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255" windowWidth="25095" windowHeight="12435"/>
  </bookViews>
  <sheets>
    <sheet name="Лист1" sheetId="1" r:id="rId1"/>
  </sheets>
  <definedNames>
    <definedName name="_xlnm.Print_Titles" localSheetId="0">Лист1!$19:$21</definedName>
    <definedName name="_xlnm.Print_Area" localSheetId="0">Лист1!$A$1:$V$459</definedName>
  </definedNames>
  <calcPr calcId="145621"/>
</workbook>
</file>

<file path=xl/calcChain.xml><?xml version="1.0" encoding="utf-8"?>
<calcChain xmlns="http://schemas.openxmlformats.org/spreadsheetml/2006/main">
  <c r="P184" i="1" l="1"/>
  <c r="L341" i="1" l="1"/>
  <c r="L229" i="1"/>
  <c r="L238" i="1" l="1"/>
  <c r="L184" i="1"/>
  <c r="L281" i="1"/>
  <c r="L107" i="1"/>
  <c r="L153" i="1"/>
  <c r="L147" i="1"/>
  <c r="L124" i="1"/>
  <c r="L72" i="1"/>
  <c r="L243" i="1"/>
  <c r="L246" i="1"/>
  <c r="L286" i="1"/>
  <c r="L224" i="1"/>
  <c r="L95" i="1"/>
  <c r="L96" i="1"/>
  <c r="L187" i="1"/>
  <c r="L241" i="1"/>
  <c r="L56" i="1"/>
  <c r="L354" i="1"/>
  <c r="L89" i="1"/>
  <c r="L101" i="1"/>
  <c r="L67" i="1"/>
  <c r="L102" i="1"/>
  <c r="L108" i="1"/>
  <c r="L350" i="1"/>
  <c r="L242" i="1"/>
  <c r="L209" i="1"/>
  <c r="L23" i="1"/>
  <c r="L245" i="1" l="1"/>
  <c r="L247" i="1"/>
  <c r="L248" i="1" s="1"/>
  <c r="L202" i="1"/>
  <c r="L250" i="1"/>
  <c r="L55" i="1"/>
  <c r="L305" i="1"/>
  <c r="L53" i="1" l="1"/>
  <c r="L61" i="1" l="1"/>
  <c r="J431" i="1" l="1"/>
  <c r="V244" i="1" l="1"/>
  <c r="V300" i="1"/>
  <c r="V298" i="1"/>
  <c r="V296" i="1"/>
  <c r="V280" i="1"/>
  <c r="V279" i="1"/>
  <c r="V278" i="1"/>
  <c r="V277" i="1"/>
  <c r="V276" i="1"/>
  <c r="V275" i="1"/>
  <c r="V274" i="1"/>
  <c r="V273" i="1"/>
  <c r="V270" i="1"/>
  <c r="V269" i="1"/>
  <c r="V268" i="1"/>
  <c r="V267" i="1"/>
  <c r="V264" i="1"/>
  <c r="V263" i="1"/>
  <c r="V262" i="1"/>
  <c r="V261" i="1"/>
  <c r="V260" i="1"/>
  <c r="V259" i="1"/>
  <c r="V258" i="1"/>
  <c r="V257" i="1"/>
  <c r="V256" i="1"/>
  <c r="V255" i="1"/>
  <c r="F354" i="1" l="1"/>
  <c r="V446" i="1" l="1"/>
  <c r="V444" i="1"/>
  <c r="G354" i="1" l="1"/>
  <c r="G350" i="1" l="1"/>
  <c r="D184" i="1" l="1"/>
  <c r="P371" i="1" l="1"/>
  <c r="O371" i="1"/>
  <c r="N371" i="1"/>
  <c r="M371" i="1"/>
  <c r="L371" i="1"/>
  <c r="K371" i="1"/>
  <c r="J371" i="1"/>
  <c r="I371" i="1"/>
  <c r="H371" i="1"/>
  <c r="G371" i="1"/>
  <c r="J229" i="1" l="1"/>
  <c r="J286" i="1" l="1"/>
  <c r="J281" i="1" l="1"/>
  <c r="U244" i="1" l="1"/>
  <c r="U162" i="1"/>
  <c r="U164" i="1"/>
  <c r="U254" i="1"/>
  <c r="U256" i="1"/>
  <c r="U258" i="1"/>
  <c r="U260" i="1"/>
  <c r="U262" i="1"/>
  <c r="U264" i="1"/>
  <c r="U266" i="1"/>
  <c r="U268" i="1"/>
  <c r="U270" i="1"/>
  <c r="U274" i="1"/>
  <c r="U276" i="1"/>
  <c r="U278" i="1"/>
  <c r="U280" i="1"/>
  <c r="U282" i="1"/>
  <c r="U284" i="1"/>
  <c r="U286" i="1"/>
  <c r="U288" i="1"/>
  <c r="U296" i="1"/>
  <c r="U298" i="1"/>
  <c r="I354" i="1"/>
  <c r="U161" i="1"/>
  <c r="U255" i="1"/>
  <c r="U257" i="1"/>
  <c r="U259" i="1"/>
  <c r="U261" i="1"/>
  <c r="U263" i="1"/>
  <c r="U265" i="1"/>
  <c r="U267" i="1"/>
  <c r="U269" i="1"/>
  <c r="U273" i="1"/>
  <c r="U275" i="1"/>
  <c r="U277" i="1"/>
  <c r="U279" i="1"/>
  <c r="U281" i="1"/>
  <c r="U285" i="1"/>
  <c r="U287" i="1"/>
  <c r="U295" i="1"/>
  <c r="U297" i="1"/>
  <c r="U272" i="1"/>
  <c r="U290" i="1"/>
  <c r="U292" i="1"/>
  <c r="U294" i="1"/>
  <c r="U300" i="1"/>
  <c r="U302" i="1"/>
  <c r="U304" i="1"/>
  <c r="U345" i="1"/>
  <c r="U349" i="1"/>
  <c r="U249" i="1"/>
  <c r="U163" i="1"/>
  <c r="U271" i="1"/>
  <c r="U283" i="1"/>
  <c r="U289" i="1"/>
  <c r="U291" i="1"/>
  <c r="U293" i="1"/>
  <c r="U299" i="1"/>
  <c r="U301" i="1"/>
  <c r="U303" i="1"/>
  <c r="U367" i="1"/>
  <c r="O354" i="1"/>
  <c r="S354" i="1"/>
  <c r="M354" i="1"/>
  <c r="Q354" i="1"/>
  <c r="K354" i="1"/>
  <c r="U211" i="1"/>
  <c r="U215" i="1"/>
  <c r="U214" i="1"/>
  <c r="U218" i="1"/>
  <c r="U444" i="1"/>
  <c r="U228" i="1"/>
  <c r="U212" i="1"/>
  <c r="U216" i="1"/>
  <c r="U213" i="1"/>
  <c r="H431" i="1"/>
  <c r="G431" i="1"/>
  <c r="F431" i="1"/>
  <c r="E431" i="1"/>
  <c r="D431" i="1"/>
  <c r="H428" i="1"/>
  <c r="G428" i="1"/>
  <c r="F428" i="1"/>
  <c r="E428" i="1"/>
  <c r="H414" i="1"/>
  <c r="G414" i="1"/>
  <c r="F414" i="1"/>
  <c r="E414" i="1"/>
  <c r="D414" i="1"/>
  <c r="H400" i="1"/>
  <c r="G400" i="1"/>
  <c r="F400" i="1"/>
  <c r="E400" i="1"/>
  <c r="D400" i="1"/>
  <c r="H387" i="1"/>
  <c r="G387" i="1"/>
  <c r="F387" i="1"/>
  <c r="E387" i="1"/>
  <c r="D387" i="1"/>
  <c r="G384" i="1"/>
  <c r="H354" i="1"/>
  <c r="H350" i="1"/>
  <c r="F350" i="1"/>
  <c r="E350" i="1"/>
  <c r="D350" i="1"/>
  <c r="H313" i="1"/>
  <c r="G313" i="1"/>
  <c r="F313" i="1"/>
  <c r="H311" i="1"/>
  <c r="G311" i="1"/>
  <c r="F311" i="1"/>
  <c r="E311" i="1"/>
  <c r="D311" i="1"/>
  <c r="H303" i="1"/>
  <c r="G303" i="1"/>
  <c r="F303" i="1"/>
  <c r="E303" i="1"/>
  <c r="D303" i="1"/>
  <c r="H281" i="1"/>
  <c r="G281" i="1"/>
  <c r="F281" i="1"/>
  <c r="E281" i="1"/>
  <c r="D281" i="1"/>
  <c r="H246" i="1"/>
  <c r="G246" i="1"/>
  <c r="F246" i="1"/>
  <c r="E246" i="1"/>
  <c r="D246" i="1"/>
  <c r="H243" i="1"/>
  <c r="G243" i="1"/>
  <c r="F243" i="1"/>
  <c r="E243" i="1"/>
  <c r="D243" i="1"/>
  <c r="H242" i="1"/>
  <c r="G242" i="1"/>
  <c r="F242" i="1"/>
  <c r="E242" i="1"/>
  <c r="D242" i="1"/>
  <c r="H236" i="1"/>
  <c r="G236" i="1"/>
  <c r="F236" i="1"/>
  <c r="E236" i="1"/>
  <c r="D236" i="1"/>
  <c r="H229" i="1"/>
  <c r="G229" i="1"/>
  <c r="F229" i="1"/>
  <c r="E229" i="1"/>
  <c r="D229" i="1"/>
  <c r="H224" i="1"/>
  <c r="G224" i="1"/>
  <c r="F224" i="1"/>
  <c r="E224" i="1"/>
  <c r="D224" i="1"/>
  <c r="H219" i="1"/>
  <c r="G219" i="1"/>
  <c r="E219" i="1"/>
  <c r="D219" i="1"/>
  <c r="H217" i="1"/>
  <c r="G217" i="1"/>
  <c r="E217" i="1"/>
  <c r="D217" i="1"/>
  <c r="H209" i="1"/>
  <c r="G209" i="1"/>
  <c r="F209" i="1"/>
  <c r="E209" i="1"/>
  <c r="D209" i="1"/>
  <c r="D198" i="1"/>
  <c r="G188" i="1"/>
  <c r="H187" i="1"/>
  <c r="F187" i="1"/>
  <c r="E187" i="1"/>
  <c r="D187" i="1"/>
  <c r="H184" i="1"/>
  <c r="G184" i="1"/>
  <c r="F184" i="1"/>
  <c r="E184" i="1"/>
  <c r="H164" i="1"/>
  <c r="G164" i="1"/>
  <c r="F164" i="1"/>
  <c r="F162" i="1"/>
  <c r="E162" i="1"/>
  <c r="H161" i="1"/>
  <c r="G161" i="1"/>
  <c r="F161" i="1"/>
  <c r="E161" i="1"/>
  <c r="H153" i="1"/>
  <c r="G153" i="1"/>
  <c r="F153" i="1"/>
  <c r="E153" i="1"/>
  <c r="D153" i="1"/>
  <c r="H148" i="1"/>
  <c r="G148" i="1"/>
  <c r="F148" i="1"/>
  <c r="E148" i="1"/>
  <c r="D148" i="1"/>
  <c r="H147" i="1"/>
  <c r="G147" i="1"/>
  <c r="F147" i="1"/>
  <c r="E147" i="1"/>
  <c r="D147" i="1"/>
  <c r="H145" i="1"/>
  <c r="G145" i="1"/>
  <c r="F145" i="1"/>
  <c r="E145" i="1"/>
  <c r="D145" i="1"/>
  <c r="H124" i="1"/>
  <c r="G124" i="1"/>
  <c r="F124" i="1"/>
  <c r="E124" i="1"/>
  <c r="D124" i="1"/>
  <c r="H108" i="1"/>
  <c r="G108" i="1"/>
  <c r="F108" i="1"/>
  <c r="E108" i="1"/>
  <c r="D108" i="1"/>
  <c r="H102" i="1"/>
  <c r="G102" i="1"/>
  <c r="F102" i="1"/>
  <c r="E102" i="1"/>
  <c r="D102" i="1"/>
  <c r="H96" i="1"/>
  <c r="G96" i="1"/>
  <c r="F96" i="1"/>
  <c r="E96" i="1"/>
  <c r="D96" i="1"/>
  <c r="H95" i="1"/>
  <c r="G95" i="1"/>
  <c r="F95" i="1"/>
  <c r="E95" i="1"/>
  <c r="D95" i="1"/>
  <c r="H90" i="1"/>
  <c r="G90" i="1"/>
  <c r="F90" i="1"/>
  <c r="E90" i="1"/>
  <c r="D90" i="1"/>
  <c r="H89" i="1"/>
  <c r="G89" i="1"/>
  <c r="F89" i="1"/>
  <c r="E89" i="1"/>
  <c r="D89" i="1"/>
  <c r="H87" i="1"/>
  <c r="G87" i="1"/>
  <c r="F87" i="1"/>
  <c r="E87" i="1"/>
  <c r="D87" i="1"/>
  <c r="H72" i="1"/>
  <c r="G72" i="1"/>
  <c r="F72" i="1"/>
  <c r="E72" i="1"/>
  <c r="D72" i="1"/>
  <c r="H67" i="1"/>
  <c r="G67" i="1"/>
  <c r="F67" i="1"/>
  <c r="E67" i="1"/>
  <c r="D67" i="1"/>
  <c r="H61" i="1"/>
  <c r="G61" i="1"/>
  <c r="F61" i="1"/>
  <c r="E61" i="1"/>
  <c r="D61" i="1"/>
  <c r="H38" i="1"/>
  <c r="G38" i="1"/>
  <c r="F38" i="1"/>
  <c r="E38" i="1"/>
  <c r="D38" i="1"/>
  <c r="H23" i="1"/>
  <c r="G23" i="1"/>
  <c r="F23" i="1"/>
  <c r="E23" i="1"/>
  <c r="D23" i="1"/>
  <c r="E305" i="1" l="1"/>
  <c r="G305" i="1"/>
  <c r="D73" i="1"/>
  <c r="F73" i="1"/>
  <c r="G162" i="1"/>
  <c r="E202" i="1"/>
  <c r="H202" i="1"/>
  <c r="U217" i="1"/>
  <c r="U219" i="1"/>
  <c r="D241" i="1"/>
  <c r="F241" i="1"/>
  <c r="H247" i="1"/>
  <c r="D245" i="1"/>
  <c r="F245" i="1"/>
  <c r="H245" i="1"/>
  <c r="E384" i="1"/>
  <c r="D384" i="1"/>
  <c r="F384" i="1"/>
  <c r="H384" i="1"/>
  <c r="E399" i="1"/>
  <c r="U246" i="1"/>
  <c r="U242" i="1"/>
  <c r="D81" i="1"/>
  <c r="F81" i="1"/>
  <c r="H81" i="1"/>
  <c r="D202" i="1"/>
  <c r="F202" i="1"/>
  <c r="G187" i="1"/>
  <c r="V217" i="1"/>
  <c r="E234" i="1"/>
  <c r="E247" i="1"/>
  <c r="G241" i="1"/>
  <c r="F250" i="1"/>
  <c r="G245" i="1"/>
  <c r="G376" i="1"/>
  <c r="U243" i="1"/>
  <c r="D399" i="1"/>
  <c r="F399" i="1"/>
  <c r="H399" i="1"/>
  <c r="H248" i="1"/>
  <c r="E81" i="1"/>
  <c r="H162" i="1"/>
  <c r="G234" i="1"/>
  <c r="D250" i="1"/>
  <c r="H250" i="1"/>
  <c r="G81" i="1"/>
  <c r="F234" i="1"/>
  <c r="E250" i="1"/>
  <c r="G247" i="1"/>
  <c r="F247" i="1"/>
  <c r="F305" i="1"/>
  <c r="G399" i="1"/>
  <c r="D234" i="1"/>
  <c r="H234" i="1"/>
  <c r="E248" i="1"/>
  <c r="G250" i="1"/>
  <c r="G248" i="1"/>
  <c r="D305" i="1"/>
  <c r="H305" i="1"/>
  <c r="H241" i="1"/>
  <c r="E241" i="1"/>
  <c r="D247" i="1"/>
  <c r="E245" i="1"/>
  <c r="G73" i="1"/>
  <c r="E73" i="1"/>
  <c r="U248" i="1" l="1"/>
  <c r="U247" i="1"/>
  <c r="E109" i="1"/>
  <c r="G375" i="1"/>
  <c r="G374" i="1" s="1"/>
  <c r="U245" i="1"/>
  <c r="G202" i="1"/>
  <c r="H109" i="1"/>
  <c r="F109" i="1"/>
  <c r="D109" i="1"/>
  <c r="H376" i="1"/>
  <c r="F376" i="1"/>
  <c r="D376" i="1"/>
  <c r="G76" i="1"/>
  <c r="D248" i="1"/>
  <c r="E76" i="1"/>
  <c r="U250" i="1"/>
  <c r="F248" i="1"/>
  <c r="G109" i="1"/>
  <c r="D252" i="1"/>
  <c r="E376" i="1"/>
  <c r="F76" i="1"/>
  <c r="D76" i="1"/>
  <c r="E375" i="1" l="1"/>
  <c r="E251" i="1"/>
  <c r="G160" i="1"/>
  <c r="U160" i="1" s="1"/>
  <c r="G139" i="1"/>
  <c r="G373" i="1"/>
  <c r="D375" i="1"/>
  <c r="F375" i="1"/>
  <c r="H375" i="1"/>
  <c r="D160" i="1"/>
  <c r="D139" i="1"/>
  <c r="F160" i="1"/>
  <c r="F139" i="1"/>
  <c r="H160" i="1"/>
  <c r="H139" i="1"/>
  <c r="E139" i="1"/>
  <c r="E160" i="1"/>
  <c r="U446" i="1"/>
  <c r="V442" i="1"/>
  <c r="U442" i="1"/>
  <c r="V441" i="1"/>
  <c r="U441" i="1"/>
  <c r="V439" i="1"/>
  <c r="U439" i="1"/>
  <c r="V437" i="1"/>
  <c r="U437" i="1"/>
  <c r="V436" i="1"/>
  <c r="U436" i="1"/>
  <c r="U435" i="1"/>
  <c r="V434" i="1"/>
  <c r="U434" i="1"/>
  <c r="V433" i="1"/>
  <c r="U433" i="1"/>
  <c r="V432" i="1"/>
  <c r="U432" i="1"/>
  <c r="U431" i="1"/>
  <c r="V430" i="1"/>
  <c r="U430" i="1"/>
  <c r="U429" i="1"/>
  <c r="U428" i="1"/>
  <c r="U427" i="1"/>
  <c r="V422" i="1"/>
  <c r="U422" i="1"/>
  <c r="V420" i="1"/>
  <c r="U420" i="1"/>
  <c r="U414" i="1"/>
  <c r="V413" i="1"/>
  <c r="U413" i="1"/>
  <c r="V408" i="1"/>
  <c r="U408" i="1"/>
  <c r="U406" i="1"/>
  <c r="U400" i="1"/>
  <c r="U399" i="1"/>
  <c r="V398" i="1"/>
  <c r="U398" i="1"/>
  <c r="V389" i="1"/>
  <c r="U389" i="1"/>
  <c r="U388" i="1"/>
  <c r="U387" i="1"/>
  <c r="V386" i="1"/>
  <c r="U386" i="1"/>
  <c r="V385" i="1"/>
  <c r="U385" i="1"/>
  <c r="U384" i="1"/>
  <c r="V382" i="1"/>
  <c r="U382" i="1"/>
  <c r="U376" i="1"/>
  <c r="V348" i="1"/>
  <c r="U348" i="1"/>
  <c r="V347" i="1"/>
  <c r="U347" i="1"/>
  <c r="V346" i="1"/>
  <c r="U346" i="1"/>
  <c r="U344" i="1"/>
  <c r="V343" i="1"/>
  <c r="U343" i="1"/>
  <c r="V342" i="1"/>
  <c r="U342" i="1"/>
  <c r="V341" i="1"/>
  <c r="U341" i="1"/>
  <c r="U340" i="1"/>
  <c r="U167" i="1"/>
  <c r="V240" i="1"/>
  <c r="U240" i="1"/>
  <c r="V239" i="1"/>
  <c r="U239" i="1"/>
  <c r="U238" i="1"/>
  <c r="V237" i="1"/>
  <c r="U237" i="1"/>
  <c r="U236" i="1"/>
  <c r="U235" i="1"/>
  <c r="U234" i="1"/>
  <c r="V233" i="1"/>
  <c r="U233" i="1"/>
  <c r="U232" i="1"/>
  <c r="V231" i="1"/>
  <c r="U231" i="1"/>
  <c r="V230" i="1"/>
  <c r="U230" i="1"/>
  <c r="U229" i="1"/>
  <c r="V227" i="1"/>
  <c r="U227" i="1"/>
  <c r="V226" i="1"/>
  <c r="U226" i="1"/>
  <c r="V225" i="1"/>
  <c r="U225" i="1"/>
  <c r="U224" i="1"/>
  <c r="V223" i="1"/>
  <c r="U223" i="1"/>
  <c r="U222" i="1"/>
  <c r="U221" i="1"/>
  <c r="U210" i="1"/>
  <c r="V209" i="1"/>
  <c r="U209" i="1"/>
  <c r="V207" i="1"/>
  <c r="U207" i="1"/>
  <c r="V206" i="1"/>
  <c r="U206" i="1"/>
  <c r="V205" i="1"/>
  <c r="U205" i="1"/>
  <c r="V204" i="1"/>
  <c r="U204" i="1"/>
  <c r="U203" i="1"/>
  <c r="U202" i="1"/>
  <c r="U201" i="1"/>
  <c r="U200" i="1"/>
  <c r="U199" i="1"/>
  <c r="U198" i="1"/>
  <c r="U197" i="1"/>
  <c r="U196" i="1"/>
  <c r="U195" i="1"/>
  <c r="U194" i="1"/>
  <c r="V193" i="1"/>
  <c r="U193" i="1"/>
  <c r="U192" i="1"/>
  <c r="U191" i="1"/>
  <c r="U190" i="1"/>
  <c r="U189" i="1"/>
  <c r="U188" i="1"/>
  <c r="U187" i="1"/>
  <c r="U186" i="1"/>
  <c r="U185" i="1"/>
  <c r="U184" i="1"/>
  <c r="U176" i="1"/>
  <c r="U175" i="1"/>
  <c r="U173" i="1"/>
  <c r="V158" i="1"/>
  <c r="U158" i="1"/>
  <c r="V157" i="1"/>
  <c r="U157" i="1"/>
  <c r="V156" i="1"/>
  <c r="U156" i="1"/>
  <c r="V155" i="1"/>
  <c r="U155" i="1"/>
  <c r="V154" i="1"/>
  <c r="U154" i="1"/>
  <c r="U153" i="1"/>
  <c r="U148" i="1"/>
  <c r="U147" i="1"/>
  <c r="U145" i="1"/>
  <c r="U139" i="1"/>
  <c r="U138" i="1"/>
  <c r="U133" i="1"/>
  <c r="U132" i="1"/>
  <c r="U130" i="1"/>
  <c r="U124" i="1"/>
  <c r="U123" i="1"/>
  <c r="U118" i="1"/>
  <c r="U117" i="1"/>
  <c r="U115" i="1"/>
  <c r="U109" i="1"/>
  <c r="U108" i="1"/>
  <c r="U107" i="1"/>
  <c r="U106" i="1"/>
  <c r="U105" i="1"/>
  <c r="U104" i="1"/>
  <c r="U103" i="1"/>
  <c r="U102" i="1"/>
  <c r="U101" i="1"/>
  <c r="U100" i="1"/>
  <c r="U99" i="1"/>
  <c r="V98" i="1"/>
  <c r="U98" i="1"/>
  <c r="U97" i="1"/>
  <c r="U96" i="1"/>
  <c r="U95" i="1"/>
  <c r="U90" i="1"/>
  <c r="U89" i="1"/>
  <c r="U87" i="1"/>
  <c r="U81" i="1"/>
  <c r="U80" i="1"/>
  <c r="U79" i="1"/>
  <c r="U78" i="1"/>
  <c r="V77" i="1"/>
  <c r="U77" i="1"/>
  <c r="U76" i="1"/>
  <c r="U75" i="1"/>
  <c r="V74" i="1"/>
  <c r="U74" i="1"/>
  <c r="U73" i="1"/>
  <c r="U72" i="1"/>
  <c r="U71" i="1"/>
  <c r="U70" i="1"/>
  <c r="U69" i="1"/>
  <c r="U68" i="1"/>
  <c r="U67" i="1"/>
  <c r="U66" i="1"/>
  <c r="V65" i="1"/>
  <c r="U65" i="1"/>
  <c r="U64" i="1"/>
  <c r="U63" i="1"/>
  <c r="U62" i="1"/>
  <c r="U61" i="1"/>
  <c r="U60" i="1"/>
  <c r="U58" i="1"/>
  <c r="U57" i="1"/>
  <c r="U56" i="1"/>
  <c r="U55" i="1"/>
  <c r="V54" i="1"/>
  <c r="U54" i="1"/>
  <c r="U53" i="1"/>
  <c r="U52" i="1"/>
  <c r="U47" i="1"/>
  <c r="U46" i="1"/>
  <c r="U44" i="1"/>
  <c r="U38" i="1"/>
  <c r="U37" i="1"/>
  <c r="U32" i="1"/>
  <c r="U31" i="1"/>
  <c r="U29" i="1"/>
  <c r="U23" i="1"/>
  <c r="F165" i="1" l="1"/>
  <c r="H374" i="1"/>
  <c r="F374" i="1"/>
  <c r="D374" i="1"/>
  <c r="E165" i="1"/>
  <c r="H165" i="1"/>
  <c r="D165" i="1"/>
  <c r="G165" i="1"/>
  <c r="E252" i="1"/>
  <c r="E374" i="1"/>
  <c r="U241" i="1"/>
  <c r="E373" i="1" l="1"/>
  <c r="F251" i="1"/>
  <c r="F373" i="1"/>
  <c r="D373" i="1"/>
  <c r="H373" i="1"/>
  <c r="F252" i="1" l="1"/>
  <c r="T229" i="1"/>
  <c r="T224" i="1"/>
  <c r="R229" i="1"/>
  <c r="R224" i="1"/>
  <c r="P229" i="1"/>
  <c r="P224" i="1"/>
  <c r="N229" i="1"/>
  <c r="N224" i="1"/>
  <c r="J224" i="1"/>
  <c r="H251" i="1" l="1"/>
  <c r="G251" i="1"/>
  <c r="V224" i="1"/>
  <c r="V219" i="1"/>
  <c r="V218" i="1"/>
  <c r="V215" i="1"/>
  <c r="V214" i="1"/>
  <c r="V211" i="1"/>
  <c r="G252" i="1" l="1"/>
  <c r="U251" i="1"/>
  <c r="H252" i="1"/>
  <c r="V213" i="1"/>
  <c r="V212" i="1"/>
  <c r="V216" i="1"/>
  <c r="V221" i="1"/>
  <c r="U252" i="1" l="1"/>
  <c r="J161" i="1" l="1"/>
  <c r="T387" i="1" l="1"/>
  <c r="T370" i="1" l="1"/>
  <c r="S370" i="1"/>
  <c r="R370" i="1"/>
  <c r="Q370" i="1"/>
  <c r="P370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T431" i="1" l="1"/>
  <c r="R431" i="1"/>
  <c r="P431" i="1"/>
  <c r="N431" i="1"/>
  <c r="T414" i="1"/>
  <c r="R414" i="1"/>
  <c r="P414" i="1"/>
  <c r="N414" i="1"/>
  <c r="L414" i="1"/>
  <c r="J414" i="1"/>
  <c r="T384" i="1"/>
  <c r="J162" i="1"/>
  <c r="V414" i="1" l="1"/>
  <c r="V229" i="1"/>
  <c r="U350" i="1"/>
  <c r="T376" i="1"/>
  <c r="T375" i="1" l="1"/>
  <c r="U375" i="1" l="1"/>
  <c r="U374" i="1" l="1"/>
  <c r="U373" i="1" l="1"/>
  <c r="J251" i="1" l="1"/>
  <c r="V352" i="1" l="1"/>
  <c r="V190" i="1" l="1"/>
  <c r="J72" i="1" l="1"/>
  <c r="J164" i="1" l="1"/>
  <c r="J387" i="1" l="1"/>
  <c r="J400" i="1"/>
  <c r="J428" i="1"/>
  <c r="J399" i="1" l="1"/>
  <c r="J384" i="1"/>
  <c r="J376" i="1" l="1"/>
  <c r="J375" i="1" l="1"/>
  <c r="J374" i="1" l="1"/>
  <c r="J373" i="1" l="1"/>
  <c r="J56" i="1" l="1"/>
  <c r="J89" i="1"/>
  <c r="J55" i="1" l="1"/>
  <c r="J147" i="1" l="1"/>
  <c r="J354" i="1"/>
  <c r="J23" i="1"/>
  <c r="J95" i="1" l="1"/>
  <c r="J90" i="1" l="1"/>
  <c r="J87" i="1"/>
  <c r="J38" i="1"/>
  <c r="J81" i="1" l="1"/>
  <c r="J100" i="1" l="1"/>
  <c r="J53" i="1" l="1"/>
  <c r="J73" i="1" l="1"/>
  <c r="J61" i="1"/>
  <c r="J350" i="1"/>
  <c r="J67" i="1"/>
  <c r="J76" i="1" l="1"/>
  <c r="J102" i="1" l="1"/>
  <c r="J106" i="1" l="1"/>
  <c r="J153" i="1" l="1"/>
  <c r="J148" i="1" l="1"/>
  <c r="J145" i="1" l="1"/>
  <c r="J124" i="1"/>
  <c r="J108" i="1" l="1"/>
  <c r="J96" i="1"/>
  <c r="J109" i="1" l="1"/>
  <c r="J139" i="1" l="1"/>
  <c r="J160" i="1"/>
  <c r="J165" i="1" l="1"/>
  <c r="J187" i="1" l="1"/>
  <c r="J311" i="1"/>
  <c r="J236" i="1"/>
  <c r="J247" i="1" l="1"/>
  <c r="J243" i="1" l="1"/>
  <c r="J241" i="1" l="1"/>
  <c r="J245" i="1"/>
  <c r="J202" i="1" l="1"/>
  <c r="J242" i="1"/>
  <c r="J176" i="1"/>
  <c r="J305" i="1"/>
  <c r="J234" i="1" l="1"/>
  <c r="J246" i="1"/>
  <c r="J313" i="1"/>
  <c r="J248" i="1" l="1"/>
  <c r="J250" i="1"/>
  <c r="J252" i="1" l="1"/>
  <c r="J303" i="1" l="1"/>
  <c r="V249" i="1" l="1"/>
  <c r="N161" i="1" l="1"/>
  <c r="N162" i="1" l="1"/>
  <c r="T243" i="1" l="1"/>
  <c r="T245" i="1" l="1"/>
  <c r="V210" i="1" l="1"/>
  <c r="P243" i="1"/>
  <c r="R243" i="1"/>
  <c r="R245" i="1" l="1"/>
  <c r="P245" i="1"/>
  <c r="V31" i="1" l="1"/>
  <c r="P23" i="1" l="1"/>
  <c r="P87" i="1"/>
  <c r="T23" i="1"/>
  <c r="T87" i="1"/>
  <c r="R89" i="1"/>
  <c r="V32" i="1"/>
  <c r="N90" i="1"/>
  <c r="R90" i="1"/>
  <c r="N184" i="1"/>
  <c r="V37" i="1"/>
  <c r="N95" i="1"/>
  <c r="R184" i="1"/>
  <c r="R95" i="1"/>
  <c r="N38" i="1"/>
  <c r="R38" i="1"/>
  <c r="V46" i="1"/>
  <c r="V52" i="1"/>
  <c r="V69" i="1"/>
  <c r="V63" i="1"/>
  <c r="V64" i="1"/>
  <c r="V58" i="1"/>
  <c r="V60" i="1"/>
  <c r="V68" i="1"/>
  <c r="V80" i="1"/>
  <c r="V79" i="1"/>
  <c r="V99" i="1"/>
  <c r="N100" i="1"/>
  <c r="V101" i="1"/>
  <c r="R100" i="1"/>
  <c r="V103" i="1"/>
  <c r="V105" i="1"/>
  <c r="N106" i="1"/>
  <c r="V107" i="1"/>
  <c r="R106" i="1"/>
  <c r="V291" i="1"/>
  <c r="V293" i="1"/>
  <c r="V289" i="1"/>
  <c r="V29" i="1"/>
  <c r="N23" i="1"/>
  <c r="N87" i="1"/>
  <c r="R23" i="1"/>
  <c r="R87" i="1"/>
  <c r="P89" i="1"/>
  <c r="T89" i="1"/>
  <c r="P90" i="1"/>
  <c r="T90" i="1"/>
  <c r="P95" i="1"/>
  <c r="T184" i="1"/>
  <c r="T95" i="1"/>
  <c r="P38" i="1"/>
  <c r="T38" i="1"/>
  <c r="P100" i="1"/>
  <c r="T100" i="1"/>
  <c r="P106" i="1"/>
  <c r="T106" i="1"/>
  <c r="N164" i="1"/>
  <c r="P161" i="1"/>
  <c r="V292" i="1"/>
  <c r="V294" i="1"/>
  <c r="V290" i="1"/>
  <c r="N89" i="1"/>
  <c r="R153" i="1" l="1"/>
  <c r="V123" i="1"/>
  <c r="N153" i="1"/>
  <c r="R148" i="1"/>
  <c r="N148" i="1"/>
  <c r="R147" i="1"/>
  <c r="T145" i="1"/>
  <c r="P145" i="1"/>
  <c r="R124" i="1"/>
  <c r="N145" i="1"/>
  <c r="V106" i="1"/>
  <c r="V184" i="1"/>
  <c r="V89" i="1"/>
  <c r="P162" i="1"/>
  <c r="V138" i="1"/>
  <c r="V133" i="1"/>
  <c r="T124" i="1"/>
  <c r="P124" i="1"/>
  <c r="R81" i="1"/>
  <c r="V23" i="1"/>
  <c r="N81" i="1"/>
  <c r="T153" i="1"/>
  <c r="P153" i="1"/>
  <c r="T148" i="1"/>
  <c r="P148" i="1"/>
  <c r="T147" i="1"/>
  <c r="P147" i="1"/>
  <c r="R145" i="1"/>
  <c r="V130" i="1"/>
  <c r="V100" i="1"/>
  <c r="V95" i="1"/>
  <c r="T81" i="1"/>
  <c r="P81" i="1"/>
  <c r="V153" i="1" l="1"/>
  <c r="V299" i="1" l="1"/>
  <c r="V344" i="1" l="1"/>
  <c r="V340" i="1"/>
  <c r="V345" i="1" l="1"/>
  <c r="R102" i="1" l="1"/>
  <c r="R96" i="1"/>
  <c r="R109" i="1" l="1"/>
  <c r="T102" i="1"/>
  <c r="T96" i="1"/>
  <c r="P102" i="1"/>
  <c r="P96" i="1"/>
  <c r="P109" i="1" l="1"/>
  <c r="T109" i="1"/>
  <c r="R160" i="1"/>
  <c r="R139" i="1"/>
  <c r="T160" i="1" l="1"/>
  <c r="T139" i="1"/>
  <c r="P160" i="1"/>
  <c r="P139" i="1"/>
  <c r="V97" i="1" l="1"/>
  <c r="N102" i="1"/>
  <c r="N96" i="1"/>
  <c r="V102" i="1" l="1"/>
  <c r="V96" i="1"/>
  <c r="N109" i="1"/>
  <c r="N160" i="1" l="1"/>
  <c r="N165" i="1" l="1"/>
  <c r="V367" i="1" l="1"/>
  <c r="N147" i="1" l="1"/>
  <c r="V117" i="1"/>
  <c r="V132" i="1"/>
  <c r="N124" i="1"/>
  <c r="V124" i="1" l="1"/>
  <c r="N139" i="1"/>
  <c r="V147" i="1"/>
  <c r="R234" i="1" l="1"/>
  <c r="T234" i="1" l="1"/>
  <c r="V188" i="1" l="1"/>
  <c r="V186" i="1"/>
  <c r="V173" i="1"/>
  <c r="N266" i="1"/>
  <c r="V197" i="1" l="1"/>
  <c r="P266" i="1"/>
  <c r="R266" i="1" l="1"/>
  <c r="V200" i="1" l="1"/>
  <c r="V199" i="1"/>
  <c r="T266" i="1"/>
  <c r="V265" i="1"/>
  <c r="V201" i="1"/>
  <c r="V194" i="1"/>
  <c r="V266" i="1" l="1"/>
  <c r="N288" i="1" l="1"/>
  <c r="N286" i="1"/>
  <c r="V198" i="1"/>
  <c r="P288" i="1" l="1"/>
  <c r="R286" i="1"/>
  <c r="P286" i="1"/>
  <c r="V287" i="1" l="1"/>
  <c r="T286" i="1"/>
  <c r="R288" i="1"/>
  <c r="T288" i="1" l="1"/>
  <c r="V286" i="1"/>
  <c r="V288" i="1" l="1"/>
  <c r="V297" i="1" l="1"/>
  <c r="V284" i="1"/>
  <c r="V295" i="1" l="1"/>
  <c r="V196" i="1" l="1"/>
  <c r="L90" i="1" l="1"/>
  <c r="V47" i="1"/>
  <c r="V90" i="1" l="1"/>
  <c r="L87" i="1" l="1"/>
  <c r="L38" i="1"/>
  <c r="V44" i="1"/>
  <c r="V87" i="1" l="1"/>
  <c r="L81" i="1"/>
  <c r="L73" i="1"/>
  <c r="V38" i="1"/>
  <c r="L148" i="1" l="1"/>
  <c r="V118" i="1"/>
  <c r="L76" i="1"/>
  <c r="L109" i="1"/>
  <c r="V81" i="1"/>
  <c r="L139" i="1" l="1"/>
  <c r="L160" i="1"/>
  <c r="V109" i="1"/>
  <c r="V148" i="1"/>
  <c r="L165" i="1" l="1"/>
  <c r="V160" i="1"/>
  <c r="V139" i="1"/>
  <c r="L145" i="1" l="1"/>
  <c r="V115" i="1"/>
  <c r="V145" i="1" l="1"/>
  <c r="N354" i="1" l="1"/>
  <c r="N350" i="1"/>
  <c r="N56" i="1"/>
  <c r="T350" i="1"/>
  <c r="T354" i="1"/>
  <c r="T56" i="1"/>
  <c r="R354" i="1"/>
  <c r="R350" i="1"/>
  <c r="R56" i="1"/>
  <c r="R108" i="1" l="1"/>
  <c r="N108" i="1"/>
  <c r="T108" i="1"/>
  <c r="T55" i="1"/>
  <c r="V57" i="1"/>
  <c r="P354" i="1"/>
  <c r="P350" i="1"/>
  <c r="P56" i="1"/>
  <c r="R55" i="1"/>
  <c r="N55" i="1"/>
  <c r="V354" i="1" l="1"/>
  <c r="V350" i="1"/>
  <c r="V56" i="1"/>
  <c r="V66" i="1"/>
  <c r="T53" i="1"/>
  <c r="N53" i="1"/>
  <c r="P108" i="1"/>
  <c r="R53" i="1"/>
  <c r="P55" i="1"/>
  <c r="V104" i="1"/>
  <c r="V108" i="1" l="1"/>
  <c r="V55" i="1"/>
  <c r="P67" i="1"/>
  <c r="V75" i="1"/>
  <c r="V62" i="1"/>
  <c r="N67" i="1"/>
  <c r="N61" i="1"/>
  <c r="T61" i="1"/>
  <c r="R67" i="1"/>
  <c r="T67" i="1"/>
  <c r="P53" i="1"/>
  <c r="R61" i="1"/>
  <c r="P73" i="1" l="1"/>
  <c r="P61" i="1"/>
  <c r="V53" i="1"/>
  <c r="V67" i="1"/>
  <c r="P76" i="1" l="1"/>
  <c r="V61" i="1"/>
  <c r="P72" i="1" l="1"/>
  <c r="T72" i="1"/>
  <c r="T73" i="1"/>
  <c r="V71" i="1"/>
  <c r="R72" i="1" l="1"/>
  <c r="R73" i="1"/>
  <c r="T76" i="1"/>
  <c r="N72" i="1"/>
  <c r="V70" i="1"/>
  <c r="N73" i="1"/>
  <c r="R76" i="1" l="1"/>
  <c r="N76" i="1"/>
  <c r="V73" i="1"/>
  <c r="V72" i="1"/>
  <c r="V76" i="1" l="1"/>
  <c r="V302" i="1" l="1"/>
  <c r="V301" i="1" l="1"/>
  <c r="P387" i="1" l="1"/>
  <c r="N400" i="1"/>
  <c r="R400" i="1"/>
  <c r="R387" i="1"/>
  <c r="P400" i="1"/>
  <c r="T400" i="1"/>
  <c r="T399" i="1" l="1"/>
  <c r="P399" i="1"/>
  <c r="R399" i="1"/>
  <c r="N399" i="1"/>
  <c r="P384" i="1"/>
  <c r="R428" i="1"/>
  <c r="R384" i="1"/>
  <c r="T428" i="1"/>
  <c r="R376" i="1" l="1"/>
  <c r="P376" i="1"/>
  <c r="T374" i="1"/>
  <c r="T373" i="1" l="1"/>
  <c r="P375" i="1"/>
  <c r="R375" i="1"/>
  <c r="R374" i="1" l="1"/>
  <c r="R373" i="1" l="1"/>
  <c r="V78" i="1" l="1"/>
  <c r="P303" i="1" l="1"/>
  <c r="R303" i="1" l="1"/>
  <c r="N303" i="1" l="1"/>
  <c r="V283" i="1" l="1"/>
  <c r="T303" i="1"/>
  <c r="V303" i="1" l="1"/>
  <c r="L234" i="1" l="1"/>
  <c r="V232" i="1"/>
  <c r="P428" i="1" l="1"/>
  <c r="N387" i="1"/>
  <c r="P374" i="1"/>
  <c r="N428" i="1"/>
  <c r="P373" i="1" l="1"/>
  <c r="N384" i="1"/>
  <c r="N376" i="1" l="1"/>
  <c r="N375" i="1" l="1"/>
  <c r="N374" i="1" l="1"/>
  <c r="N373" i="1" l="1"/>
  <c r="L162" i="1" l="1"/>
  <c r="L303" i="1" l="1"/>
  <c r="N285" i="1"/>
  <c r="P285" i="1" l="1"/>
  <c r="N304" i="1"/>
  <c r="P304" i="1" l="1"/>
  <c r="R285" i="1"/>
  <c r="T285" i="1" l="1"/>
  <c r="R304" i="1"/>
  <c r="T304" i="1" l="1"/>
  <c r="V285" i="1"/>
  <c r="V304" i="1" l="1"/>
  <c r="L252" i="1" l="1"/>
  <c r="N251" i="1" l="1"/>
  <c r="P187" i="1" l="1"/>
  <c r="P202" i="1" l="1"/>
  <c r="R236" i="1" l="1"/>
  <c r="V195" i="1"/>
  <c r="V191" i="1"/>
  <c r="T187" i="1"/>
  <c r="T236" i="1"/>
  <c r="P236" i="1"/>
  <c r="V192" i="1"/>
  <c r="R187" i="1"/>
  <c r="N187" i="1"/>
  <c r="V189" i="1"/>
  <c r="N243" i="1"/>
  <c r="V203" i="1"/>
  <c r="V175" i="1"/>
  <c r="V187" i="1" l="1"/>
  <c r="T247" i="1"/>
  <c r="V243" i="1"/>
  <c r="N245" i="1"/>
  <c r="P247" i="1"/>
  <c r="R247" i="1"/>
  <c r="V245" i="1" l="1"/>
  <c r="V238" i="1" l="1"/>
  <c r="N236" i="1"/>
  <c r="V349" i="1"/>
  <c r="N247" i="1" l="1"/>
  <c r="V236" i="1"/>
  <c r="V247" i="1" l="1"/>
  <c r="R161" i="1" l="1"/>
  <c r="P164" i="1"/>
  <c r="P165" i="1"/>
  <c r="R162" i="1" l="1"/>
  <c r="T241" i="1" l="1"/>
  <c r="T246" i="1"/>
  <c r="V235" i="1"/>
  <c r="N241" i="1"/>
  <c r="R241" i="1"/>
  <c r="R246" i="1"/>
  <c r="P241" i="1"/>
  <c r="R248" i="1" l="1"/>
  <c r="T248" i="1"/>
  <c r="V241" i="1"/>
  <c r="R164" i="1"/>
  <c r="R165" i="1"/>
  <c r="T161" i="1"/>
  <c r="V161" i="1" l="1"/>
  <c r="T162" i="1"/>
  <c r="V162" i="1" l="1"/>
  <c r="R305" i="1" l="1"/>
  <c r="R176" i="1"/>
  <c r="P242" i="1"/>
  <c r="P176" i="1"/>
  <c r="P305" i="1"/>
  <c r="T305" i="1"/>
  <c r="T176" i="1"/>
  <c r="T165" i="1" l="1"/>
  <c r="T164" i="1"/>
  <c r="V163" i="1"/>
  <c r="V164" i="1" l="1"/>
  <c r="R202" i="1" l="1"/>
  <c r="R242" i="1"/>
  <c r="T202" i="1"/>
  <c r="T242" i="1"/>
  <c r="T250" i="1" l="1"/>
  <c r="R250" i="1"/>
  <c r="V185" i="1" l="1"/>
  <c r="N202" i="1"/>
  <c r="V202" i="1" l="1"/>
  <c r="N305" i="1" l="1"/>
  <c r="N242" i="1"/>
  <c r="N254" i="1"/>
  <c r="N176" i="1"/>
  <c r="V167" i="1"/>
  <c r="V242" i="1" l="1"/>
  <c r="V176" i="1"/>
  <c r="N271" i="1"/>
  <c r="P254" i="1"/>
  <c r="N281" i="1"/>
  <c r="N282" i="1" l="1"/>
  <c r="R254" i="1"/>
  <c r="P271" i="1"/>
  <c r="T254" i="1" l="1"/>
  <c r="R271" i="1"/>
  <c r="P281" i="1"/>
  <c r="T271" i="1" l="1"/>
  <c r="R281" i="1"/>
  <c r="P282" i="1"/>
  <c r="V254" i="1"/>
  <c r="T281" i="1"/>
  <c r="V281" i="1" l="1"/>
  <c r="R282" i="1"/>
  <c r="V271" i="1"/>
  <c r="T282" i="1" l="1"/>
  <c r="V282" i="1" l="1"/>
  <c r="L431" i="1" l="1"/>
  <c r="V435" i="1"/>
  <c r="V427" i="1"/>
  <c r="L387" i="1"/>
  <c r="V388" i="1"/>
  <c r="L428" i="1"/>
  <c r="V429" i="1"/>
  <c r="V406" i="1"/>
  <c r="L400" i="1"/>
  <c r="V400" i="1" l="1"/>
  <c r="L399" i="1"/>
  <c r="V431" i="1"/>
  <c r="V428" i="1"/>
  <c r="L384" i="1"/>
  <c r="V387" i="1"/>
  <c r="V399" i="1" l="1"/>
  <c r="L376" i="1"/>
  <c r="V384" i="1"/>
  <c r="L375" i="1" l="1"/>
  <c r="V376" i="1"/>
  <c r="L374" i="1" l="1"/>
  <c r="V375" i="1"/>
  <c r="V272" i="1" l="1"/>
  <c r="L373" i="1"/>
  <c r="V374" i="1"/>
  <c r="V373" i="1" l="1"/>
  <c r="P234" i="1" l="1"/>
  <c r="P246" i="1"/>
  <c r="V228" i="1"/>
  <c r="P248" i="1" l="1"/>
  <c r="P250" i="1"/>
  <c r="V222" i="1" l="1"/>
  <c r="N234" i="1"/>
  <c r="N246" i="1"/>
  <c r="N248" i="1" l="1"/>
  <c r="V246" i="1"/>
  <c r="N250" i="1"/>
  <c r="V234" i="1"/>
  <c r="V250" i="1" l="1"/>
  <c r="N252" i="1"/>
  <c r="V248" i="1"/>
  <c r="P251" i="1" l="1"/>
  <c r="P252" i="1" l="1"/>
  <c r="R251" i="1" l="1"/>
  <c r="R252" i="1" l="1"/>
  <c r="T251" i="1" l="1"/>
  <c r="T252" i="1" l="1"/>
  <c r="V251" i="1"/>
  <c r="V252" i="1" l="1"/>
</calcChain>
</file>

<file path=xl/sharedStrings.xml><?xml version="1.0" encoding="utf-8"?>
<sst xmlns="http://schemas.openxmlformats.org/spreadsheetml/2006/main" count="4750" uniqueCount="697">
  <si>
    <t>Приложение № 1</t>
  </si>
  <si>
    <t>к приказу Минэнерго России</t>
  </si>
  <si>
    <t>от "____".____________2017 г. № ______</t>
  </si>
  <si>
    <t>Форма № ___ Финансовый план субъекта электроэнергетики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</si>
  <si>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</si>
  <si>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</si>
  <si>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</si>
  <si>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</si>
  <si>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</si>
  <si>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</si>
  <si>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</si>
  <si>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</si>
  <si>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</si>
  <si>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</si>
  <si>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</si>
  <si>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</si>
  <si>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</si>
  <si>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</si>
  <si>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</si>
  <si>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</si>
  <si>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</si>
  <si>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</si>
  <si>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</si>
  <si>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</si>
  <si>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</si>
  <si>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</si>
  <si>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</si>
  <si>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</si>
  <si>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</si>
  <si>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</si>
  <si>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</si>
  <si>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</si>
  <si>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</si>
  <si>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</si>
  <si>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</si>
  <si>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</si>
  <si>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</si>
  <si>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</si>
  <si>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</si>
  <si>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</si>
  <si>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</si>
  <si>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</si>
  <si>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</si>
  <si>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</si>
  <si>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</si>
  <si>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</si>
  <si>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</si>
  <si>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</si>
  <si>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</si>
  <si>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</si>
  <si>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</si>
  <si>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</si>
  <si>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</si>
  <si>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</si>
  <si>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</si>
  <si>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</si>
  <si>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</si>
  <si>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</si>
  <si>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</si>
  <si>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</si>
  <si>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</si>
  <si>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</si>
  <si>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</si>
  <si>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</si>
  <si>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</si>
  <si>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</si>
  <si>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</si>
  <si>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</si>
  <si>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</si>
  <si>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</si>
  <si>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</si>
  <si>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</si>
  <si>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</si>
  <si>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</si>
  <si>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</si>
  <si>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</si>
  <si>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</si>
  <si>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</si>
  <si>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</si>
  <si>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</si>
  <si>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</si>
  <si>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</si>
  <si>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</si>
  <si>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</si>
  <si>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</si>
  <si>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</si>
  <si>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</si>
  <si>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</si>
  <si>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</si>
  <si>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</si>
  <si>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</si>
  <si>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</si>
  <si>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</si>
  <si>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</si>
  <si>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</si>
  <si>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</si>
  <si>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</si>
  <si>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</si>
  <si>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</si>
  <si>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</si>
  <si>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</si>
  <si>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</si>
  <si>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</si>
  <si>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</si>
  <si>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</si>
  <si>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</si>
  <si>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</si>
  <si>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</si>
  <si>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</si>
  <si>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</si>
  <si>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</si>
  <si>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</si>
  <si>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</si>
  <si>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</si>
  <si>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</si>
  <si>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</si>
  <si>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</si>
  <si>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</si>
  <si>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</si>
  <si>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</si>
  <si>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</si>
  <si>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</si>
  <si>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</si>
  <si>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</si>
  <si>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</si>
  <si>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</si>
  <si>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</si>
  <si>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</si>
  <si>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</si>
  <si>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</si>
  <si>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</si>
  <si>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</si>
  <si>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</si>
  <si>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</si>
  <si>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</si>
  <si>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</si>
  <si>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</si>
  <si>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</si>
  <si>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</si>
  <si>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</si>
  <si>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</si>
  <si>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</si>
  <si>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</si>
  <si>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</si>
  <si>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</si>
  <si>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</si>
  <si>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</si>
  <si>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</si>
  <si>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</si>
  <si>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</si>
  <si>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</si>
  <si>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</si>
  <si>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</si>
  <si>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</si>
  <si>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</si>
  <si>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</si>
  <si>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</si>
  <si>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</si>
  <si>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</si>
  <si>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</si>
  <si>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</si>
  <si>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</si>
  <si>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</si>
  <si>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</si>
  <si>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</si>
  <si>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</si>
  <si>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</si>
  <si>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</si>
  <si>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</si>
  <si>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</si>
  <si>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</si>
  <si>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</si>
  <si>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</si>
  <si>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</si>
  <si>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</si>
  <si>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</si>
  <si>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</si>
  <si>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</si>
  <si>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</si>
  <si>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</si>
  <si>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</si>
  <si>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</si>
  <si>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</si>
  <si>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</si>
  <si>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</si>
  <si>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</si>
  <si>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</si>
  <si>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</si>
  <si>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</si>
  <si>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</si>
  <si>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</si>
  <si>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</si>
  <si>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</si>
  <si>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</si>
  <si>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</si>
  <si>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</si>
  <si>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</si>
  <si>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</si>
  <si>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</si>
  <si>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</si>
  <si>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</si>
  <si>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</si>
  <si>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</si>
  <si>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</si>
  <si>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</si>
  <si>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</si>
  <si>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</si>
  <si>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</si>
  <si>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</si>
  <si>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</si>
  <si>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</si>
  <si>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</si>
  <si>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</si>
  <si>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</si>
  <si>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</si>
  <si>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</si>
  <si>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</si>
  <si>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</si>
  <si>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</si>
  <si>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</si>
  <si>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</si>
  <si>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</si>
  <si>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</si>
  <si>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</si>
  <si>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</si>
  <si>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</si>
  <si>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</si>
  <si>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</si>
  <si>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</si>
  <si>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</si>
  <si>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</si>
  <si>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</si>
  <si>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</si>
  <si>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</si>
  <si>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</si>
  <si>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</si>
  <si>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</si>
  <si>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</si>
  <si>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</si>
  <si>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</si>
  <si>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</si>
  <si>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</si>
  <si>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</si>
  <si>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</si>
  <si>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</si>
  <si>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</si>
  <si>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</si>
  <si>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</si>
  <si>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</si>
  <si>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</si>
  <si>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</si>
  <si>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</si>
  <si>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</si>
  <si>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</si>
  <si>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</si>
  <si>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</si>
  <si>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</si>
  <si>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</si>
  <si>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</si>
  <si>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</si>
  <si>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</si>
  <si>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</si>
  <si>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</si>
  <si>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</si>
  <si>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</si>
  <si>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</si>
  <si>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</si>
  <si>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</si>
  <si>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</si>
  <si>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</si>
  <si>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</si>
  <si>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</si>
  <si>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</si>
  <si>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</si>
  <si>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</si>
  <si>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</si>
  <si>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</si>
  <si>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</si>
  <si>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</si>
  <si>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</si>
  <si>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</si>
  <si>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</si>
  <si>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</si>
  <si>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</si>
  <si>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</si>
  <si>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</si>
  <si>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</si>
  <si>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</si>
  <si>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</si>
  <si>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</si>
  <si>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</si>
  <si>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</si>
  <si>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</si>
  <si>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</si>
  <si>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</si>
  <si>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</si>
  <si>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</si>
  <si>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</si>
  <si>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</si>
  <si>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</si>
  <si>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</si>
  <si>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</si>
  <si>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</si>
  <si>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</si>
  <si>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</si>
  <si>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</si>
  <si>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</si>
  <si>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</si>
  <si>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</si>
  <si>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</si>
  <si>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</si>
  <si>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</si>
  <si>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</si>
  <si>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</si>
  <si>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</si>
  <si>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</si>
  <si>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</si>
  <si>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</si>
  <si>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</si>
  <si>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</si>
  <si>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</si>
  <si>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</si>
  <si>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</si>
  <si>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</si>
  <si>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</si>
  <si>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</si>
  <si>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</si>
  <si>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</si>
  <si>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</si>
  <si>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</si>
  <si>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</si>
  <si>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</si>
  <si>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</si>
  <si>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</si>
  <si>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</si>
  <si>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</si>
  <si>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</si>
  <si>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</si>
  <si>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</si>
  <si>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</si>
  <si>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</si>
  <si>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</si>
  <si>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</si>
  <si>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</si>
  <si>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</si>
  <si>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</si>
  <si>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</si>
  <si>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</si>
  <si>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</si>
  <si>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</si>
  <si>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</si>
  <si>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</si>
  <si>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</si>
  <si>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</si>
  <si>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</si>
  <si>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</si>
  <si>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</si>
  <si>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</si>
  <si>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</si>
  <si>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</si>
  <si>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</si>
  <si>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</si>
  <si>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</si>
  <si>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Погашение кредитов и займов всего всего, в том числе: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</si>
  <si>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</si>
  <si>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</si>
  <si>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</si>
  <si>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</si>
  <si>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</si>
  <si>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</si>
  <si>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</si>
  <si>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</si>
  <si>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</si>
  <si>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</si>
  <si>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</si>
  <si>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</si>
  <si>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</si>
  <si>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</si>
  <si>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</si>
  <si>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</si>
  <si>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</si>
  <si>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</si>
  <si>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</si>
  <si>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</si>
  <si>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</si>
  <si>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</si>
  <si>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</si>
  <si>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</si>
  <si>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</si>
  <si>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</si>
  <si>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</si>
  <si>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</si>
  <si>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</si>
  <si>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</si>
  <si>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</si>
  <si>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</si>
  <si>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</si>
  <si>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</si>
  <si>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</si>
  <si>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</si>
  <si>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</si>
  <si>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</si>
  <si>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</si>
  <si>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</si>
  <si>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</si>
  <si>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</si>
  <si>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</si>
  <si>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</si>
  <si>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</si>
  <si>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</si>
  <si>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</si>
  <si>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</si>
  <si>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</si>
  <si>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</si>
  <si>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</si>
  <si>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</si>
  <si>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</si>
  <si>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</si>
  <si>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</si>
  <si>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</si>
  <si>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</si>
  <si>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</si>
  <si>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</si>
  <si>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</si>
  <si>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</si>
  <si>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</si>
  <si>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</si>
  <si>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</si>
  <si>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</si>
  <si>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</si>
  <si>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</si>
  <si>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</si>
  <si>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</si>
  <si>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</si>
  <si>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</si>
  <si>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</si>
  <si>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</si>
  <si>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</si>
  <si>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</si>
  <si>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</si>
  <si>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</si>
  <si>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</si>
  <si>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</si>
  <si>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</si>
  <si>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</si>
  <si>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</si>
  <si>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</si>
  <si>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</si>
  <si>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</si>
  <si>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</si>
  <si>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</si>
  <si>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</si>
  <si>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</si>
  <si>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</si>
  <si>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</si>
  <si>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</si>
  <si>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</si>
  <si>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</si>
  <si>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</si>
  <si>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</si>
  <si>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</si>
  <si>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</si>
  <si>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</si>
  <si>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</si>
  <si>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</si>
  <si>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</si>
  <si>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</si>
  <si>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</si>
  <si>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</si>
  <si>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</si>
  <si>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</si>
  <si>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</si>
  <si>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</si>
  <si>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</si>
  <si>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</si>
  <si>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</si>
  <si>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</si>
  <si>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</si>
  <si>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</si>
  <si>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</si>
  <si>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</si>
  <si>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</si>
  <si>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</si>
  <si>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</si>
  <si>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</si>
  <si>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</si>
  <si>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</si>
  <si>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</si>
  <si>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</si>
  <si>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</si>
  <si>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</si>
  <si>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</si>
  <si>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</si>
  <si>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</si>
  <si>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</si>
  <si>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</si>
  <si>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</si>
  <si>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</si>
  <si>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</si>
  <si>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</si>
  <si>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</si>
  <si>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</si>
  <si>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</si>
  <si>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</si>
  <si>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</si>
  <si>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</si>
  <si>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</si>
  <si>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</si>
  <si>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</si>
  <si>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</si>
  <si>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</si>
  <si>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</si>
  <si>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</si>
  <si>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</si>
  <si>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</si>
  <si>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</si>
  <si>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</si>
  <si>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</si>
  <si>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</si>
  <si>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</si>
  <si>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</si>
  <si>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</si>
  <si>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</si>
  <si>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</si>
  <si>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</si>
  <si>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</si>
  <si>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</si>
  <si>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</si>
  <si>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</si>
  <si>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</si>
  <si>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</si>
  <si>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</si>
  <si>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</si>
  <si>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</si>
  <si>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</si>
  <si>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</si>
  <si>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</si>
  <si>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</si>
  <si>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</si>
  <si>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</si>
  <si>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</si>
  <si>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</si>
  <si>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</si>
  <si>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</si>
  <si>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</si>
  <si>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</si>
  <si>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</si>
  <si>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</si>
  <si>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</si>
  <si>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</si>
  <si>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</si>
  <si>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</si>
  <si>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</si>
  <si>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</si>
  <si>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</si>
  <si>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</si>
  <si>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</si>
  <si>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</si>
  <si>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</si>
  <si>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</si>
  <si>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</si>
  <si>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</si>
  <si>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</si>
  <si>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</si>
  <si>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</si>
  <si>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</si>
  <si>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</si>
  <si>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</si>
  <si>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</si>
  <si>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</si>
  <si>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</si>
  <si>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</si>
  <si>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</si>
  <si>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</si>
  <si>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</si>
  <si>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</si>
  <si>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</si>
  <si>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</si>
  <si>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</si>
  <si>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</si>
  <si>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</si>
  <si>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</si>
  <si>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</si>
  <si>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</si>
  <si>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План (Утвержденный план)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</si>
  <si>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</si>
  <si>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</si>
  <si>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</si>
  <si>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</si>
  <si>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</si>
  <si>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</si>
  <si>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</si>
  <si>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</si>
  <si>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</si>
  <si>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</si>
  <si>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</si>
  <si>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</si>
  <si>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</si>
  <si>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</si>
  <si>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</si>
  <si>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</si>
  <si>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</si>
  <si>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</si>
  <si>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</si>
  <si>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</si>
  <si>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</si>
  <si>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</si>
  <si>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</si>
  <si>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</si>
  <si>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</si>
  <si>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</si>
  <si>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</si>
  <si>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</si>
  <si>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</si>
  <si>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</si>
  <si>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</si>
  <si>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</si>
  <si>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</si>
  <si>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</si>
  <si>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</si>
  <si>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</si>
  <si>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</si>
  <si>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</si>
  <si>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</si>
  <si>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</si>
  <si>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</si>
  <si>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</si>
  <si>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</si>
  <si>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</si>
  <si>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</si>
  <si>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</si>
  <si>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</si>
  <si>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</si>
  <si>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</si>
  <si>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</si>
  <si>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</si>
  <si>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</si>
  <si>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</si>
  <si>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</si>
  <si>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</si>
  <si>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</si>
  <si>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</si>
  <si>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</si>
  <si>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</si>
  <si>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</si>
  <si>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</si>
  <si>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</si>
  <si>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</si>
  <si>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</si>
  <si>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</si>
  <si>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</si>
  <si>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</si>
  <si>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</si>
  <si>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</si>
  <si>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</si>
  <si>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</si>
  <si>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</si>
  <si>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</si>
  <si>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</si>
  <si>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</si>
  <si>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</si>
  <si>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</si>
  <si>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</si>
  <si>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</si>
  <si>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</si>
  <si>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</si>
  <si>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</si>
  <si>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</si>
  <si>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</si>
  <si>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</si>
  <si>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</si>
  <si>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</si>
  <si>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</si>
  <si>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</si>
  <si>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</si>
  <si>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</si>
  <si>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</si>
  <si>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</si>
  <si>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</si>
  <si>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</si>
  <si>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</si>
  <si>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</si>
  <si>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</si>
  <si>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</si>
  <si>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</si>
  <si>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</si>
  <si>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</si>
  <si>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</si>
  <si>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</si>
  <si>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Чеченская республка</t>
  </si>
  <si>
    <t>Инвестиционная программа Акционерного Общества "Чеченэнерго"</t>
  </si>
  <si>
    <t>15.1.1</t>
  </si>
  <si>
    <t>15.1.2</t>
  </si>
  <si>
    <t>15.1.3</t>
  </si>
  <si>
    <t>х</t>
  </si>
  <si>
    <t xml:space="preserve">Утвержденные плановые значения показателей приведены в соответствии с Приказом Минэнерго России от 11.12.2018 №20@ </t>
  </si>
  <si>
    <t xml:space="preserve">                    Год раскрытия (предоставления) информации: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</si>
</sst>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%"/>
    <numFmt numFmtId="165" formatCode="#,##0.00000"/>
    <numFmt numFmtId="166" formatCode="_-* #,##0\ _₽_-;\-* #,##0\ _₽_-;_-* &quot;-&quot;??\ _₽_-;_-@_-"/>
    <numFmt numFmtId="167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70">
    <xf numFmtId="0" fontId="0" fillId="0" borderId="0" xfId="0"/>
    <xf numFmtId="0" fontId="6" fillId="0" borderId="8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49" fontId="8" fillId="0" borderId="9" xfId="3" applyNumberFormat="1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" fontId="3" fillId="0" borderId="15" xfId="3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16" xfId="3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9" xfId="3" applyFont="1" applyFill="1" applyBorder="1" applyAlignment="1">
      <alignment horizontal="center" vertical="center"/>
    </xf>
    <xf numFmtId="4" fontId="3" fillId="0" borderId="20" xfId="3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" fontId="3" fillId="0" borderId="22" xfId="3" applyNumberFormat="1" applyFont="1" applyFill="1" applyBorder="1" applyAlignment="1">
      <alignment horizontal="center" vertical="center"/>
    </xf>
    <xf numFmtId="49" fontId="3" fillId="0" borderId="23" xfId="0" applyNumberFormat="1" applyFont="1" applyFill="1" applyBorder="1" applyAlignment="1">
      <alignment horizontal="center" vertical="center"/>
    </xf>
    <xf numFmtId="0" fontId="3" fillId="0" borderId="24" xfId="3" applyFont="1" applyFill="1" applyBorder="1" applyAlignment="1">
      <alignment horizontal="center" vertical="center"/>
    </xf>
    <xf numFmtId="4" fontId="3" fillId="0" borderId="25" xfId="3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10" fontId="3" fillId="0" borderId="16" xfId="2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4" fontId="2" fillId="0" borderId="11" xfId="1" applyNumberFormat="1" applyFont="1" applyFill="1" applyBorder="1" applyAlignment="1">
      <alignment horizontal="center" vertical="center"/>
    </xf>
    <xf numFmtId="4" fontId="2" fillId="0" borderId="10" xfId="1" applyNumberFormat="1" applyFont="1" applyFill="1" applyBorder="1" applyAlignment="1">
      <alignment horizontal="center" vertical="center"/>
    </xf>
    <xf numFmtId="0" fontId="3" fillId="0" borderId="16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8" fillId="0" borderId="21" xfId="3" applyNumberFormat="1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4" fontId="2" fillId="0" borderId="17" xfId="3" applyNumberFormat="1" applyFont="1" applyFill="1" applyBorder="1" applyAlignment="1">
      <alignment horizontal="center" vertical="center" wrapText="1"/>
    </xf>
    <xf numFmtId="4" fontId="2" fillId="0" borderId="24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4" fontId="2" fillId="0" borderId="1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9" fontId="3" fillId="0" borderId="21" xfId="3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wrapText="1" indent="3"/>
    </xf>
    <xf numFmtId="4" fontId="2" fillId="0" borderId="11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49" fontId="6" fillId="0" borderId="20" xfId="3" applyNumberFormat="1" applyFont="1" applyFill="1" applyBorder="1" applyAlignment="1">
      <alignment horizontal="left" vertical="center"/>
    </xf>
    <xf numFmtId="4" fontId="2" fillId="0" borderId="16" xfId="3" applyNumberFormat="1" applyFont="1" applyFill="1" applyBorder="1" applyAlignment="1">
      <alignment horizontal="center" vertical="center"/>
    </xf>
    <xf numFmtId="4" fontId="2" fillId="0" borderId="22" xfId="3" applyNumberFormat="1" applyFont="1" applyFill="1" applyBorder="1" applyAlignment="1">
      <alignment horizontal="center" vertical="center"/>
    </xf>
    <xf numFmtId="4" fontId="2" fillId="0" borderId="25" xfId="3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20" xfId="3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5" xfId="3" applyNumberFormat="1" applyFont="1" applyFill="1" applyBorder="1" applyAlignment="1">
      <alignment horizontal="center" vertical="center" wrapText="1"/>
    </xf>
    <xf numFmtId="4" fontId="2" fillId="0" borderId="16" xfId="3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4" fontId="10" fillId="0" borderId="19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10" fontId="10" fillId="0" borderId="6" xfId="2" applyNumberFormat="1" applyFont="1" applyFill="1" applyBorder="1" applyAlignment="1">
      <alignment horizontal="center" vertical="center"/>
    </xf>
    <xf numFmtId="10" fontId="10" fillId="0" borderId="7" xfId="2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4" fontId="10" fillId="0" borderId="24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3" fontId="2" fillId="0" borderId="0" xfId="1" applyFont="1" applyFill="1"/>
    <xf numFmtId="9" fontId="2" fillId="0" borderId="0" xfId="2" applyNumberFormat="1" applyFont="1" applyFill="1"/>
    <xf numFmtId="0" fontId="13" fillId="0" borderId="6" xfId="0" applyFont="1" applyFill="1" applyBorder="1" applyAlignment="1">
      <alignment horizontal="left" vertical="center" wrapText="1" inden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0" fontId="2" fillId="0" borderId="4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justify" vertical="center"/>
    </xf>
    <xf numFmtId="164" fontId="2" fillId="0" borderId="0" xfId="2" applyNumberFormat="1" applyFont="1" applyFill="1"/>
    <xf numFmtId="166" fontId="2" fillId="0" borderId="0" xfId="1" applyNumberFormat="1" applyFont="1" applyFill="1"/>
    <xf numFmtId="167" fontId="2" fillId="0" borderId="0" xfId="3" applyNumberFormat="1" applyFont="1" applyFill="1"/>
    <xf numFmtId="4" fontId="3" fillId="0" borderId="0" xfId="3" applyNumberFormat="1" applyFont="1" applyFill="1" applyAlignment="1">
      <alignment horizontal="center" vertical="center" wrapText="1"/>
    </xf>
    <xf numFmtId="164" fontId="2" fillId="0" borderId="0" xfId="1" applyNumberFormat="1" applyFont="1" applyFill="1"/>
    <xf numFmtId="165" fontId="7" fillId="0" borderId="0" xfId="3" applyNumberFormat="1" applyFont="1" applyFill="1"/>
    <xf numFmtId="165" fontId="2" fillId="0" borderId="0" xfId="3" applyNumberFormat="1" applyFont="1" applyFill="1"/>
    <xf numFmtId="4" fontId="2" fillId="0" borderId="0" xfId="3" applyNumberFormat="1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 indent="1"/>
    </xf>
    <xf numFmtId="4" fontId="12" fillId="0" borderId="6" xfId="0" applyNumberFormat="1" applyFont="1" applyFill="1" applyBorder="1" applyAlignment="1">
      <alignment horizontal="center" vertical="center"/>
    </xf>
    <xf numFmtId="10" fontId="3" fillId="0" borderId="20" xfId="2" applyNumberFormat="1" applyFont="1" applyFill="1" applyBorder="1" applyAlignment="1">
      <alignment horizontal="center" vertical="center"/>
    </xf>
    <xf numFmtId="10" fontId="10" fillId="0" borderId="9" xfId="2" applyNumberFormat="1" applyFont="1" applyFill="1" applyBorder="1" applyAlignment="1">
      <alignment horizontal="center" vertical="center"/>
    </xf>
    <xf numFmtId="10" fontId="10" fillId="0" borderId="19" xfId="2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10" fontId="3" fillId="0" borderId="22" xfId="2" applyNumberFormat="1" applyFont="1" applyFill="1" applyBorder="1" applyAlignment="1">
      <alignment horizontal="center" vertical="center"/>
    </xf>
    <xf numFmtId="10" fontId="10" fillId="0" borderId="11" xfId="2" applyNumberFormat="1" applyFont="1" applyFill="1" applyBorder="1" applyAlignment="1">
      <alignment horizontal="center" vertical="center"/>
    </xf>
    <xf numFmtId="10" fontId="10" fillId="0" borderId="10" xfId="2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32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31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9" fontId="9" fillId="0" borderId="12" xfId="3" applyNumberFormat="1" applyFont="1" applyFill="1" applyBorder="1" applyAlignment="1">
      <alignment horizontal="center" vertical="center"/>
    </xf>
    <xf numFmtId="49" fontId="9" fillId="0" borderId="13" xfId="3" applyNumberFormat="1" applyFont="1" applyFill="1" applyBorder="1" applyAlignment="1">
      <alignment horizontal="center" vertical="center"/>
    </xf>
    <xf numFmtId="49" fontId="9" fillId="0" borderId="14" xfId="3" applyNumberFormat="1" applyFont="1" applyFill="1" applyBorder="1" applyAlignment="1">
      <alignment horizontal="center" vertical="center"/>
    </xf>
    <xf numFmtId="49" fontId="9" fillId="0" borderId="26" xfId="3" applyNumberFormat="1" applyFont="1" applyFill="1" applyBorder="1" applyAlignment="1">
      <alignment horizontal="center" vertical="center"/>
    </xf>
    <xf numFmtId="49" fontId="9" fillId="0" borderId="27" xfId="3" applyNumberFormat="1" applyFont="1" applyFill="1" applyBorder="1" applyAlignment="1">
      <alignment horizontal="center" vertical="center"/>
    </xf>
    <xf numFmtId="49" fontId="9" fillId="0" borderId="28" xfId="3" applyNumberFormat="1" applyFont="1" applyFill="1" applyBorder="1" applyAlignment="1">
      <alignment horizontal="center" vertical="center"/>
    </xf>
    <xf numFmtId="0" fontId="5" fillId="0" borderId="29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30" xfId="3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59"/>
  <sheetViews>
    <sheetView tabSelected="1" view="pageBreakPreview" topLeftCell="A118" zoomScale="85" zoomScaleNormal="60" zoomScaleSheetLayoutView="85" workbookViewId="0">
      <selection activeCell="B384" sqref="B384:B385"/>
    </sheetView>
  </sheetViews>
  <sheetFormatPr defaultColWidth="10.28515625" defaultRowHeight="15.75" outlineLevelRow="1" outlineLevelCol="1" x14ac:dyDescent="0.25"/>
  <cols>
    <col min="1" max="1" width="10.140625" style="74" customWidth="1"/>
    <col min="2" max="2" width="85.28515625" style="75" customWidth="1"/>
    <col min="3" max="3" width="12.28515625" style="76" customWidth="1"/>
    <col min="4" max="4" width="14.42578125" style="76" customWidth="1" outlineLevel="1"/>
    <col min="5" max="5" width="14.42578125" style="77" customWidth="1" outlineLevel="1"/>
    <col min="6" max="7" width="14.42578125" style="38" customWidth="1" outlineLevel="1"/>
    <col min="8" max="8" width="17.5703125" style="38" customWidth="1"/>
    <col min="9" max="9" width="15.140625" style="38" customWidth="1" outlineLevel="1"/>
    <col min="10" max="10" width="19.85546875" style="38" customWidth="1"/>
    <col min="11" max="11" width="15" style="38" customWidth="1" outlineLevel="1"/>
    <col min="12" max="12" width="18.5703125" style="38" customWidth="1"/>
    <col min="13" max="13" width="15" style="38" customWidth="1" outlineLevel="1"/>
    <col min="14" max="14" width="18.5703125" style="38" customWidth="1"/>
    <col min="15" max="15" width="15" style="38" customWidth="1" outlineLevel="1"/>
    <col min="16" max="16" width="18.5703125" style="38" customWidth="1"/>
    <col min="17" max="17" width="15" style="38" customWidth="1" outlineLevel="1"/>
    <col min="18" max="18" width="18.5703125" style="38" customWidth="1"/>
    <col min="19" max="19" width="15" style="38" customWidth="1" outlineLevel="1"/>
    <col min="20" max="20" width="18.5703125" style="38" customWidth="1"/>
    <col min="21" max="21" width="15.140625" style="38" customWidth="1"/>
    <col min="22" max="22" width="19.5703125" style="38" customWidth="1"/>
    <col min="23" max="182" width="10.28515625" style="38"/>
    <col min="183" max="183" width="10.140625" style="38" customWidth="1"/>
    <col min="184" max="184" width="85.28515625" style="38" customWidth="1"/>
    <col min="185" max="185" width="12.28515625" style="38" customWidth="1"/>
    <col min="186" max="189" width="14.42578125" style="38" customWidth="1"/>
    <col min="190" max="190" width="20.42578125" style="38" customWidth="1"/>
    <col min="191" max="191" width="15.140625" style="38" customWidth="1"/>
    <col min="192" max="192" width="19.85546875" style="38" customWidth="1"/>
    <col min="193" max="193" width="15" style="38" customWidth="1"/>
    <col min="194" max="194" width="18.85546875" style="38" customWidth="1"/>
    <col min="195" max="195" width="15" style="38" customWidth="1"/>
    <col min="196" max="196" width="18.85546875" style="38" customWidth="1"/>
    <col min="197" max="197" width="15" style="38" customWidth="1"/>
    <col min="198" max="198" width="18.85546875" style="38" customWidth="1"/>
    <col min="199" max="199" width="15" style="38" customWidth="1"/>
    <col min="200" max="200" width="18.85546875" style="38" customWidth="1"/>
    <col min="201" max="201" width="15" style="38" customWidth="1"/>
    <col min="202" max="202" width="18.85546875" style="38" customWidth="1"/>
    <col min="203" max="203" width="15.140625" style="38" customWidth="1"/>
    <col min="204" max="204" width="19.5703125" style="38" customWidth="1"/>
    <col min="205" max="205" width="105" style="38" customWidth="1"/>
    <col min="206" max="206" width="179.85546875" style="38" customWidth="1"/>
    <col min="207" max="438" width="10.28515625" style="38"/>
    <col min="439" max="439" width="10.140625" style="38" customWidth="1"/>
    <col min="440" max="440" width="85.28515625" style="38" customWidth="1"/>
    <col min="441" max="441" width="12.28515625" style="38" customWidth="1"/>
    <col min="442" max="445" width="14.42578125" style="38" customWidth="1"/>
    <col min="446" max="446" width="20.42578125" style="38" customWidth="1"/>
    <col min="447" max="447" width="15.140625" style="38" customWidth="1"/>
    <col min="448" max="448" width="19.85546875" style="38" customWidth="1"/>
    <col min="449" max="449" width="15" style="38" customWidth="1"/>
    <col min="450" max="450" width="18.85546875" style="38" customWidth="1"/>
    <col min="451" max="451" width="15" style="38" customWidth="1"/>
    <col min="452" max="452" width="18.85546875" style="38" customWidth="1"/>
    <col min="453" max="453" width="15" style="38" customWidth="1"/>
    <col min="454" max="454" width="18.85546875" style="38" customWidth="1"/>
    <col min="455" max="455" width="15" style="38" customWidth="1"/>
    <col min="456" max="456" width="18.85546875" style="38" customWidth="1"/>
    <col min="457" max="457" width="15" style="38" customWidth="1"/>
    <col min="458" max="458" width="18.85546875" style="38" customWidth="1"/>
    <col min="459" max="459" width="15.140625" style="38" customWidth="1"/>
    <col min="460" max="460" width="19.5703125" style="38" customWidth="1"/>
    <col min="461" max="461" width="105" style="38" customWidth="1"/>
    <col min="462" max="462" width="179.85546875" style="38" customWidth="1"/>
    <col min="463" max="694" width="10.28515625" style="38"/>
    <col min="695" max="695" width="10.140625" style="38" customWidth="1"/>
    <col min="696" max="696" width="85.28515625" style="38" customWidth="1"/>
    <col min="697" max="697" width="12.28515625" style="38" customWidth="1"/>
    <col min="698" max="701" width="14.42578125" style="38" customWidth="1"/>
    <col min="702" max="702" width="20.42578125" style="38" customWidth="1"/>
    <col min="703" max="703" width="15.140625" style="38" customWidth="1"/>
    <col min="704" max="704" width="19.85546875" style="38" customWidth="1"/>
    <col min="705" max="705" width="15" style="38" customWidth="1"/>
    <col min="706" max="706" width="18.85546875" style="38" customWidth="1"/>
    <col min="707" max="707" width="15" style="38" customWidth="1"/>
    <col min="708" max="708" width="18.85546875" style="38" customWidth="1"/>
    <col min="709" max="709" width="15" style="38" customWidth="1"/>
    <col min="710" max="710" width="18.85546875" style="38" customWidth="1"/>
    <col min="711" max="711" width="15" style="38" customWidth="1"/>
    <col min="712" max="712" width="18.85546875" style="38" customWidth="1"/>
    <col min="713" max="713" width="15" style="38" customWidth="1"/>
    <col min="714" max="714" width="18.85546875" style="38" customWidth="1"/>
    <col min="715" max="715" width="15.140625" style="38" customWidth="1"/>
    <col min="716" max="716" width="19.5703125" style="38" customWidth="1"/>
    <col min="717" max="717" width="105" style="38" customWidth="1"/>
    <col min="718" max="718" width="179.85546875" style="38" customWidth="1"/>
    <col min="719" max="950" width="10.28515625" style="38"/>
    <col min="951" max="951" width="10.140625" style="38" customWidth="1"/>
    <col min="952" max="952" width="85.28515625" style="38" customWidth="1"/>
    <col min="953" max="953" width="12.28515625" style="38" customWidth="1"/>
    <col min="954" max="957" width="14.42578125" style="38" customWidth="1"/>
    <col min="958" max="958" width="20.42578125" style="38" customWidth="1"/>
    <col min="959" max="959" width="15.140625" style="38" customWidth="1"/>
    <col min="960" max="960" width="19.85546875" style="38" customWidth="1"/>
    <col min="961" max="961" width="15" style="38" customWidth="1"/>
    <col min="962" max="962" width="18.85546875" style="38" customWidth="1"/>
    <col min="963" max="963" width="15" style="38" customWidth="1"/>
    <col min="964" max="964" width="18.85546875" style="38" customWidth="1"/>
    <col min="965" max="965" width="15" style="38" customWidth="1"/>
    <col min="966" max="966" width="18.85546875" style="38" customWidth="1"/>
    <col min="967" max="967" width="15" style="38" customWidth="1"/>
    <col min="968" max="968" width="18.85546875" style="38" customWidth="1"/>
    <col min="969" max="969" width="15" style="38" customWidth="1"/>
    <col min="970" max="970" width="18.85546875" style="38" customWidth="1"/>
    <col min="971" max="971" width="15.140625" style="38" customWidth="1"/>
    <col min="972" max="972" width="19.5703125" style="38" customWidth="1"/>
    <col min="973" max="973" width="105" style="38" customWidth="1"/>
    <col min="974" max="974" width="179.85546875" style="38" customWidth="1"/>
    <col min="975" max="1206" width="10.28515625" style="38"/>
    <col min="1207" max="1207" width="10.140625" style="38" customWidth="1"/>
    <col min="1208" max="1208" width="85.28515625" style="38" customWidth="1"/>
    <col min="1209" max="1209" width="12.28515625" style="38" customWidth="1"/>
    <col min="1210" max="1213" width="14.42578125" style="38" customWidth="1"/>
    <col min="1214" max="1214" width="20.42578125" style="38" customWidth="1"/>
    <col min="1215" max="1215" width="15.140625" style="38" customWidth="1"/>
    <col min="1216" max="1216" width="19.85546875" style="38" customWidth="1"/>
    <col min="1217" max="1217" width="15" style="38" customWidth="1"/>
    <col min="1218" max="1218" width="18.85546875" style="38" customWidth="1"/>
    <col min="1219" max="1219" width="15" style="38" customWidth="1"/>
    <col min="1220" max="1220" width="18.85546875" style="38" customWidth="1"/>
    <col min="1221" max="1221" width="15" style="38" customWidth="1"/>
    <col min="1222" max="1222" width="18.85546875" style="38" customWidth="1"/>
    <col min="1223" max="1223" width="15" style="38" customWidth="1"/>
    <col min="1224" max="1224" width="18.85546875" style="38" customWidth="1"/>
    <col min="1225" max="1225" width="15" style="38" customWidth="1"/>
    <col min="1226" max="1226" width="18.85546875" style="38" customWidth="1"/>
    <col min="1227" max="1227" width="15.140625" style="38" customWidth="1"/>
    <col min="1228" max="1228" width="19.5703125" style="38" customWidth="1"/>
    <col min="1229" max="1229" width="105" style="38" customWidth="1"/>
    <col min="1230" max="1230" width="179.85546875" style="38" customWidth="1"/>
    <col min="1231" max="1462" width="10.28515625" style="38"/>
    <col min="1463" max="1463" width="10.140625" style="38" customWidth="1"/>
    <col min="1464" max="1464" width="85.28515625" style="38" customWidth="1"/>
    <col min="1465" max="1465" width="12.28515625" style="38" customWidth="1"/>
    <col min="1466" max="1469" width="14.42578125" style="38" customWidth="1"/>
    <col min="1470" max="1470" width="20.42578125" style="38" customWidth="1"/>
    <col min="1471" max="1471" width="15.140625" style="38" customWidth="1"/>
    <col min="1472" max="1472" width="19.85546875" style="38" customWidth="1"/>
    <col min="1473" max="1473" width="15" style="38" customWidth="1"/>
    <col min="1474" max="1474" width="18.85546875" style="38" customWidth="1"/>
    <col min="1475" max="1475" width="15" style="38" customWidth="1"/>
    <col min="1476" max="1476" width="18.85546875" style="38" customWidth="1"/>
    <col min="1477" max="1477" width="15" style="38" customWidth="1"/>
    <col min="1478" max="1478" width="18.85546875" style="38" customWidth="1"/>
    <col min="1479" max="1479" width="15" style="38" customWidth="1"/>
    <col min="1480" max="1480" width="18.85546875" style="38" customWidth="1"/>
    <col min="1481" max="1481" width="15" style="38" customWidth="1"/>
    <col min="1482" max="1482" width="18.85546875" style="38" customWidth="1"/>
    <col min="1483" max="1483" width="15.140625" style="38" customWidth="1"/>
    <col min="1484" max="1484" width="19.5703125" style="38" customWidth="1"/>
    <col min="1485" max="1485" width="105" style="38" customWidth="1"/>
    <col min="1486" max="1486" width="179.85546875" style="38" customWidth="1"/>
    <col min="1487" max="1718" width="10.28515625" style="38"/>
    <col min="1719" max="1719" width="10.140625" style="38" customWidth="1"/>
    <col min="1720" max="1720" width="85.28515625" style="38" customWidth="1"/>
    <col min="1721" max="1721" width="12.28515625" style="38" customWidth="1"/>
    <col min="1722" max="1725" width="14.42578125" style="38" customWidth="1"/>
    <col min="1726" max="1726" width="20.42578125" style="38" customWidth="1"/>
    <col min="1727" max="1727" width="15.140625" style="38" customWidth="1"/>
    <col min="1728" max="1728" width="19.85546875" style="38" customWidth="1"/>
    <col min="1729" max="1729" width="15" style="38" customWidth="1"/>
    <col min="1730" max="1730" width="18.85546875" style="38" customWidth="1"/>
    <col min="1731" max="1731" width="15" style="38" customWidth="1"/>
    <col min="1732" max="1732" width="18.85546875" style="38" customWidth="1"/>
    <col min="1733" max="1733" width="15" style="38" customWidth="1"/>
    <col min="1734" max="1734" width="18.85546875" style="38" customWidth="1"/>
    <col min="1735" max="1735" width="15" style="38" customWidth="1"/>
    <col min="1736" max="1736" width="18.85546875" style="38" customWidth="1"/>
    <col min="1737" max="1737" width="15" style="38" customWidth="1"/>
    <col min="1738" max="1738" width="18.85546875" style="38" customWidth="1"/>
    <col min="1739" max="1739" width="15.140625" style="38" customWidth="1"/>
    <col min="1740" max="1740" width="19.5703125" style="38" customWidth="1"/>
    <col min="1741" max="1741" width="105" style="38" customWidth="1"/>
    <col min="1742" max="1742" width="179.85546875" style="38" customWidth="1"/>
    <col min="1743" max="1974" width="10.28515625" style="38"/>
    <col min="1975" max="1975" width="10.140625" style="38" customWidth="1"/>
    <col min="1976" max="1976" width="85.28515625" style="38" customWidth="1"/>
    <col min="1977" max="1977" width="12.28515625" style="38" customWidth="1"/>
    <col min="1978" max="1981" width="14.42578125" style="38" customWidth="1"/>
    <col min="1982" max="1982" width="20.42578125" style="38" customWidth="1"/>
    <col min="1983" max="1983" width="15.140625" style="38" customWidth="1"/>
    <col min="1984" max="1984" width="19.85546875" style="38" customWidth="1"/>
    <col min="1985" max="1985" width="15" style="38" customWidth="1"/>
    <col min="1986" max="1986" width="18.85546875" style="38" customWidth="1"/>
    <col min="1987" max="1987" width="15" style="38" customWidth="1"/>
    <col min="1988" max="1988" width="18.85546875" style="38" customWidth="1"/>
    <col min="1989" max="1989" width="15" style="38" customWidth="1"/>
    <col min="1990" max="1990" width="18.85546875" style="38" customWidth="1"/>
    <col min="1991" max="1991" width="15" style="38" customWidth="1"/>
    <col min="1992" max="1992" width="18.85546875" style="38" customWidth="1"/>
    <col min="1993" max="1993" width="15" style="38" customWidth="1"/>
    <col min="1994" max="1994" width="18.85546875" style="38" customWidth="1"/>
    <col min="1995" max="1995" width="15.140625" style="38" customWidth="1"/>
    <col min="1996" max="1996" width="19.5703125" style="38" customWidth="1"/>
    <col min="1997" max="1997" width="105" style="38" customWidth="1"/>
    <col min="1998" max="1998" width="179.85546875" style="38" customWidth="1"/>
    <col min="1999" max="2230" width="10.28515625" style="38"/>
    <col min="2231" max="2231" width="10.140625" style="38" customWidth="1"/>
    <col min="2232" max="2232" width="85.28515625" style="38" customWidth="1"/>
    <col min="2233" max="2233" width="12.28515625" style="38" customWidth="1"/>
    <col min="2234" max="2237" width="14.42578125" style="38" customWidth="1"/>
    <col min="2238" max="2238" width="20.42578125" style="38" customWidth="1"/>
    <col min="2239" max="2239" width="15.140625" style="38" customWidth="1"/>
    <col min="2240" max="2240" width="19.85546875" style="38" customWidth="1"/>
    <col min="2241" max="2241" width="15" style="38" customWidth="1"/>
    <col min="2242" max="2242" width="18.85546875" style="38" customWidth="1"/>
    <col min="2243" max="2243" width="15" style="38" customWidth="1"/>
    <col min="2244" max="2244" width="18.85546875" style="38" customWidth="1"/>
    <col min="2245" max="2245" width="15" style="38" customWidth="1"/>
    <col min="2246" max="2246" width="18.85546875" style="38" customWidth="1"/>
    <col min="2247" max="2247" width="15" style="38" customWidth="1"/>
    <col min="2248" max="2248" width="18.85546875" style="38" customWidth="1"/>
    <col min="2249" max="2249" width="15" style="38" customWidth="1"/>
    <col min="2250" max="2250" width="18.85546875" style="38" customWidth="1"/>
    <col min="2251" max="2251" width="15.140625" style="38" customWidth="1"/>
    <col min="2252" max="2252" width="19.5703125" style="38" customWidth="1"/>
    <col min="2253" max="2253" width="105" style="38" customWidth="1"/>
    <col min="2254" max="2254" width="179.85546875" style="38" customWidth="1"/>
    <col min="2255" max="2486" width="10.28515625" style="38"/>
    <col min="2487" max="2487" width="10.140625" style="38" customWidth="1"/>
    <col min="2488" max="2488" width="85.28515625" style="38" customWidth="1"/>
    <col min="2489" max="2489" width="12.28515625" style="38" customWidth="1"/>
    <col min="2490" max="2493" width="14.42578125" style="38" customWidth="1"/>
    <col min="2494" max="2494" width="20.42578125" style="38" customWidth="1"/>
    <col min="2495" max="2495" width="15.140625" style="38" customWidth="1"/>
    <col min="2496" max="2496" width="19.85546875" style="38" customWidth="1"/>
    <col min="2497" max="2497" width="15" style="38" customWidth="1"/>
    <col min="2498" max="2498" width="18.85546875" style="38" customWidth="1"/>
    <col min="2499" max="2499" width="15" style="38" customWidth="1"/>
    <col min="2500" max="2500" width="18.85546875" style="38" customWidth="1"/>
    <col min="2501" max="2501" width="15" style="38" customWidth="1"/>
    <col min="2502" max="2502" width="18.85546875" style="38" customWidth="1"/>
    <col min="2503" max="2503" width="15" style="38" customWidth="1"/>
    <col min="2504" max="2504" width="18.85546875" style="38" customWidth="1"/>
    <col min="2505" max="2505" width="15" style="38" customWidth="1"/>
    <col min="2506" max="2506" width="18.85546875" style="38" customWidth="1"/>
    <col min="2507" max="2507" width="15.140625" style="38" customWidth="1"/>
    <col min="2508" max="2508" width="19.5703125" style="38" customWidth="1"/>
    <col min="2509" max="2509" width="105" style="38" customWidth="1"/>
    <col min="2510" max="2510" width="179.85546875" style="38" customWidth="1"/>
    <col min="2511" max="2742" width="10.28515625" style="38"/>
    <col min="2743" max="2743" width="10.140625" style="38" customWidth="1"/>
    <col min="2744" max="2744" width="85.28515625" style="38" customWidth="1"/>
    <col min="2745" max="2745" width="12.28515625" style="38" customWidth="1"/>
    <col min="2746" max="2749" width="14.42578125" style="38" customWidth="1"/>
    <col min="2750" max="2750" width="20.42578125" style="38" customWidth="1"/>
    <col min="2751" max="2751" width="15.140625" style="38" customWidth="1"/>
    <col min="2752" max="2752" width="19.85546875" style="38" customWidth="1"/>
    <col min="2753" max="2753" width="15" style="38" customWidth="1"/>
    <col min="2754" max="2754" width="18.85546875" style="38" customWidth="1"/>
    <col min="2755" max="2755" width="15" style="38" customWidth="1"/>
    <col min="2756" max="2756" width="18.85546875" style="38" customWidth="1"/>
    <col min="2757" max="2757" width="15" style="38" customWidth="1"/>
    <col min="2758" max="2758" width="18.85546875" style="38" customWidth="1"/>
    <col min="2759" max="2759" width="15" style="38" customWidth="1"/>
    <col min="2760" max="2760" width="18.85546875" style="38" customWidth="1"/>
    <col min="2761" max="2761" width="15" style="38" customWidth="1"/>
    <col min="2762" max="2762" width="18.85546875" style="38" customWidth="1"/>
    <col min="2763" max="2763" width="15.140625" style="38" customWidth="1"/>
    <col min="2764" max="2764" width="19.5703125" style="38" customWidth="1"/>
    <col min="2765" max="2765" width="105" style="38" customWidth="1"/>
    <col min="2766" max="2766" width="179.85546875" style="38" customWidth="1"/>
    <col min="2767" max="2998" width="10.28515625" style="38"/>
    <col min="2999" max="2999" width="10.140625" style="38" customWidth="1"/>
    <col min="3000" max="3000" width="85.28515625" style="38" customWidth="1"/>
    <col min="3001" max="3001" width="12.28515625" style="38" customWidth="1"/>
    <col min="3002" max="3005" width="14.42578125" style="38" customWidth="1"/>
    <col min="3006" max="3006" width="20.42578125" style="38" customWidth="1"/>
    <col min="3007" max="3007" width="15.140625" style="38" customWidth="1"/>
    <col min="3008" max="3008" width="19.85546875" style="38" customWidth="1"/>
    <col min="3009" max="3009" width="15" style="38" customWidth="1"/>
    <col min="3010" max="3010" width="18.85546875" style="38" customWidth="1"/>
    <col min="3011" max="3011" width="15" style="38" customWidth="1"/>
    <col min="3012" max="3012" width="18.85546875" style="38" customWidth="1"/>
    <col min="3013" max="3013" width="15" style="38" customWidth="1"/>
    <col min="3014" max="3014" width="18.85546875" style="38" customWidth="1"/>
    <col min="3015" max="3015" width="15" style="38" customWidth="1"/>
    <col min="3016" max="3016" width="18.85546875" style="38" customWidth="1"/>
    <col min="3017" max="3017" width="15" style="38" customWidth="1"/>
    <col min="3018" max="3018" width="18.85546875" style="38" customWidth="1"/>
    <col min="3019" max="3019" width="15.140625" style="38" customWidth="1"/>
    <col min="3020" max="3020" width="19.5703125" style="38" customWidth="1"/>
    <col min="3021" max="3021" width="105" style="38" customWidth="1"/>
    <col min="3022" max="3022" width="179.85546875" style="38" customWidth="1"/>
    <col min="3023" max="3254" width="10.28515625" style="38"/>
    <col min="3255" max="3255" width="10.140625" style="38" customWidth="1"/>
    <col min="3256" max="3256" width="85.28515625" style="38" customWidth="1"/>
    <col min="3257" max="3257" width="12.28515625" style="38" customWidth="1"/>
    <col min="3258" max="3261" width="14.42578125" style="38" customWidth="1"/>
    <col min="3262" max="3262" width="20.42578125" style="38" customWidth="1"/>
    <col min="3263" max="3263" width="15.140625" style="38" customWidth="1"/>
    <col min="3264" max="3264" width="19.85546875" style="38" customWidth="1"/>
    <col min="3265" max="3265" width="15" style="38" customWidth="1"/>
    <col min="3266" max="3266" width="18.85546875" style="38" customWidth="1"/>
    <col min="3267" max="3267" width="15" style="38" customWidth="1"/>
    <col min="3268" max="3268" width="18.85546875" style="38" customWidth="1"/>
    <col min="3269" max="3269" width="15" style="38" customWidth="1"/>
    <col min="3270" max="3270" width="18.85546875" style="38" customWidth="1"/>
    <col min="3271" max="3271" width="15" style="38" customWidth="1"/>
    <col min="3272" max="3272" width="18.85546875" style="38" customWidth="1"/>
    <col min="3273" max="3273" width="15" style="38" customWidth="1"/>
    <col min="3274" max="3274" width="18.85546875" style="38" customWidth="1"/>
    <col min="3275" max="3275" width="15.140625" style="38" customWidth="1"/>
    <col min="3276" max="3276" width="19.5703125" style="38" customWidth="1"/>
    <col min="3277" max="3277" width="105" style="38" customWidth="1"/>
    <col min="3278" max="3278" width="179.85546875" style="38" customWidth="1"/>
    <col min="3279" max="3510" width="10.28515625" style="38"/>
    <col min="3511" max="3511" width="10.140625" style="38" customWidth="1"/>
    <col min="3512" max="3512" width="85.28515625" style="38" customWidth="1"/>
    <col min="3513" max="3513" width="12.28515625" style="38" customWidth="1"/>
    <col min="3514" max="3517" width="14.42578125" style="38" customWidth="1"/>
    <col min="3518" max="3518" width="20.42578125" style="38" customWidth="1"/>
    <col min="3519" max="3519" width="15.140625" style="38" customWidth="1"/>
    <col min="3520" max="3520" width="19.85546875" style="38" customWidth="1"/>
    <col min="3521" max="3521" width="15" style="38" customWidth="1"/>
    <col min="3522" max="3522" width="18.85546875" style="38" customWidth="1"/>
    <col min="3523" max="3523" width="15" style="38" customWidth="1"/>
    <col min="3524" max="3524" width="18.85546875" style="38" customWidth="1"/>
    <col min="3525" max="3525" width="15" style="38" customWidth="1"/>
    <col min="3526" max="3526" width="18.85546875" style="38" customWidth="1"/>
    <col min="3527" max="3527" width="15" style="38" customWidth="1"/>
    <col min="3528" max="3528" width="18.85546875" style="38" customWidth="1"/>
    <col min="3529" max="3529" width="15" style="38" customWidth="1"/>
    <col min="3530" max="3530" width="18.85546875" style="38" customWidth="1"/>
    <col min="3531" max="3531" width="15.140625" style="38" customWidth="1"/>
    <col min="3532" max="3532" width="19.5703125" style="38" customWidth="1"/>
    <col min="3533" max="3533" width="105" style="38" customWidth="1"/>
    <col min="3534" max="3534" width="179.85546875" style="38" customWidth="1"/>
    <col min="3535" max="3766" width="10.28515625" style="38"/>
    <col min="3767" max="3767" width="10.140625" style="38" customWidth="1"/>
    <col min="3768" max="3768" width="85.28515625" style="38" customWidth="1"/>
    <col min="3769" max="3769" width="12.28515625" style="38" customWidth="1"/>
    <col min="3770" max="3773" width="14.42578125" style="38" customWidth="1"/>
    <col min="3774" max="3774" width="20.42578125" style="38" customWidth="1"/>
    <col min="3775" max="3775" width="15.140625" style="38" customWidth="1"/>
    <col min="3776" max="3776" width="19.85546875" style="38" customWidth="1"/>
    <col min="3777" max="3777" width="15" style="38" customWidth="1"/>
    <col min="3778" max="3778" width="18.85546875" style="38" customWidth="1"/>
    <col min="3779" max="3779" width="15" style="38" customWidth="1"/>
    <col min="3780" max="3780" width="18.85546875" style="38" customWidth="1"/>
    <col min="3781" max="3781" width="15" style="38" customWidth="1"/>
    <col min="3782" max="3782" width="18.85546875" style="38" customWidth="1"/>
    <col min="3783" max="3783" width="15" style="38" customWidth="1"/>
    <col min="3784" max="3784" width="18.85546875" style="38" customWidth="1"/>
    <col min="3785" max="3785" width="15" style="38" customWidth="1"/>
    <col min="3786" max="3786" width="18.85546875" style="38" customWidth="1"/>
    <col min="3787" max="3787" width="15.140625" style="38" customWidth="1"/>
    <col min="3788" max="3788" width="19.5703125" style="38" customWidth="1"/>
    <col min="3789" max="3789" width="105" style="38" customWidth="1"/>
    <col min="3790" max="3790" width="179.85546875" style="38" customWidth="1"/>
    <col min="3791" max="4022" width="10.28515625" style="38"/>
    <col min="4023" max="4023" width="10.140625" style="38" customWidth="1"/>
    <col min="4024" max="4024" width="85.28515625" style="38" customWidth="1"/>
    <col min="4025" max="4025" width="12.28515625" style="38" customWidth="1"/>
    <col min="4026" max="4029" width="14.42578125" style="38" customWidth="1"/>
    <col min="4030" max="4030" width="20.42578125" style="38" customWidth="1"/>
    <col min="4031" max="4031" width="15.140625" style="38" customWidth="1"/>
    <col min="4032" max="4032" width="19.85546875" style="38" customWidth="1"/>
    <col min="4033" max="4033" width="15" style="38" customWidth="1"/>
    <col min="4034" max="4034" width="18.85546875" style="38" customWidth="1"/>
    <col min="4035" max="4035" width="15" style="38" customWidth="1"/>
    <col min="4036" max="4036" width="18.85546875" style="38" customWidth="1"/>
    <col min="4037" max="4037" width="15" style="38" customWidth="1"/>
    <col min="4038" max="4038" width="18.85546875" style="38" customWidth="1"/>
    <col min="4039" max="4039" width="15" style="38" customWidth="1"/>
    <col min="4040" max="4040" width="18.85546875" style="38" customWidth="1"/>
    <col min="4041" max="4041" width="15" style="38" customWidth="1"/>
    <col min="4042" max="4042" width="18.85546875" style="38" customWidth="1"/>
    <col min="4043" max="4043" width="15.140625" style="38" customWidth="1"/>
    <col min="4044" max="4044" width="19.5703125" style="38" customWidth="1"/>
    <col min="4045" max="4045" width="105" style="38" customWidth="1"/>
    <col min="4046" max="4046" width="179.85546875" style="38" customWidth="1"/>
    <col min="4047" max="4278" width="10.28515625" style="38"/>
    <col min="4279" max="4279" width="10.140625" style="38" customWidth="1"/>
    <col min="4280" max="4280" width="85.28515625" style="38" customWidth="1"/>
    <col min="4281" max="4281" width="12.28515625" style="38" customWidth="1"/>
    <col min="4282" max="4285" width="14.42578125" style="38" customWidth="1"/>
    <col min="4286" max="4286" width="20.42578125" style="38" customWidth="1"/>
    <col min="4287" max="4287" width="15.140625" style="38" customWidth="1"/>
    <col min="4288" max="4288" width="19.85546875" style="38" customWidth="1"/>
    <col min="4289" max="4289" width="15" style="38" customWidth="1"/>
    <col min="4290" max="4290" width="18.85546875" style="38" customWidth="1"/>
    <col min="4291" max="4291" width="15" style="38" customWidth="1"/>
    <col min="4292" max="4292" width="18.85546875" style="38" customWidth="1"/>
    <col min="4293" max="4293" width="15" style="38" customWidth="1"/>
    <col min="4294" max="4294" width="18.85546875" style="38" customWidth="1"/>
    <col min="4295" max="4295" width="15" style="38" customWidth="1"/>
    <col min="4296" max="4296" width="18.85546875" style="38" customWidth="1"/>
    <col min="4297" max="4297" width="15" style="38" customWidth="1"/>
    <col min="4298" max="4298" width="18.85546875" style="38" customWidth="1"/>
    <col min="4299" max="4299" width="15.140625" style="38" customWidth="1"/>
    <col min="4300" max="4300" width="19.5703125" style="38" customWidth="1"/>
    <col min="4301" max="4301" width="105" style="38" customWidth="1"/>
    <col min="4302" max="4302" width="179.85546875" style="38" customWidth="1"/>
    <col min="4303" max="4534" width="10.28515625" style="38"/>
    <col min="4535" max="4535" width="10.140625" style="38" customWidth="1"/>
    <col min="4536" max="4536" width="85.28515625" style="38" customWidth="1"/>
    <col min="4537" max="4537" width="12.28515625" style="38" customWidth="1"/>
    <col min="4538" max="4541" width="14.42578125" style="38" customWidth="1"/>
    <col min="4542" max="4542" width="20.42578125" style="38" customWidth="1"/>
    <col min="4543" max="4543" width="15.140625" style="38" customWidth="1"/>
    <col min="4544" max="4544" width="19.85546875" style="38" customWidth="1"/>
    <col min="4545" max="4545" width="15" style="38" customWidth="1"/>
    <col min="4546" max="4546" width="18.85546875" style="38" customWidth="1"/>
    <col min="4547" max="4547" width="15" style="38" customWidth="1"/>
    <col min="4548" max="4548" width="18.85546875" style="38" customWidth="1"/>
    <col min="4549" max="4549" width="15" style="38" customWidth="1"/>
    <col min="4550" max="4550" width="18.85546875" style="38" customWidth="1"/>
    <col min="4551" max="4551" width="15" style="38" customWidth="1"/>
    <col min="4552" max="4552" width="18.85546875" style="38" customWidth="1"/>
    <col min="4553" max="4553" width="15" style="38" customWidth="1"/>
    <col min="4554" max="4554" width="18.85546875" style="38" customWidth="1"/>
    <col min="4555" max="4555" width="15.140625" style="38" customWidth="1"/>
    <col min="4556" max="4556" width="19.5703125" style="38" customWidth="1"/>
    <col min="4557" max="4557" width="105" style="38" customWidth="1"/>
    <col min="4558" max="4558" width="179.85546875" style="38" customWidth="1"/>
    <col min="4559" max="4790" width="10.28515625" style="38"/>
    <col min="4791" max="4791" width="10.140625" style="38" customWidth="1"/>
    <col min="4792" max="4792" width="85.28515625" style="38" customWidth="1"/>
    <col min="4793" max="4793" width="12.28515625" style="38" customWidth="1"/>
    <col min="4794" max="4797" width="14.42578125" style="38" customWidth="1"/>
    <col min="4798" max="4798" width="20.42578125" style="38" customWidth="1"/>
    <col min="4799" max="4799" width="15.140625" style="38" customWidth="1"/>
    <col min="4800" max="4800" width="19.85546875" style="38" customWidth="1"/>
    <col min="4801" max="4801" width="15" style="38" customWidth="1"/>
    <col min="4802" max="4802" width="18.85546875" style="38" customWidth="1"/>
    <col min="4803" max="4803" width="15" style="38" customWidth="1"/>
    <col min="4804" max="4804" width="18.85546875" style="38" customWidth="1"/>
    <col min="4805" max="4805" width="15" style="38" customWidth="1"/>
    <col min="4806" max="4806" width="18.85546875" style="38" customWidth="1"/>
    <col min="4807" max="4807" width="15" style="38" customWidth="1"/>
    <col min="4808" max="4808" width="18.85546875" style="38" customWidth="1"/>
    <col min="4809" max="4809" width="15" style="38" customWidth="1"/>
    <col min="4810" max="4810" width="18.85546875" style="38" customWidth="1"/>
    <col min="4811" max="4811" width="15.140625" style="38" customWidth="1"/>
    <col min="4812" max="4812" width="19.5703125" style="38" customWidth="1"/>
    <col min="4813" max="4813" width="105" style="38" customWidth="1"/>
    <col min="4814" max="4814" width="179.85546875" style="38" customWidth="1"/>
    <col min="4815" max="5046" width="10.28515625" style="38"/>
    <col min="5047" max="5047" width="10.140625" style="38" customWidth="1"/>
    <col min="5048" max="5048" width="85.28515625" style="38" customWidth="1"/>
    <col min="5049" max="5049" width="12.28515625" style="38" customWidth="1"/>
    <col min="5050" max="5053" width="14.42578125" style="38" customWidth="1"/>
    <col min="5054" max="5054" width="20.42578125" style="38" customWidth="1"/>
    <col min="5055" max="5055" width="15.140625" style="38" customWidth="1"/>
    <col min="5056" max="5056" width="19.85546875" style="38" customWidth="1"/>
    <col min="5057" max="5057" width="15" style="38" customWidth="1"/>
    <col min="5058" max="5058" width="18.85546875" style="38" customWidth="1"/>
    <col min="5059" max="5059" width="15" style="38" customWidth="1"/>
    <col min="5060" max="5060" width="18.85546875" style="38" customWidth="1"/>
    <col min="5061" max="5061" width="15" style="38" customWidth="1"/>
    <col min="5062" max="5062" width="18.85546875" style="38" customWidth="1"/>
    <col min="5063" max="5063" width="15" style="38" customWidth="1"/>
    <col min="5064" max="5064" width="18.85546875" style="38" customWidth="1"/>
    <col min="5065" max="5065" width="15" style="38" customWidth="1"/>
    <col min="5066" max="5066" width="18.85546875" style="38" customWidth="1"/>
    <col min="5067" max="5067" width="15.140625" style="38" customWidth="1"/>
    <col min="5068" max="5068" width="19.5703125" style="38" customWidth="1"/>
    <col min="5069" max="5069" width="105" style="38" customWidth="1"/>
    <col min="5070" max="5070" width="179.85546875" style="38" customWidth="1"/>
    <col min="5071" max="5302" width="10.28515625" style="38"/>
    <col min="5303" max="5303" width="10.140625" style="38" customWidth="1"/>
    <col min="5304" max="5304" width="85.28515625" style="38" customWidth="1"/>
    <col min="5305" max="5305" width="12.28515625" style="38" customWidth="1"/>
    <col min="5306" max="5309" width="14.42578125" style="38" customWidth="1"/>
    <col min="5310" max="5310" width="20.42578125" style="38" customWidth="1"/>
    <col min="5311" max="5311" width="15.140625" style="38" customWidth="1"/>
    <col min="5312" max="5312" width="19.85546875" style="38" customWidth="1"/>
    <col min="5313" max="5313" width="15" style="38" customWidth="1"/>
    <col min="5314" max="5314" width="18.85546875" style="38" customWidth="1"/>
    <col min="5315" max="5315" width="15" style="38" customWidth="1"/>
    <col min="5316" max="5316" width="18.85546875" style="38" customWidth="1"/>
    <col min="5317" max="5317" width="15" style="38" customWidth="1"/>
    <col min="5318" max="5318" width="18.85546875" style="38" customWidth="1"/>
    <col min="5319" max="5319" width="15" style="38" customWidth="1"/>
    <col min="5320" max="5320" width="18.85546875" style="38" customWidth="1"/>
    <col min="5321" max="5321" width="15" style="38" customWidth="1"/>
    <col min="5322" max="5322" width="18.85546875" style="38" customWidth="1"/>
    <col min="5323" max="5323" width="15.140625" style="38" customWidth="1"/>
    <col min="5324" max="5324" width="19.5703125" style="38" customWidth="1"/>
    <col min="5325" max="5325" width="105" style="38" customWidth="1"/>
    <col min="5326" max="5326" width="179.85546875" style="38" customWidth="1"/>
    <col min="5327" max="5558" width="10.28515625" style="38"/>
    <col min="5559" max="5559" width="10.140625" style="38" customWidth="1"/>
    <col min="5560" max="5560" width="85.28515625" style="38" customWidth="1"/>
    <col min="5561" max="5561" width="12.28515625" style="38" customWidth="1"/>
    <col min="5562" max="5565" width="14.42578125" style="38" customWidth="1"/>
    <col min="5566" max="5566" width="20.42578125" style="38" customWidth="1"/>
    <col min="5567" max="5567" width="15.140625" style="38" customWidth="1"/>
    <col min="5568" max="5568" width="19.85546875" style="38" customWidth="1"/>
    <col min="5569" max="5569" width="15" style="38" customWidth="1"/>
    <col min="5570" max="5570" width="18.85546875" style="38" customWidth="1"/>
    <col min="5571" max="5571" width="15" style="38" customWidth="1"/>
    <col min="5572" max="5572" width="18.85546875" style="38" customWidth="1"/>
    <col min="5573" max="5573" width="15" style="38" customWidth="1"/>
    <col min="5574" max="5574" width="18.85546875" style="38" customWidth="1"/>
    <col min="5575" max="5575" width="15" style="38" customWidth="1"/>
    <col min="5576" max="5576" width="18.85546875" style="38" customWidth="1"/>
    <col min="5577" max="5577" width="15" style="38" customWidth="1"/>
    <col min="5578" max="5578" width="18.85546875" style="38" customWidth="1"/>
    <col min="5579" max="5579" width="15.140625" style="38" customWidth="1"/>
    <col min="5580" max="5580" width="19.5703125" style="38" customWidth="1"/>
    <col min="5581" max="5581" width="105" style="38" customWidth="1"/>
    <col min="5582" max="5582" width="179.85546875" style="38" customWidth="1"/>
    <col min="5583" max="5814" width="10.28515625" style="38"/>
    <col min="5815" max="5815" width="10.140625" style="38" customWidth="1"/>
    <col min="5816" max="5816" width="85.28515625" style="38" customWidth="1"/>
    <col min="5817" max="5817" width="12.28515625" style="38" customWidth="1"/>
    <col min="5818" max="5821" width="14.42578125" style="38" customWidth="1"/>
    <col min="5822" max="5822" width="20.42578125" style="38" customWidth="1"/>
    <col min="5823" max="5823" width="15.140625" style="38" customWidth="1"/>
    <col min="5824" max="5824" width="19.85546875" style="38" customWidth="1"/>
    <col min="5825" max="5825" width="15" style="38" customWidth="1"/>
    <col min="5826" max="5826" width="18.85546875" style="38" customWidth="1"/>
    <col min="5827" max="5827" width="15" style="38" customWidth="1"/>
    <col min="5828" max="5828" width="18.85546875" style="38" customWidth="1"/>
    <col min="5829" max="5829" width="15" style="38" customWidth="1"/>
    <col min="5830" max="5830" width="18.85546875" style="38" customWidth="1"/>
    <col min="5831" max="5831" width="15" style="38" customWidth="1"/>
    <col min="5832" max="5832" width="18.85546875" style="38" customWidth="1"/>
    <col min="5833" max="5833" width="15" style="38" customWidth="1"/>
    <col min="5834" max="5834" width="18.85546875" style="38" customWidth="1"/>
    <col min="5835" max="5835" width="15.140625" style="38" customWidth="1"/>
    <col min="5836" max="5836" width="19.5703125" style="38" customWidth="1"/>
    <col min="5837" max="5837" width="105" style="38" customWidth="1"/>
    <col min="5838" max="5838" width="179.85546875" style="38" customWidth="1"/>
    <col min="5839" max="6070" width="10.28515625" style="38"/>
    <col min="6071" max="6071" width="10.140625" style="38" customWidth="1"/>
    <col min="6072" max="6072" width="85.28515625" style="38" customWidth="1"/>
    <col min="6073" max="6073" width="12.28515625" style="38" customWidth="1"/>
    <col min="6074" max="6077" width="14.42578125" style="38" customWidth="1"/>
    <col min="6078" max="6078" width="20.42578125" style="38" customWidth="1"/>
    <col min="6079" max="6079" width="15.140625" style="38" customWidth="1"/>
    <col min="6080" max="6080" width="19.85546875" style="38" customWidth="1"/>
    <col min="6081" max="6081" width="15" style="38" customWidth="1"/>
    <col min="6082" max="6082" width="18.85546875" style="38" customWidth="1"/>
    <col min="6083" max="6083" width="15" style="38" customWidth="1"/>
    <col min="6084" max="6084" width="18.85546875" style="38" customWidth="1"/>
    <col min="6085" max="6085" width="15" style="38" customWidth="1"/>
    <col min="6086" max="6086" width="18.85546875" style="38" customWidth="1"/>
    <col min="6087" max="6087" width="15" style="38" customWidth="1"/>
    <col min="6088" max="6088" width="18.85546875" style="38" customWidth="1"/>
    <col min="6089" max="6089" width="15" style="38" customWidth="1"/>
    <col min="6090" max="6090" width="18.85546875" style="38" customWidth="1"/>
    <col min="6091" max="6091" width="15.140625" style="38" customWidth="1"/>
    <col min="6092" max="6092" width="19.5703125" style="38" customWidth="1"/>
    <col min="6093" max="6093" width="105" style="38" customWidth="1"/>
    <col min="6094" max="6094" width="179.85546875" style="38" customWidth="1"/>
    <col min="6095" max="6326" width="10.28515625" style="38"/>
    <col min="6327" max="6327" width="10.140625" style="38" customWidth="1"/>
    <col min="6328" max="6328" width="85.28515625" style="38" customWidth="1"/>
    <col min="6329" max="6329" width="12.28515625" style="38" customWidth="1"/>
    <col min="6330" max="6333" width="14.42578125" style="38" customWidth="1"/>
    <col min="6334" max="6334" width="20.42578125" style="38" customWidth="1"/>
    <col min="6335" max="6335" width="15.140625" style="38" customWidth="1"/>
    <col min="6336" max="6336" width="19.85546875" style="38" customWidth="1"/>
    <col min="6337" max="6337" width="15" style="38" customWidth="1"/>
    <col min="6338" max="6338" width="18.85546875" style="38" customWidth="1"/>
    <col min="6339" max="6339" width="15" style="38" customWidth="1"/>
    <col min="6340" max="6340" width="18.85546875" style="38" customWidth="1"/>
    <col min="6341" max="6341" width="15" style="38" customWidth="1"/>
    <col min="6342" max="6342" width="18.85546875" style="38" customWidth="1"/>
    <col min="6343" max="6343" width="15" style="38" customWidth="1"/>
    <col min="6344" max="6344" width="18.85546875" style="38" customWidth="1"/>
    <col min="6345" max="6345" width="15" style="38" customWidth="1"/>
    <col min="6346" max="6346" width="18.85546875" style="38" customWidth="1"/>
    <col min="6347" max="6347" width="15.140625" style="38" customWidth="1"/>
    <col min="6348" max="6348" width="19.5703125" style="38" customWidth="1"/>
    <col min="6349" max="6349" width="105" style="38" customWidth="1"/>
    <col min="6350" max="6350" width="179.85546875" style="38" customWidth="1"/>
    <col min="6351" max="6582" width="10.28515625" style="38"/>
    <col min="6583" max="6583" width="10.140625" style="38" customWidth="1"/>
    <col min="6584" max="6584" width="85.28515625" style="38" customWidth="1"/>
    <col min="6585" max="6585" width="12.28515625" style="38" customWidth="1"/>
    <col min="6586" max="6589" width="14.42578125" style="38" customWidth="1"/>
    <col min="6590" max="6590" width="20.42578125" style="38" customWidth="1"/>
    <col min="6591" max="6591" width="15.140625" style="38" customWidth="1"/>
    <col min="6592" max="6592" width="19.85546875" style="38" customWidth="1"/>
    <col min="6593" max="6593" width="15" style="38" customWidth="1"/>
    <col min="6594" max="6594" width="18.85546875" style="38" customWidth="1"/>
    <col min="6595" max="6595" width="15" style="38" customWidth="1"/>
    <col min="6596" max="6596" width="18.85546875" style="38" customWidth="1"/>
    <col min="6597" max="6597" width="15" style="38" customWidth="1"/>
    <col min="6598" max="6598" width="18.85546875" style="38" customWidth="1"/>
    <col min="6599" max="6599" width="15" style="38" customWidth="1"/>
    <col min="6600" max="6600" width="18.85546875" style="38" customWidth="1"/>
    <col min="6601" max="6601" width="15" style="38" customWidth="1"/>
    <col min="6602" max="6602" width="18.85546875" style="38" customWidth="1"/>
    <col min="6603" max="6603" width="15.140625" style="38" customWidth="1"/>
    <col min="6604" max="6604" width="19.5703125" style="38" customWidth="1"/>
    <col min="6605" max="6605" width="105" style="38" customWidth="1"/>
    <col min="6606" max="6606" width="179.85546875" style="38" customWidth="1"/>
    <col min="6607" max="6838" width="10.28515625" style="38"/>
    <col min="6839" max="6839" width="10.140625" style="38" customWidth="1"/>
    <col min="6840" max="6840" width="85.28515625" style="38" customWidth="1"/>
    <col min="6841" max="6841" width="12.28515625" style="38" customWidth="1"/>
    <col min="6842" max="6845" width="14.42578125" style="38" customWidth="1"/>
    <col min="6846" max="6846" width="20.42578125" style="38" customWidth="1"/>
    <col min="6847" max="6847" width="15.140625" style="38" customWidth="1"/>
    <col min="6848" max="6848" width="19.85546875" style="38" customWidth="1"/>
    <col min="6849" max="6849" width="15" style="38" customWidth="1"/>
    <col min="6850" max="6850" width="18.85546875" style="38" customWidth="1"/>
    <col min="6851" max="6851" width="15" style="38" customWidth="1"/>
    <col min="6852" max="6852" width="18.85546875" style="38" customWidth="1"/>
    <col min="6853" max="6853" width="15" style="38" customWidth="1"/>
    <col min="6854" max="6854" width="18.85546875" style="38" customWidth="1"/>
    <col min="6855" max="6855" width="15" style="38" customWidth="1"/>
    <col min="6856" max="6856" width="18.85546875" style="38" customWidth="1"/>
    <col min="6857" max="6857" width="15" style="38" customWidth="1"/>
    <col min="6858" max="6858" width="18.85546875" style="38" customWidth="1"/>
    <col min="6859" max="6859" width="15.140625" style="38" customWidth="1"/>
    <col min="6860" max="6860" width="19.5703125" style="38" customWidth="1"/>
    <col min="6861" max="6861" width="105" style="38" customWidth="1"/>
    <col min="6862" max="6862" width="179.85546875" style="38" customWidth="1"/>
    <col min="6863" max="7094" width="10.28515625" style="38"/>
    <col min="7095" max="7095" width="10.140625" style="38" customWidth="1"/>
    <col min="7096" max="7096" width="85.28515625" style="38" customWidth="1"/>
    <col min="7097" max="7097" width="12.28515625" style="38" customWidth="1"/>
    <col min="7098" max="7101" width="14.42578125" style="38" customWidth="1"/>
    <col min="7102" max="7102" width="20.42578125" style="38" customWidth="1"/>
    <col min="7103" max="7103" width="15.140625" style="38" customWidth="1"/>
    <col min="7104" max="7104" width="19.85546875" style="38" customWidth="1"/>
    <col min="7105" max="7105" width="15" style="38" customWidth="1"/>
    <col min="7106" max="7106" width="18.85546875" style="38" customWidth="1"/>
    <col min="7107" max="7107" width="15" style="38" customWidth="1"/>
    <col min="7108" max="7108" width="18.85546875" style="38" customWidth="1"/>
    <col min="7109" max="7109" width="15" style="38" customWidth="1"/>
    <col min="7110" max="7110" width="18.85546875" style="38" customWidth="1"/>
    <col min="7111" max="7111" width="15" style="38" customWidth="1"/>
    <col min="7112" max="7112" width="18.85546875" style="38" customWidth="1"/>
    <col min="7113" max="7113" width="15" style="38" customWidth="1"/>
    <col min="7114" max="7114" width="18.85546875" style="38" customWidth="1"/>
    <col min="7115" max="7115" width="15.140625" style="38" customWidth="1"/>
    <col min="7116" max="7116" width="19.5703125" style="38" customWidth="1"/>
    <col min="7117" max="7117" width="105" style="38" customWidth="1"/>
    <col min="7118" max="7118" width="179.85546875" style="38" customWidth="1"/>
    <col min="7119" max="7350" width="10.28515625" style="38"/>
    <col min="7351" max="7351" width="10.140625" style="38" customWidth="1"/>
    <col min="7352" max="7352" width="85.28515625" style="38" customWidth="1"/>
    <col min="7353" max="7353" width="12.28515625" style="38" customWidth="1"/>
    <col min="7354" max="7357" width="14.42578125" style="38" customWidth="1"/>
    <col min="7358" max="7358" width="20.42578125" style="38" customWidth="1"/>
    <col min="7359" max="7359" width="15.140625" style="38" customWidth="1"/>
    <col min="7360" max="7360" width="19.85546875" style="38" customWidth="1"/>
    <col min="7361" max="7361" width="15" style="38" customWidth="1"/>
    <col min="7362" max="7362" width="18.85546875" style="38" customWidth="1"/>
    <col min="7363" max="7363" width="15" style="38" customWidth="1"/>
    <col min="7364" max="7364" width="18.85546875" style="38" customWidth="1"/>
    <col min="7365" max="7365" width="15" style="38" customWidth="1"/>
    <col min="7366" max="7366" width="18.85546875" style="38" customWidth="1"/>
    <col min="7367" max="7367" width="15" style="38" customWidth="1"/>
    <col min="7368" max="7368" width="18.85546875" style="38" customWidth="1"/>
    <col min="7369" max="7369" width="15" style="38" customWidth="1"/>
    <col min="7370" max="7370" width="18.85546875" style="38" customWidth="1"/>
    <col min="7371" max="7371" width="15.140625" style="38" customWidth="1"/>
    <col min="7372" max="7372" width="19.5703125" style="38" customWidth="1"/>
    <col min="7373" max="7373" width="105" style="38" customWidth="1"/>
    <col min="7374" max="7374" width="179.85546875" style="38" customWidth="1"/>
    <col min="7375" max="7606" width="10.28515625" style="38"/>
    <col min="7607" max="7607" width="10.140625" style="38" customWidth="1"/>
    <col min="7608" max="7608" width="85.28515625" style="38" customWidth="1"/>
    <col min="7609" max="7609" width="12.28515625" style="38" customWidth="1"/>
    <col min="7610" max="7613" width="14.42578125" style="38" customWidth="1"/>
    <col min="7614" max="7614" width="20.42578125" style="38" customWidth="1"/>
    <col min="7615" max="7615" width="15.140625" style="38" customWidth="1"/>
    <col min="7616" max="7616" width="19.85546875" style="38" customWidth="1"/>
    <col min="7617" max="7617" width="15" style="38" customWidth="1"/>
    <col min="7618" max="7618" width="18.85546875" style="38" customWidth="1"/>
    <col min="7619" max="7619" width="15" style="38" customWidth="1"/>
    <col min="7620" max="7620" width="18.85546875" style="38" customWidth="1"/>
    <col min="7621" max="7621" width="15" style="38" customWidth="1"/>
    <col min="7622" max="7622" width="18.85546875" style="38" customWidth="1"/>
    <col min="7623" max="7623" width="15" style="38" customWidth="1"/>
    <col min="7624" max="7624" width="18.85546875" style="38" customWidth="1"/>
    <col min="7625" max="7625" width="15" style="38" customWidth="1"/>
    <col min="7626" max="7626" width="18.85546875" style="38" customWidth="1"/>
    <col min="7627" max="7627" width="15.140625" style="38" customWidth="1"/>
    <col min="7628" max="7628" width="19.5703125" style="38" customWidth="1"/>
    <col min="7629" max="7629" width="105" style="38" customWidth="1"/>
    <col min="7630" max="7630" width="179.85546875" style="38" customWidth="1"/>
    <col min="7631" max="7862" width="10.28515625" style="38"/>
    <col min="7863" max="7863" width="10.140625" style="38" customWidth="1"/>
    <col min="7864" max="7864" width="85.28515625" style="38" customWidth="1"/>
    <col min="7865" max="7865" width="12.28515625" style="38" customWidth="1"/>
    <col min="7866" max="7869" width="14.42578125" style="38" customWidth="1"/>
    <col min="7870" max="7870" width="20.42578125" style="38" customWidth="1"/>
    <col min="7871" max="7871" width="15.140625" style="38" customWidth="1"/>
    <col min="7872" max="7872" width="19.85546875" style="38" customWidth="1"/>
    <col min="7873" max="7873" width="15" style="38" customWidth="1"/>
    <col min="7874" max="7874" width="18.85546875" style="38" customWidth="1"/>
    <col min="7875" max="7875" width="15" style="38" customWidth="1"/>
    <col min="7876" max="7876" width="18.85546875" style="38" customWidth="1"/>
    <col min="7877" max="7877" width="15" style="38" customWidth="1"/>
    <col min="7878" max="7878" width="18.85546875" style="38" customWidth="1"/>
    <col min="7879" max="7879" width="15" style="38" customWidth="1"/>
    <col min="7880" max="7880" width="18.85546875" style="38" customWidth="1"/>
    <col min="7881" max="7881" width="15" style="38" customWidth="1"/>
    <col min="7882" max="7882" width="18.85546875" style="38" customWidth="1"/>
    <col min="7883" max="7883" width="15.140625" style="38" customWidth="1"/>
    <col min="7884" max="7884" width="19.5703125" style="38" customWidth="1"/>
    <col min="7885" max="7885" width="105" style="38" customWidth="1"/>
    <col min="7886" max="7886" width="179.85546875" style="38" customWidth="1"/>
    <col min="7887" max="8118" width="10.28515625" style="38"/>
    <col min="8119" max="8119" width="10.140625" style="38" customWidth="1"/>
    <col min="8120" max="8120" width="85.28515625" style="38" customWidth="1"/>
    <col min="8121" max="8121" width="12.28515625" style="38" customWidth="1"/>
    <col min="8122" max="8125" width="14.42578125" style="38" customWidth="1"/>
    <col min="8126" max="8126" width="20.42578125" style="38" customWidth="1"/>
    <col min="8127" max="8127" width="15.140625" style="38" customWidth="1"/>
    <col min="8128" max="8128" width="19.85546875" style="38" customWidth="1"/>
    <col min="8129" max="8129" width="15" style="38" customWidth="1"/>
    <col min="8130" max="8130" width="18.85546875" style="38" customWidth="1"/>
    <col min="8131" max="8131" width="15" style="38" customWidth="1"/>
    <col min="8132" max="8132" width="18.85546875" style="38" customWidth="1"/>
    <col min="8133" max="8133" width="15" style="38" customWidth="1"/>
    <col min="8134" max="8134" width="18.85546875" style="38" customWidth="1"/>
    <col min="8135" max="8135" width="15" style="38" customWidth="1"/>
    <col min="8136" max="8136" width="18.85546875" style="38" customWidth="1"/>
    <col min="8137" max="8137" width="15" style="38" customWidth="1"/>
    <col min="8138" max="8138" width="18.85546875" style="38" customWidth="1"/>
    <col min="8139" max="8139" width="15.140625" style="38" customWidth="1"/>
    <col min="8140" max="8140" width="19.5703125" style="38" customWidth="1"/>
    <col min="8141" max="8141" width="105" style="38" customWidth="1"/>
    <col min="8142" max="8142" width="179.85546875" style="38" customWidth="1"/>
    <col min="8143" max="8374" width="10.28515625" style="38"/>
    <col min="8375" max="8375" width="10.140625" style="38" customWidth="1"/>
    <col min="8376" max="8376" width="85.28515625" style="38" customWidth="1"/>
    <col min="8377" max="8377" width="12.28515625" style="38" customWidth="1"/>
    <col min="8378" max="8381" width="14.42578125" style="38" customWidth="1"/>
    <col min="8382" max="8382" width="20.42578125" style="38" customWidth="1"/>
    <col min="8383" max="8383" width="15.140625" style="38" customWidth="1"/>
    <col min="8384" max="8384" width="19.85546875" style="38" customWidth="1"/>
    <col min="8385" max="8385" width="15" style="38" customWidth="1"/>
    <col min="8386" max="8386" width="18.85546875" style="38" customWidth="1"/>
    <col min="8387" max="8387" width="15" style="38" customWidth="1"/>
    <col min="8388" max="8388" width="18.85546875" style="38" customWidth="1"/>
    <col min="8389" max="8389" width="15" style="38" customWidth="1"/>
    <col min="8390" max="8390" width="18.85546875" style="38" customWidth="1"/>
    <col min="8391" max="8391" width="15" style="38" customWidth="1"/>
    <col min="8392" max="8392" width="18.85546875" style="38" customWidth="1"/>
    <col min="8393" max="8393" width="15" style="38" customWidth="1"/>
    <col min="8394" max="8394" width="18.85546875" style="38" customWidth="1"/>
    <col min="8395" max="8395" width="15.140625" style="38" customWidth="1"/>
    <col min="8396" max="8396" width="19.5703125" style="38" customWidth="1"/>
    <col min="8397" max="8397" width="105" style="38" customWidth="1"/>
    <col min="8398" max="8398" width="179.85546875" style="38" customWidth="1"/>
    <col min="8399" max="8630" width="10.28515625" style="38"/>
    <col min="8631" max="8631" width="10.140625" style="38" customWidth="1"/>
    <col min="8632" max="8632" width="85.28515625" style="38" customWidth="1"/>
    <col min="8633" max="8633" width="12.28515625" style="38" customWidth="1"/>
    <col min="8634" max="8637" width="14.42578125" style="38" customWidth="1"/>
    <col min="8638" max="8638" width="20.42578125" style="38" customWidth="1"/>
    <col min="8639" max="8639" width="15.140625" style="38" customWidth="1"/>
    <col min="8640" max="8640" width="19.85546875" style="38" customWidth="1"/>
    <col min="8641" max="8641" width="15" style="38" customWidth="1"/>
    <col min="8642" max="8642" width="18.85546875" style="38" customWidth="1"/>
    <col min="8643" max="8643" width="15" style="38" customWidth="1"/>
    <col min="8644" max="8644" width="18.85546875" style="38" customWidth="1"/>
    <col min="8645" max="8645" width="15" style="38" customWidth="1"/>
    <col min="8646" max="8646" width="18.85546875" style="38" customWidth="1"/>
    <col min="8647" max="8647" width="15" style="38" customWidth="1"/>
    <col min="8648" max="8648" width="18.85546875" style="38" customWidth="1"/>
    <col min="8649" max="8649" width="15" style="38" customWidth="1"/>
    <col min="8650" max="8650" width="18.85546875" style="38" customWidth="1"/>
    <col min="8651" max="8651" width="15.140625" style="38" customWidth="1"/>
    <col min="8652" max="8652" width="19.5703125" style="38" customWidth="1"/>
    <col min="8653" max="8653" width="105" style="38" customWidth="1"/>
    <col min="8654" max="8654" width="179.85546875" style="38" customWidth="1"/>
    <col min="8655" max="8886" width="10.28515625" style="38"/>
    <col min="8887" max="8887" width="10.140625" style="38" customWidth="1"/>
    <col min="8888" max="8888" width="85.28515625" style="38" customWidth="1"/>
    <col min="8889" max="8889" width="12.28515625" style="38" customWidth="1"/>
    <col min="8890" max="8893" width="14.42578125" style="38" customWidth="1"/>
    <col min="8894" max="8894" width="20.42578125" style="38" customWidth="1"/>
    <col min="8895" max="8895" width="15.140625" style="38" customWidth="1"/>
    <col min="8896" max="8896" width="19.85546875" style="38" customWidth="1"/>
    <col min="8897" max="8897" width="15" style="38" customWidth="1"/>
    <col min="8898" max="8898" width="18.85546875" style="38" customWidth="1"/>
    <col min="8899" max="8899" width="15" style="38" customWidth="1"/>
    <col min="8900" max="8900" width="18.85546875" style="38" customWidth="1"/>
    <col min="8901" max="8901" width="15" style="38" customWidth="1"/>
    <col min="8902" max="8902" width="18.85546875" style="38" customWidth="1"/>
    <col min="8903" max="8903" width="15" style="38" customWidth="1"/>
    <col min="8904" max="8904" width="18.85546875" style="38" customWidth="1"/>
    <col min="8905" max="8905" width="15" style="38" customWidth="1"/>
    <col min="8906" max="8906" width="18.85546875" style="38" customWidth="1"/>
    <col min="8907" max="8907" width="15.140625" style="38" customWidth="1"/>
    <col min="8908" max="8908" width="19.5703125" style="38" customWidth="1"/>
    <col min="8909" max="8909" width="105" style="38" customWidth="1"/>
    <col min="8910" max="8910" width="179.85546875" style="38" customWidth="1"/>
    <col min="8911" max="9142" width="10.28515625" style="38"/>
    <col min="9143" max="9143" width="10.140625" style="38" customWidth="1"/>
    <col min="9144" max="9144" width="85.28515625" style="38" customWidth="1"/>
    <col min="9145" max="9145" width="12.28515625" style="38" customWidth="1"/>
    <col min="9146" max="9149" width="14.42578125" style="38" customWidth="1"/>
    <col min="9150" max="9150" width="20.42578125" style="38" customWidth="1"/>
    <col min="9151" max="9151" width="15.140625" style="38" customWidth="1"/>
    <col min="9152" max="9152" width="19.85546875" style="38" customWidth="1"/>
    <col min="9153" max="9153" width="15" style="38" customWidth="1"/>
    <col min="9154" max="9154" width="18.85546875" style="38" customWidth="1"/>
    <col min="9155" max="9155" width="15" style="38" customWidth="1"/>
    <col min="9156" max="9156" width="18.85546875" style="38" customWidth="1"/>
    <col min="9157" max="9157" width="15" style="38" customWidth="1"/>
    <col min="9158" max="9158" width="18.85546875" style="38" customWidth="1"/>
    <col min="9159" max="9159" width="15" style="38" customWidth="1"/>
    <col min="9160" max="9160" width="18.85546875" style="38" customWidth="1"/>
    <col min="9161" max="9161" width="15" style="38" customWidth="1"/>
    <col min="9162" max="9162" width="18.85546875" style="38" customWidth="1"/>
    <col min="9163" max="9163" width="15.140625" style="38" customWidth="1"/>
    <col min="9164" max="9164" width="19.5703125" style="38" customWidth="1"/>
    <col min="9165" max="9165" width="105" style="38" customWidth="1"/>
    <col min="9166" max="9166" width="179.85546875" style="38" customWidth="1"/>
    <col min="9167" max="9398" width="10.28515625" style="38"/>
    <col min="9399" max="9399" width="10.140625" style="38" customWidth="1"/>
    <col min="9400" max="9400" width="85.28515625" style="38" customWidth="1"/>
    <col min="9401" max="9401" width="12.28515625" style="38" customWidth="1"/>
    <col min="9402" max="9405" width="14.42578125" style="38" customWidth="1"/>
    <col min="9406" max="9406" width="20.42578125" style="38" customWidth="1"/>
    <col min="9407" max="9407" width="15.140625" style="38" customWidth="1"/>
    <col min="9408" max="9408" width="19.85546875" style="38" customWidth="1"/>
    <col min="9409" max="9409" width="15" style="38" customWidth="1"/>
    <col min="9410" max="9410" width="18.85546875" style="38" customWidth="1"/>
    <col min="9411" max="9411" width="15" style="38" customWidth="1"/>
    <col min="9412" max="9412" width="18.85546875" style="38" customWidth="1"/>
    <col min="9413" max="9413" width="15" style="38" customWidth="1"/>
    <col min="9414" max="9414" width="18.85546875" style="38" customWidth="1"/>
    <col min="9415" max="9415" width="15" style="38" customWidth="1"/>
    <col min="9416" max="9416" width="18.85546875" style="38" customWidth="1"/>
    <col min="9417" max="9417" width="15" style="38" customWidth="1"/>
    <col min="9418" max="9418" width="18.85546875" style="38" customWidth="1"/>
    <col min="9419" max="9419" width="15.140625" style="38" customWidth="1"/>
    <col min="9420" max="9420" width="19.5703125" style="38" customWidth="1"/>
    <col min="9421" max="9421" width="105" style="38" customWidth="1"/>
    <col min="9422" max="9422" width="179.85546875" style="38" customWidth="1"/>
    <col min="9423" max="9654" width="10.28515625" style="38"/>
    <col min="9655" max="9655" width="10.140625" style="38" customWidth="1"/>
    <col min="9656" max="9656" width="85.28515625" style="38" customWidth="1"/>
    <col min="9657" max="9657" width="12.28515625" style="38" customWidth="1"/>
    <col min="9658" max="9661" width="14.42578125" style="38" customWidth="1"/>
    <col min="9662" max="9662" width="20.42578125" style="38" customWidth="1"/>
    <col min="9663" max="9663" width="15.140625" style="38" customWidth="1"/>
    <col min="9664" max="9664" width="19.85546875" style="38" customWidth="1"/>
    <col min="9665" max="9665" width="15" style="38" customWidth="1"/>
    <col min="9666" max="9666" width="18.85546875" style="38" customWidth="1"/>
    <col min="9667" max="9667" width="15" style="38" customWidth="1"/>
    <col min="9668" max="9668" width="18.85546875" style="38" customWidth="1"/>
    <col min="9669" max="9669" width="15" style="38" customWidth="1"/>
    <col min="9670" max="9670" width="18.85546875" style="38" customWidth="1"/>
    <col min="9671" max="9671" width="15" style="38" customWidth="1"/>
    <col min="9672" max="9672" width="18.85546875" style="38" customWidth="1"/>
    <col min="9673" max="9673" width="15" style="38" customWidth="1"/>
    <col min="9674" max="9674" width="18.85546875" style="38" customWidth="1"/>
    <col min="9675" max="9675" width="15.140625" style="38" customWidth="1"/>
    <col min="9676" max="9676" width="19.5703125" style="38" customWidth="1"/>
    <col min="9677" max="9677" width="105" style="38" customWidth="1"/>
    <col min="9678" max="9678" width="179.85546875" style="38" customWidth="1"/>
    <col min="9679" max="9910" width="10.28515625" style="38"/>
    <col min="9911" max="9911" width="10.140625" style="38" customWidth="1"/>
    <col min="9912" max="9912" width="85.28515625" style="38" customWidth="1"/>
    <col min="9913" max="9913" width="12.28515625" style="38" customWidth="1"/>
    <col min="9914" max="9917" width="14.42578125" style="38" customWidth="1"/>
    <col min="9918" max="9918" width="20.42578125" style="38" customWidth="1"/>
    <col min="9919" max="9919" width="15.140625" style="38" customWidth="1"/>
    <col min="9920" max="9920" width="19.85546875" style="38" customWidth="1"/>
    <col min="9921" max="9921" width="15" style="38" customWidth="1"/>
    <col min="9922" max="9922" width="18.85546875" style="38" customWidth="1"/>
    <col min="9923" max="9923" width="15" style="38" customWidth="1"/>
    <col min="9924" max="9924" width="18.85546875" style="38" customWidth="1"/>
    <col min="9925" max="9925" width="15" style="38" customWidth="1"/>
    <col min="9926" max="9926" width="18.85546875" style="38" customWidth="1"/>
    <col min="9927" max="9927" width="15" style="38" customWidth="1"/>
    <col min="9928" max="9928" width="18.85546875" style="38" customWidth="1"/>
    <col min="9929" max="9929" width="15" style="38" customWidth="1"/>
    <col min="9930" max="9930" width="18.85546875" style="38" customWidth="1"/>
    <col min="9931" max="9931" width="15.140625" style="38" customWidth="1"/>
    <col min="9932" max="9932" width="19.5703125" style="38" customWidth="1"/>
    <col min="9933" max="9933" width="105" style="38" customWidth="1"/>
    <col min="9934" max="9934" width="179.85546875" style="38" customWidth="1"/>
    <col min="9935" max="10166" width="10.28515625" style="38"/>
    <col min="10167" max="10167" width="10.140625" style="38" customWidth="1"/>
    <col min="10168" max="10168" width="85.28515625" style="38" customWidth="1"/>
    <col min="10169" max="10169" width="12.28515625" style="38" customWidth="1"/>
    <col min="10170" max="10173" width="14.42578125" style="38" customWidth="1"/>
    <col min="10174" max="10174" width="20.42578125" style="38" customWidth="1"/>
    <col min="10175" max="10175" width="15.140625" style="38" customWidth="1"/>
    <col min="10176" max="10176" width="19.85546875" style="38" customWidth="1"/>
    <col min="10177" max="10177" width="15" style="38" customWidth="1"/>
    <col min="10178" max="10178" width="18.85546875" style="38" customWidth="1"/>
    <col min="10179" max="10179" width="15" style="38" customWidth="1"/>
    <col min="10180" max="10180" width="18.85546875" style="38" customWidth="1"/>
    <col min="10181" max="10181" width="15" style="38" customWidth="1"/>
    <col min="10182" max="10182" width="18.85546875" style="38" customWidth="1"/>
    <col min="10183" max="10183" width="15" style="38" customWidth="1"/>
    <col min="10184" max="10184" width="18.85546875" style="38" customWidth="1"/>
    <col min="10185" max="10185" width="15" style="38" customWidth="1"/>
    <col min="10186" max="10186" width="18.85546875" style="38" customWidth="1"/>
    <col min="10187" max="10187" width="15.140625" style="38" customWidth="1"/>
    <col min="10188" max="10188" width="19.5703125" style="38" customWidth="1"/>
    <col min="10189" max="10189" width="105" style="38" customWidth="1"/>
    <col min="10190" max="10190" width="179.85546875" style="38" customWidth="1"/>
    <col min="10191" max="10422" width="10.28515625" style="38"/>
    <col min="10423" max="10423" width="10.140625" style="38" customWidth="1"/>
    <col min="10424" max="10424" width="85.28515625" style="38" customWidth="1"/>
    <col min="10425" max="10425" width="12.28515625" style="38" customWidth="1"/>
    <col min="10426" max="10429" width="14.42578125" style="38" customWidth="1"/>
    <col min="10430" max="10430" width="20.42578125" style="38" customWidth="1"/>
    <col min="10431" max="10431" width="15.140625" style="38" customWidth="1"/>
    <col min="10432" max="10432" width="19.85546875" style="38" customWidth="1"/>
    <col min="10433" max="10433" width="15" style="38" customWidth="1"/>
    <col min="10434" max="10434" width="18.85546875" style="38" customWidth="1"/>
    <col min="10435" max="10435" width="15" style="38" customWidth="1"/>
    <col min="10436" max="10436" width="18.85546875" style="38" customWidth="1"/>
    <col min="10437" max="10437" width="15" style="38" customWidth="1"/>
    <col min="10438" max="10438" width="18.85546875" style="38" customWidth="1"/>
    <col min="10439" max="10439" width="15" style="38" customWidth="1"/>
    <col min="10440" max="10440" width="18.85546875" style="38" customWidth="1"/>
    <col min="10441" max="10441" width="15" style="38" customWidth="1"/>
    <col min="10442" max="10442" width="18.85546875" style="38" customWidth="1"/>
    <col min="10443" max="10443" width="15.140625" style="38" customWidth="1"/>
    <col min="10444" max="10444" width="19.5703125" style="38" customWidth="1"/>
    <col min="10445" max="10445" width="105" style="38" customWidth="1"/>
    <col min="10446" max="10446" width="179.85546875" style="38" customWidth="1"/>
    <col min="10447" max="10678" width="10.28515625" style="38"/>
    <col min="10679" max="10679" width="10.140625" style="38" customWidth="1"/>
    <col min="10680" max="10680" width="85.28515625" style="38" customWidth="1"/>
    <col min="10681" max="10681" width="12.28515625" style="38" customWidth="1"/>
    <col min="10682" max="10685" width="14.42578125" style="38" customWidth="1"/>
    <col min="10686" max="10686" width="20.42578125" style="38" customWidth="1"/>
    <col min="10687" max="10687" width="15.140625" style="38" customWidth="1"/>
    <col min="10688" max="10688" width="19.85546875" style="38" customWidth="1"/>
    <col min="10689" max="10689" width="15" style="38" customWidth="1"/>
    <col min="10690" max="10690" width="18.85546875" style="38" customWidth="1"/>
    <col min="10691" max="10691" width="15" style="38" customWidth="1"/>
    <col min="10692" max="10692" width="18.85546875" style="38" customWidth="1"/>
    <col min="10693" max="10693" width="15" style="38" customWidth="1"/>
    <col min="10694" max="10694" width="18.85546875" style="38" customWidth="1"/>
    <col min="10695" max="10695" width="15" style="38" customWidth="1"/>
    <col min="10696" max="10696" width="18.85546875" style="38" customWidth="1"/>
    <col min="10697" max="10697" width="15" style="38" customWidth="1"/>
    <col min="10698" max="10698" width="18.85546875" style="38" customWidth="1"/>
    <col min="10699" max="10699" width="15.140625" style="38" customWidth="1"/>
    <col min="10700" max="10700" width="19.5703125" style="38" customWidth="1"/>
    <col min="10701" max="10701" width="105" style="38" customWidth="1"/>
    <col min="10702" max="10702" width="179.85546875" style="38" customWidth="1"/>
    <col min="10703" max="10934" width="10.28515625" style="38"/>
    <col min="10935" max="10935" width="10.140625" style="38" customWidth="1"/>
    <col min="10936" max="10936" width="85.28515625" style="38" customWidth="1"/>
    <col min="10937" max="10937" width="12.28515625" style="38" customWidth="1"/>
    <col min="10938" max="10941" width="14.42578125" style="38" customWidth="1"/>
    <col min="10942" max="10942" width="20.42578125" style="38" customWidth="1"/>
    <col min="10943" max="10943" width="15.140625" style="38" customWidth="1"/>
    <col min="10944" max="10944" width="19.85546875" style="38" customWidth="1"/>
    <col min="10945" max="10945" width="15" style="38" customWidth="1"/>
    <col min="10946" max="10946" width="18.85546875" style="38" customWidth="1"/>
    <col min="10947" max="10947" width="15" style="38" customWidth="1"/>
    <col min="10948" max="10948" width="18.85546875" style="38" customWidth="1"/>
    <col min="10949" max="10949" width="15" style="38" customWidth="1"/>
    <col min="10950" max="10950" width="18.85546875" style="38" customWidth="1"/>
    <col min="10951" max="10951" width="15" style="38" customWidth="1"/>
    <col min="10952" max="10952" width="18.85546875" style="38" customWidth="1"/>
    <col min="10953" max="10953" width="15" style="38" customWidth="1"/>
    <col min="10954" max="10954" width="18.85546875" style="38" customWidth="1"/>
    <col min="10955" max="10955" width="15.140625" style="38" customWidth="1"/>
    <col min="10956" max="10956" width="19.5703125" style="38" customWidth="1"/>
    <col min="10957" max="10957" width="105" style="38" customWidth="1"/>
    <col min="10958" max="10958" width="179.85546875" style="38" customWidth="1"/>
    <col min="10959" max="11190" width="10.28515625" style="38"/>
    <col min="11191" max="11191" width="10.140625" style="38" customWidth="1"/>
    <col min="11192" max="11192" width="85.28515625" style="38" customWidth="1"/>
    <col min="11193" max="11193" width="12.28515625" style="38" customWidth="1"/>
    <col min="11194" max="11197" width="14.42578125" style="38" customWidth="1"/>
    <col min="11198" max="11198" width="20.42578125" style="38" customWidth="1"/>
    <col min="11199" max="11199" width="15.140625" style="38" customWidth="1"/>
    <col min="11200" max="11200" width="19.85546875" style="38" customWidth="1"/>
    <col min="11201" max="11201" width="15" style="38" customWidth="1"/>
    <col min="11202" max="11202" width="18.85546875" style="38" customWidth="1"/>
    <col min="11203" max="11203" width="15" style="38" customWidth="1"/>
    <col min="11204" max="11204" width="18.85546875" style="38" customWidth="1"/>
    <col min="11205" max="11205" width="15" style="38" customWidth="1"/>
    <col min="11206" max="11206" width="18.85546875" style="38" customWidth="1"/>
    <col min="11207" max="11207" width="15" style="38" customWidth="1"/>
    <col min="11208" max="11208" width="18.85546875" style="38" customWidth="1"/>
    <col min="11209" max="11209" width="15" style="38" customWidth="1"/>
    <col min="11210" max="11210" width="18.85546875" style="38" customWidth="1"/>
    <col min="11211" max="11211" width="15.140625" style="38" customWidth="1"/>
    <col min="11212" max="11212" width="19.5703125" style="38" customWidth="1"/>
    <col min="11213" max="11213" width="105" style="38" customWidth="1"/>
    <col min="11214" max="11214" width="179.85546875" style="38" customWidth="1"/>
    <col min="11215" max="11446" width="10.28515625" style="38"/>
    <col min="11447" max="11447" width="10.140625" style="38" customWidth="1"/>
    <col min="11448" max="11448" width="85.28515625" style="38" customWidth="1"/>
    <col min="11449" max="11449" width="12.28515625" style="38" customWidth="1"/>
    <col min="11450" max="11453" width="14.42578125" style="38" customWidth="1"/>
    <col min="11454" max="11454" width="20.42578125" style="38" customWidth="1"/>
    <col min="11455" max="11455" width="15.140625" style="38" customWidth="1"/>
    <col min="11456" max="11456" width="19.85546875" style="38" customWidth="1"/>
    <col min="11457" max="11457" width="15" style="38" customWidth="1"/>
    <col min="11458" max="11458" width="18.85546875" style="38" customWidth="1"/>
    <col min="11459" max="11459" width="15" style="38" customWidth="1"/>
    <col min="11460" max="11460" width="18.85546875" style="38" customWidth="1"/>
    <col min="11461" max="11461" width="15" style="38" customWidth="1"/>
    <col min="11462" max="11462" width="18.85546875" style="38" customWidth="1"/>
    <col min="11463" max="11463" width="15" style="38" customWidth="1"/>
    <col min="11464" max="11464" width="18.85546875" style="38" customWidth="1"/>
    <col min="11465" max="11465" width="15" style="38" customWidth="1"/>
    <col min="11466" max="11466" width="18.85546875" style="38" customWidth="1"/>
    <col min="11467" max="11467" width="15.140625" style="38" customWidth="1"/>
    <col min="11468" max="11468" width="19.5703125" style="38" customWidth="1"/>
    <col min="11469" max="11469" width="105" style="38" customWidth="1"/>
    <col min="11470" max="11470" width="179.85546875" style="38" customWidth="1"/>
    <col min="11471" max="11702" width="10.28515625" style="38"/>
    <col min="11703" max="11703" width="10.140625" style="38" customWidth="1"/>
    <col min="11704" max="11704" width="85.28515625" style="38" customWidth="1"/>
    <col min="11705" max="11705" width="12.28515625" style="38" customWidth="1"/>
    <col min="11706" max="11709" width="14.42578125" style="38" customWidth="1"/>
    <col min="11710" max="11710" width="20.42578125" style="38" customWidth="1"/>
    <col min="11711" max="11711" width="15.140625" style="38" customWidth="1"/>
    <col min="11712" max="11712" width="19.85546875" style="38" customWidth="1"/>
    <col min="11713" max="11713" width="15" style="38" customWidth="1"/>
    <col min="11714" max="11714" width="18.85546875" style="38" customWidth="1"/>
    <col min="11715" max="11715" width="15" style="38" customWidth="1"/>
    <col min="11716" max="11716" width="18.85546875" style="38" customWidth="1"/>
    <col min="11717" max="11717" width="15" style="38" customWidth="1"/>
    <col min="11718" max="11718" width="18.85546875" style="38" customWidth="1"/>
    <col min="11719" max="11719" width="15" style="38" customWidth="1"/>
    <col min="11720" max="11720" width="18.85546875" style="38" customWidth="1"/>
    <col min="11721" max="11721" width="15" style="38" customWidth="1"/>
    <col min="11722" max="11722" width="18.85546875" style="38" customWidth="1"/>
    <col min="11723" max="11723" width="15.140625" style="38" customWidth="1"/>
    <col min="11724" max="11724" width="19.5703125" style="38" customWidth="1"/>
    <col min="11725" max="11725" width="105" style="38" customWidth="1"/>
    <col min="11726" max="11726" width="179.85546875" style="38" customWidth="1"/>
    <col min="11727" max="11958" width="10.28515625" style="38"/>
    <col min="11959" max="11959" width="10.140625" style="38" customWidth="1"/>
    <col min="11960" max="11960" width="85.28515625" style="38" customWidth="1"/>
    <col min="11961" max="11961" width="12.28515625" style="38" customWidth="1"/>
    <col min="11962" max="11965" width="14.42578125" style="38" customWidth="1"/>
    <col min="11966" max="11966" width="20.42578125" style="38" customWidth="1"/>
    <col min="11967" max="11967" width="15.140625" style="38" customWidth="1"/>
    <col min="11968" max="11968" width="19.85546875" style="38" customWidth="1"/>
    <col min="11969" max="11969" width="15" style="38" customWidth="1"/>
    <col min="11970" max="11970" width="18.85546875" style="38" customWidth="1"/>
    <col min="11971" max="11971" width="15" style="38" customWidth="1"/>
    <col min="11972" max="11972" width="18.85546875" style="38" customWidth="1"/>
    <col min="11973" max="11973" width="15" style="38" customWidth="1"/>
    <col min="11974" max="11974" width="18.85546875" style="38" customWidth="1"/>
    <col min="11975" max="11975" width="15" style="38" customWidth="1"/>
    <col min="11976" max="11976" width="18.85546875" style="38" customWidth="1"/>
    <col min="11977" max="11977" width="15" style="38" customWidth="1"/>
    <col min="11978" max="11978" width="18.85546875" style="38" customWidth="1"/>
    <col min="11979" max="11979" width="15.140625" style="38" customWidth="1"/>
    <col min="11980" max="11980" width="19.5703125" style="38" customWidth="1"/>
    <col min="11981" max="11981" width="105" style="38" customWidth="1"/>
    <col min="11982" max="11982" width="179.85546875" style="38" customWidth="1"/>
    <col min="11983" max="12214" width="10.28515625" style="38"/>
    <col min="12215" max="12215" width="10.140625" style="38" customWidth="1"/>
    <col min="12216" max="12216" width="85.28515625" style="38" customWidth="1"/>
    <col min="12217" max="12217" width="12.28515625" style="38" customWidth="1"/>
    <col min="12218" max="12221" width="14.42578125" style="38" customWidth="1"/>
    <col min="12222" max="12222" width="20.42578125" style="38" customWidth="1"/>
    <col min="12223" max="12223" width="15.140625" style="38" customWidth="1"/>
    <col min="12224" max="12224" width="19.85546875" style="38" customWidth="1"/>
    <col min="12225" max="12225" width="15" style="38" customWidth="1"/>
    <col min="12226" max="12226" width="18.85546875" style="38" customWidth="1"/>
    <col min="12227" max="12227" width="15" style="38" customWidth="1"/>
    <col min="12228" max="12228" width="18.85546875" style="38" customWidth="1"/>
    <col min="12229" max="12229" width="15" style="38" customWidth="1"/>
    <col min="12230" max="12230" width="18.85546875" style="38" customWidth="1"/>
    <col min="12231" max="12231" width="15" style="38" customWidth="1"/>
    <col min="12232" max="12232" width="18.85546875" style="38" customWidth="1"/>
    <col min="12233" max="12233" width="15" style="38" customWidth="1"/>
    <col min="12234" max="12234" width="18.85546875" style="38" customWidth="1"/>
    <col min="12235" max="12235" width="15.140625" style="38" customWidth="1"/>
    <col min="12236" max="12236" width="19.5703125" style="38" customWidth="1"/>
    <col min="12237" max="12237" width="105" style="38" customWidth="1"/>
    <col min="12238" max="12238" width="179.85546875" style="38" customWidth="1"/>
    <col min="12239" max="12470" width="10.28515625" style="38"/>
    <col min="12471" max="12471" width="10.140625" style="38" customWidth="1"/>
    <col min="12472" max="12472" width="85.28515625" style="38" customWidth="1"/>
    <col min="12473" max="12473" width="12.28515625" style="38" customWidth="1"/>
    <col min="12474" max="12477" width="14.42578125" style="38" customWidth="1"/>
    <col min="12478" max="12478" width="20.42578125" style="38" customWidth="1"/>
    <col min="12479" max="12479" width="15.140625" style="38" customWidth="1"/>
    <col min="12480" max="12480" width="19.85546875" style="38" customWidth="1"/>
    <col min="12481" max="12481" width="15" style="38" customWidth="1"/>
    <col min="12482" max="12482" width="18.85546875" style="38" customWidth="1"/>
    <col min="12483" max="12483" width="15" style="38" customWidth="1"/>
    <col min="12484" max="12484" width="18.85546875" style="38" customWidth="1"/>
    <col min="12485" max="12485" width="15" style="38" customWidth="1"/>
    <col min="12486" max="12486" width="18.85546875" style="38" customWidth="1"/>
    <col min="12487" max="12487" width="15" style="38" customWidth="1"/>
    <col min="12488" max="12488" width="18.85546875" style="38" customWidth="1"/>
    <col min="12489" max="12489" width="15" style="38" customWidth="1"/>
    <col min="12490" max="12490" width="18.85546875" style="38" customWidth="1"/>
    <col min="12491" max="12491" width="15.140625" style="38" customWidth="1"/>
    <col min="12492" max="12492" width="19.5703125" style="38" customWidth="1"/>
    <col min="12493" max="12493" width="105" style="38" customWidth="1"/>
    <col min="12494" max="12494" width="179.85546875" style="38" customWidth="1"/>
    <col min="12495" max="12726" width="10.28515625" style="38"/>
    <col min="12727" max="12727" width="10.140625" style="38" customWidth="1"/>
    <col min="12728" max="12728" width="85.28515625" style="38" customWidth="1"/>
    <col min="12729" max="12729" width="12.28515625" style="38" customWidth="1"/>
    <col min="12730" max="12733" width="14.42578125" style="38" customWidth="1"/>
    <col min="12734" max="12734" width="20.42578125" style="38" customWidth="1"/>
    <col min="12735" max="12735" width="15.140625" style="38" customWidth="1"/>
    <col min="12736" max="12736" width="19.85546875" style="38" customWidth="1"/>
    <col min="12737" max="12737" width="15" style="38" customWidth="1"/>
    <col min="12738" max="12738" width="18.85546875" style="38" customWidth="1"/>
    <col min="12739" max="12739" width="15" style="38" customWidth="1"/>
    <col min="12740" max="12740" width="18.85546875" style="38" customWidth="1"/>
    <col min="12741" max="12741" width="15" style="38" customWidth="1"/>
    <col min="12742" max="12742" width="18.85546875" style="38" customWidth="1"/>
    <col min="12743" max="12743" width="15" style="38" customWidth="1"/>
    <col min="12744" max="12744" width="18.85546875" style="38" customWidth="1"/>
    <col min="12745" max="12745" width="15" style="38" customWidth="1"/>
    <col min="12746" max="12746" width="18.85546875" style="38" customWidth="1"/>
    <col min="12747" max="12747" width="15.140625" style="38" customWidth="1"/>
    <col min="12748" max="12748" width="19.5703125" style="38" customWidth="1"/>
    <col min="12749" max="12749" width="105" style="38" customWidth="1"/>
    <col min="12750" max="12750" width="179.85546875" style="38" customWidth="1"/>
    <col min="12751" max="12982" width="10.28515625" style="38"/>
    <col min="12983" max="12983" width="10.140625" style="38" customWidth="1"/>
    <col min="12984" max="12984" width="85.28515625" style="38" customWidth="1"/>
    <col min="12985" max="12985" width="12.28515625" style="38" customWidth="1"/>
    <col min="12986" max="12989" width="14.42578125" style="38" customWidth="1"/>
    <col min="12990" max="12990" width="20.42578125" style="38" customWidth="1"/>
    <col min="12991" max="12991" width="15.140625" style="38" customWidth="1"/>
    <col min="12992" max="12992" width="19.85546875" style="38" customWidth="1"/>
    <col min="12993" max="12993" width="15" style="38" customWidth="1"/>
    <col min="12994" max="12994" width="18.85546875" style="38" customWidth="1"/>
    <col min="12995" max="12995" width="15" style="38" customWidth="1"/>
    <col min="12996" max="12996" width="18.85546875" style="38" customWidth="1"/>
    <col min="12997" max="12997" width="15" style="38" customWidth="1"/>
    <col min="12998" max="12998" width="18.85546875" style="38" customWidth="1"/>
    <col min="12999" max="12999" width="15" style="38" customWidth="1"/>
    <col min="13000" max="13000" width="18.85546875" style="38" customWidth="1"/>
    <col min="13001" max="13001" width="15" style="38" customWidth="1"/>
    <col min="13002" max="13002" width="18.85546875" style="38" customWidth="1"/>
    <col min="13003" max="13003" width="15.140625" style="38" customWidth="1"/>
    <col min="13004" max="13004" width="19.5703125" style="38" customWidth="1"/>
    <col min="13005" max="13005" width="105" style="38" customWidth="1"/>
    <col min="13006" max="13006" width="179.85546875" style="38" customWidth="1"/>
    <col min="13007" max="13238" width="10.28515625" style="38"/>
    <col min="13239" max="13239" width="10.140625" style="38" customWidth="1"/>
    <col min="13240" max="13240" width="85.28515625" style="38" customWidth="1"/>
    <col min="13241" max="13241" width="12.28515625" style="38" customWidth="1"/>
    <col min="13242" max="13245" width="14.42578125" style="38" customWidth="1"/>
    <col min="13246" max="13246" width="20.42578125" style="38" customWidth="1"/>
    <col min="13247" max="13247" width="15.140625" style="38" customWidth="1"/>
    <col min="13248" max="13248" width="19.85546875" style="38" customWidth="1"/>
    <col min="13249" max="13249" width="15" style="38" customWidth="1"/>
    <col min="13250" max="13250" width="18.85546875" style="38" customWidth="1"/>
    <col min="13251" max="13251" width="15" style="38" customWidth="1"/>
    <col min="13252" max="13252" width="18.85546875" style="38" customWidth="1"/>
    <col min="13253" max="13253" width="15" style="38" customWidth="1"/>
    <col min="13254" max="13254" width="18.85546875" style="38" customWidth="1"/>
    <col min="13255" max="13255" width="15" style="38" customWidth="1"/>
    <col min="13256" max="13256" width="18.85546875" style="38" customWidth="1"/>
    <col min="13257" max="13257" width="15" style="38" customWidth="1"/>
    <col min="13258" max="13258" width="18.85546875" style="38" customWidth="1"/>
    <col min="13259" max="13259" width="15.140625" style="38" customWidth="1"/>
    <col min="13260" max="13260" width="19.5703125" style="38" customWidth="1"/>
    <col min="13261" max="13261" width="105" style="38" customWidth="1"/>
    <col min="13262" max="13262" width="179.85546875" style="38" customWidth="1"/>
    <col min="13263" max="13494" width="10.28515625" style="38"/>
    <col min="13495" max="13495" width="10.140625" style="38" customWidth="1"/>
    <col min="13496" max="13496" width="85.28515625" style="38" customWidth="1"/>
    <col min="13497" max="13497" width="12.28515625" style="38" customWidth="1"/>
    <col min="13498" max="13501" width="14.42578125" style="38" customWidth="1"/>
    <col min="13502" max="13502" width="20.42578125" style="38" customWidth="1"/>
    <col min="13503" max="13503" width="15.140625" style="38" customWidth="1"/>
    <col min="13504" max="13504" width="19.85546875" style="38" customWidth="1"/>
    <col min="13505" max="13505" width="15" style="38" customWidth="1"/>
    <col min="13506" max="13506" width="18.85546875" style="38" customWidth="1"/>
    <col min="13507" max="13507" width="15" style="38" customWidth="1"/>
    <col min="13508" max="13508" width="18.85546875" style="38" customWidth="1"/>
    <col min="13509" max="13509" width="15" style="38" customWidth="1"/>
    <col min="13510" max="13510" width="18.85546875" style="38" customWidth="1"/>
    <col min="13511" max="13511" width="15" style="38" customWidth="1"/>
    <col min="13512" max="13512" width="18.85546875" style="38" customWidth="1"/>
    <col min="13513" max="13513" width="15" style="38" customWidth="1"/>
    <col min="13514" max="13514" width="18.85546875" style="38" customWidth="1"/>
    <col min="13515" max="13515" width="15.140625" style="38" customWidth="1"/>
    <col min="13516" max="13516" width="19.5703125" style="38" customWidth="1"/>
    <col min="13517" max="13517" width="105" style="38" customWidth="1"/>
    <col min="13518" max="13518" width="179.85546875" style="38" customWidth="1"/>
    <col min="13519" max="13750" width="10.28515625" style="38"/>
    <col min="13751" max="13751" width="10.140625" style="38" customWidth="1"/>
    <col min="13752" max="13752" width="85.28515625" style="38" customWidth="1"/>
    <col min="13753" max="13753" width="12.28515625" style="38" customWidth="1"/>
    <col min="13754" max="13757" width="14.42578125" style="38" customWidth="1"/>
    <col min="13758" max="13758" width="20.42578125" style="38" customWidth="1"/>
    <col min="13759" max="13759" width="15.140625" style="38" customWidth="1"/>
    <col min="13760" max="13760" width="19.85546875" style="38" customWidth="1"/>
    <col min="13761" max="13761" width="15" style="38" customWidth="1"/>
    <col min="13762" max="13762" width="18.85546875" style="38" customWidth="1"/>
    <col min="13763" max="13763" width="15" style="38" customWidth="1"/>
    <col min="13764" max="13764" width="18.85546875" style="38" customWidth="1"/>
    <col min="13765" max="13765" width="15" style="38" customWidth="1"/>
    <col min="13766" max="13766" width="18.85546875" style="38" customWidth="1"/>
    <col min="13767" max="13767" width="15" style="38" customWidth="1"/>
    <col min="13768" max="13768" width="18.85546875" style="38" customWidth="1"/>
    <col min="13769" max="13769" width="15" style="38" customWidth="1"/>
    <col min="13770" max="13770" width="18.85546875" style="38" customWidth="1"/>
    <col min="13771" max="13771" width="15.140625" style="38" customWidth="1"/>
    <col min="13772" max="13772" width="19.5703125" style="38" customWidth="1"/>
    <col min="13773" max="13773" width="105" style="38" customWidth="1"/>
    <col min="13774" max="13774" width="179.85546875" style="38" customWidth="1"/>
    <col min="13775" max="14006" width="10.28515625" style="38"/>
    <col min="14007" max="14007" width="10.140625" style="38" customWidth="1"/>
    <col min="14008" max="14008" width="85.28515625" style="38" customWidth="1"/>
    <col min="14009" max="14009" width="12.28515625" style="38" customWidth="1"/>
    <col min="14010" max="14013" width="14.42578125" style="38" customWidth="1"/>
    <col min="14014" max="14014" width="20.42578125" style="38" customWidth="1"/>
    <col min="14015" max="14015" width="15.140625" style="38" customWidth="1"/>
    <col min="14016" max="14016" width="19.85546875" style="38" customWidth="1"/>
    <col min="14017" max="14017" width="15" style="38" customWidth="1"/>
    <col min="14018" max="14018" width="18.85546875" style="38" customWidth="1"/>
    <col min="14019" max="14019" width="15" style="38" customWidth="1"/>
    <col min="14020" max="14020" width="18.85546875" style="38" customWidth="1"/>
    <col min="14021" max="14021" width="15" style="38" customWidth="1"/>
    <col min="14022" max="14022" width="18.85546875" style="38" customWidth="1"/>
    <col min="14023" max="14023" width="15" style="38" customWidth="1"/>
    <col min="14024" max="14024" width="18.85546875" style="38" customWidth="1"/>
    <col min="14025" max="14025" width="15" style="38" customWidth="1"/>
    <col min="14026" max="14026" width="18.85546875" style="38" customWidth="1"/>
    <col min="14027" max="14027" width="15.140625" style="38" customWidth="1"/>
    <col min="14028" max="14028" width="19.5703125" style="38" customWidth="1"/>
    <col min="14029" max="14029" width="105" style="38" customWidth="1"/>
    <col min="14030" max="14030" width="179.85546875" style="38" customWidth="1"/>
    <col min="14031" max="14262" width="10.28515625" style="38"/>
    <col min="14263" max="14263" width="10.140625" style="38" customWidth="1"/>
    <col min="14264" max="14264" width="85.28515625" style="38" customWidth="1"/>
    <col min="14265" max="14265" width="12.28515625" style="38" customWidth="1"/>
    <col min="14266" max="14269" width="14.42578125" style="38" customWidth="1"/>
    <col min="14270" max="14270" width="20.42578125" style="38" customWidth="1"/>
    <col min="14271" max="14271" width="15.140625" style="38" customWidth="1"/>
    <col min="14272" max="14272" width="19.85546875" style="38" customWidth="1"/>
    <col min="14273" max="14273" width="15" style="38" customWidth="1"/>
    <col min="14274" max="14274" width="18.85546875" style="38" customWidth="1"/>
    <col min="14275" max="14275" width="15" style="38" customWidth="1"/>
    <col min="14276" max="14276" width="18.85546875" style="38" customWidth="1"/>
    <col min="14277" max="14277" width="15" style="38" customWidth="1"/>
    <col min="14278" max="14278" width="18.85546875" style="38" customWidth="1"/>
    <col min="14279" max="14279" width="15" style="38" customWidth="1"/>
    <col min="14280" max="14280" width="18.85546875" style="38" customWidth="1"/>
    <col min="14281" max="14281" width="15" style="38" customWidth="1"/>
    <col min="14282" max="14282" width="18.85546875" style="38" customWidth="1"/>
    <col min="14283" max="14283" width="15.140625" style="38" customWidth="1"/>
    <col min="14284" max="14284" width="19.5703125" style="38" customWidth="1"/>
    <col min="14285" max="14285" width="105" style="38" customWidth="1"/>
    <col min="14286" max="14286" width="179.85546875" style="38" customWidth="1"/>
    <col min="14287" max="14518" width="10.28515625" style="38"/>
    <col min="14519" max="14519" width="10.140625" style="38" customWidth="1"/>
    <col min="14520" max="14520" width="85.28515625" style="38" customWidth="1"/>
    <col min="14521" max="14521" width="12.28515625" style="38" customWidth="1"/>
    <col min="14522" max="14525" width="14.42578125" style="38" customWidth="1"/>
    <col min="14526" max="14526" width="20.42578125" style="38" customWidth="1"/>
    <col min="14527" max="14527" width="15.140625" style="38" customWidth="1"/>
    <col min="14528" max="14528" width="19.85546875" style="38" customWidth="1"/>
    <col min="14529" max="14529" width="15" style="38" customWidth="1"/>
    <col min="14530" max="14530" width="18.85546875" style="38" customWidth="1"/>
    <col min="14531" max="14531" width="15" style="38" customWidth="1"/>
    <col min="14532" max="14532" width="18.85546875" style="38" customWidth="1"/>
    <col min="14533" max="14533" width="15" style="38" customWidth="1"/>
    <col min="14534" max="14534" width="18.85546875" style="38" customWidth="1"/>
    <col min="14535" max="14535" width="15" style="38" customWidth="1"/>
    <col min="14536" max="14536" width="18.85546875" style="38" customWidth="1"/>
    <col min="14537" max="14537" width="15" style="38" customWidth="1"/>
    <col min="14538" max="14538" width="18.85546875" style="38" customWidth="1"/>
    <col min="14539" max="14539" width="15.140625" style="38" customWidth="1"/>
    <col min="14540" max="14540" width="19.5703125" style="38" customWidth="1"/>
    <col min="14541" max="14541" width="105" style="38" customWidth="1"/>
    <col min="14542" max="14542" width="179.85546875" style="38" customWidth="1"/>
    <col min="14543" max="14774" width="10.28515625" style="38"/>
    <col min="14775" max="14775" width="10.140625" style="38" customWidth="1"/>
    <col min="14776" max="14776" width="85.28515625" style="38" customWidth="1"/>
    <col min="14777" max="14777" width="12.28515625" style="38" customWidth="1"/>
    <col min="14778" max="14781" width="14.42578125" style="38" customWidth="1"/>
    <col min="14782" max="14782" width="20.42578125" style="38" customWidth="1"/>
    <col min="14783" max="14783" width="15.140625" style="38" customWidth="1"/>
    <col min="14784" max="14784" width="19.85546875" style="38" customWidth="1"/>
    <col min="14785" max="14785" width="15" style="38" customWidth="1"/>
    <col min="14786" max="14786" width="18.85546875" style="38" customWidth="1"/>
    <col min="14787" max="14787" width="15" style="38" customWidth="1"/>
    <col min="14788" max="14788" width="18.85546875" style="38" customWidth="1"/>
    <col min="14789" max="14789" width="15" style="38" customWidth="1"/>
    <col min="14790" max="14790" width="18.85546875" style="38" customWidth="1"/>
    <col min="14791" max="14791" width="15" style="38" customWidth="1"/>
    <col min="14792" max="14792" width="18.85546875" style="38" customWidth="1"/>
    <col min="14793" max="14793" width="15" style="38" customWidth="1"/>
    <col min="14794" max="14794" width="18.85546875" style="38" customWidth="1"/>
    <col min="14795" max="14795" width="15.140625" style="38" customWidth="1"/>
    <col min="14796" max="14796" width="19.5703125" style="38" customWidth="1"/>
    <col min="14797" max="14797" width="105" style="38" customWidth="1"/>
    <col min="14798" max="14798" width="179.85546875" style="38" customWidth="1"/>
    <col min="14799" max="15030" width="10.28515625" style="38"/>
    <col min="15031" max="15031" width="10.140625" style="38" customWidth="1"/>
    <col min="15032" max="15032" width="85.28515625" style="38" customWidth="1"/>
    <col min="15033" max="15033" width="12.28515625" style="38" customWidth="1"/>
    <col min="15034" max="15037" width="14.42578125" style="38" customWidth="1"/>
    <col min="15038" max="15038" width="20.42578125" style="38" customWidth="1"/>
    <col min="15039" max="15039" width="15.140625" style="38" customWidth="1"/>
    <col min="15040" max="15040" width="19.85546875" style="38" customWidth="1"/>
    <col min="15041" max="15041" width="15" style="38" customWidth="1"/>
    <col min="15042" max="15042" width="18.85546875" style="38" customWidth="1"/>
    <col min="15043" max="15043" width="15" style="38" customWidth="1"/>
    <col min="15044" max="15044" width="18.85546875" style="38" customWidth="1"/>
    <col min="15045" max="15045" width="15" style="38" customWidth="1"/>
    <col min="15046" max="15046" width="18.85546875" style="38" customWidth="1"/>
    <col min="15047" max="15047" width="15" style="38" customWidth="1"/>
    <col min="15048" max="15048" width="18.85546875" style="38" customWidth="1"/>
    <col min="15049" max="15049" width="15" style="38" customWidth="1"/>
    <col min="15050" max="15050" width="18.85546875" style="38" customWidth="1"/>
    <col min="15051" max="15051" width="15.140625" style="38" customWidth="1"/>
    <col min="15052" max="15052" width="19.5703125" style="38" customWidth="1"/>
    <col min="15053" max="15053" width="105" style="38" customWidth="1"/>
    <col min="15054" max="15054" width="179.85546875" style="38" customWidth="1"/>
    <col min="15055" max="15286" width="10.28515625" style="38"/>
    <col min="15287" max="15287" width="10.140625" style="38" customWidth="1"/>
    <col min="15288" max="15288" width="85.28515625" style="38" customWidth="1"/>
    <col min="15289" max="15289" width="12.28515625" style="38" customWidth="1"/>
    <col min="15290" max="15293" width="14.42578125" style="38" customWidth="1"/>
    <col min="15294" max="15294" width="20.42578125" style="38" customWidth="1"/>
    <col min="15295" max="15295" width="15.140625" style="38" customWidth="1"/>
    <col min="15296" max="15296" width="19.85546875" style="38" customWidth="1"/>
    <col min="15297" max="15297" width="15" style="38" customWidth="1"/>
    <col min="15298" max="15298" width="18.85546875" style="38" customWidth="1"/>
    <col min="15299" max="15299" width="15" style="38" customWidth="1"/>
    <col min="15300" max="15300" width="18.85546875" style="38" customWidth="1"/>
    <col min="15301" max="15301" width="15" style="38" customWidth="1"/>
    <col min="15302" max="15302" width="18.85546875" style="38" customWidth="1"/>
    <col min="15303" max="15303" width="15" style="38" customWidth="1"/>
    <col min="15304" max="15304" width="18.85546875" style="38" customWidth="1"/>
    <col min="15305" max="15305" width="15" style="38" customWidth="1"/>
    <col min="15306" max="15306" width="18.85546875" style="38" customWidth="1"/>
    <col min="15307" max="15307" width="15.140625" style="38" customWidth="1"/>
    <col min="15308" max="15308" width="19.5703125" style="38" customWidth="1"/>
    <col min="15309" max="15309" width="105" style="38" customWidth="1"/>
    <col min="15310" max="15310" width="179.85546875" style="38" customWidth="1"/>
    <col min="15311" max="15542" width="10.28515625" style="38"/>
    <col min="15543" max="15543" width="10.140625" style="38" customWidth="1"/>
    <col min="15544" max="15544" width="85.28515625" style="38" customWidth="1"/>
    <col min="15545" max="15545" width="12.28515625" style="38" customWidth="1"/>
    <col min="15546" max="15549" width="14.42578125" style="38" customWidth="1"/>
    <col min="15550" max="15550" width="20.42578125" style="38" customWidth="1"/>
    <col min="15551" max="15551" width="15.140625" style="38" customWidth="1"/>
    <col min="15552" max="15552" width="19.85546875" style="38" customWidth="1"/>
    <col min="15553" max="15553" width="15" style="38" customWidth="1"/>
    <col min="15554" max="15554" width="18.85546875" style="38" customWidth="1"/>
    <col min="15555" max="15555" width="15" style="38" customWidth="1"/>
    <col min="15556" max="15556" width="18.85546875" style="38" customWidth="1"/>
    <col min="15557" max="15557" width="15" style="38" customWidth="1"/>
    <col min="15558" max="15558" width="18.85546875" style="38" customWidth="1"/>
    <col min="15559" max="15559" width="15" style="38" customWidth="1"/>
    <col min="15560" max="15560" width="18.85546875" style="38" customWidth="1"/>
    <col min="15561" max="15561" width="15" style="38" customWidth="1"/>
    <col min="15562" max="15562" width="18.85546875" style="38" customWidth="1"/>
    <col min="15563" max="15563" width="15.140625" style="38" customWidth="1"/>
    <col min="15564" max="15564" width="19.5703125" style="38" customWidth="1"/>
    <col min="15565" max="15565" width="105" style="38" customWidth="1"/>
    <col min="15566" max="15566" width="179.85546875" style="38" customWidth="1"/>
    <col min="15567" max="15798" width="10.28515625" style="38"/>
    <col min="15799" max="15799" width="10.140625" style="38" customWidth="1"/>
    <col min="15800" max="15800" width="85.28515625" style="38" customWidth="1"/>
    <col min="15801" max="15801" width="12.28515625" style="38" customWidth="1"/>
    <col min="15802" max="15805" width="14.42578125" style="38" customWidth="1"/>
    <col min="15806" max="15806" width="20.42578125" style="38" customWidth="1"/>
    <col min="15807" max="15807" width="15.140625" style="38" customWidth="1"/>
    <col min="15808" max="15808" width="19.85546875" style="38" customWidth="1"/>
    <col min="15809" max="15809" width="15" style="38" customWidth="1"/>
    <col min="15810" max="15810" width="18.85546875" style="38" customWidth="1"/>
    <col min="15811" max="15811" width="15" style="38" customWidth="1"/>
    <col min="15812" max="15812" width="18.85546875" style="38" customWidth="1"/>
    <col min="15813" max="15813" width="15" style="38" customWidth="1"/>
    <col min="15814" max="15814" width="18.85546875" style="38" customWidth="1"/>
    <col min="15815" max="15815" width="15" style="38" customWidth="1"/>
    <col min="15816" max="15816" width="18.85546875" style="38" customWidth="1"/>
    <col min="15817" max="15817" width="15" style="38" customWidth="1"/>
    <col min="15818" max="15818" width="18.85546875" style="38" customWidth="1"/>
    <col min="15819" max="15819" width="15.140625" style="38" customWidth="1"/>
    <col min="15820" max="15820" width="19.5703125" style="38" customWidth="1"/>
    <col min="15821" max="15821" width="105" style="38" customWidth="1"/>
    <col min="15822" max="15822" width="179.85546875" style="38" customWidth="1"/>
    <col min="15823" max="16054" width="10.28515625" style="38"/>
    <col min="16055" max="16055" width="10.140625" style="38" customWidth="1"/>
    <col min="16056" max="16056" width="85.28515625" style="38" customWidth="1"/>
    <col min="16057" max="16057" width="12.28515625" style="38" customWidth="1"/>
    <col min="16058" max="16061" width="14.42578125" style="38" customWidth="1"/>
    <col min="16062" max="16062" width="20.42578125" style="38" customWidth="1"/>
    <col min="16063" max="16063" width="15.140625" style="38" customWidth="1"/>
    <col min="16064" max="16064" width="19.85546875" style="38" customWidth="1"/>
    <col min="16065" max="16065" width="15" style="38" customWidth="1"/>
    <col min="16066" max="16066" width="18.85546875" style="38" customWidth="1"/>
    <col min="16067" max="16067" width="15" style="38" customWidth="1"/>
    <col min="16068" max="16068" width="18.85546875" style="38" customWidth="1"/>
    <col min="16069" max="16069" width="15" style="38" customWidth="1"/>
    <col min="16070" max="16070" width="18.85546875" style="38" customWidth="1"/>
    <col min="16071" max="16071" width="15" style="38" customWidth="1"/>
    <col min="16072" max="16072" width="18.85546875" style="38" customWidth="1"/>
    <col min="16073" max="16073" width="15" style="38" customWidth="1"/>
    <col min="16074" max="16074" width="18.85546875" style="38" customWidth="1"/>
    <col min="16075" max="16075" width="15.140625" style="38" customWidth="1"/>
    <col min="16076" max="16076" width="19.5703125" style="38" customWidth="1"/>
    <col min="16077" max="16077" width="105" style="38" customWidth="1"/>
    <col min="16078" max="16078" width="179.85546875" style="38" customWidth="1"/>
    <col min="16079" max="16384" width="10.28515625" style="38"/>
  </cols>
  <sheetData>
    <row r="1" spans="1:22" ht="18.75" x14ac:dyDescent="0.25">
      <c r="V1" s="111" t="s">
        <v>0</v>
      </c>
    </row>
    <row r="2" spans="1:22" ht="18.75" x14ac:dyDescent="0.25">
      <c r="V2" s="111" t="s">
        <v>1</v>
      </c>
    </row>
    <row r="3" spans="1:22" ht="18.75" x14ac:dyDescent="0.25">
      <c r="V3" s="111" t="s">
        <v>2</v>
      </c>
    </row>
    <row r="4" spans="1:22" ht="18.75" x14ac:dyDescent="0.25">
      <c r="V4" s="111"/>
    </row>
    <row r="5" spans="1:22" ht="18.75" x14ac:dyDescent="0.25">
      <c r="V5" s="111"/>
    </row>
    <row r="6" spans="1:22" x14ac:dyDescent="0.25">
      <c r="A6" s="164" t="s">
        <v>3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</row>
    <row r="7" spans="1:22" x14ac:dyDescent="0.25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</row>
    <row r="9" spans="1:22" ht="21.75" customHeight="1" x14ac:dyDescent="0.25">
      <c r="A9" s="166" t="s">
        <v>690</v>
      </c>
      <c r="B9" s="166"/>
    </row>
    <row r="10" spans="1:22" x14ac:dyDescent="0.25">
      <c r="B10" s="112" t="s">
        <v>4</v>
      </c>
    </row>
    <row r="11" spans="1:22" ht="18.75" x14ac:dyDescent="0.25">
      <c r="B11" s="113" t="s">
        <v>689</v>
      </c>
    </row>
    <row r="12" spans="1:22" ht="15.75" customHeight="1" x14ac:dyDescent="0.25">
      <c r="A12" s="167" t="s">
        <v>696</v>
      </c>
      <c r="B12" s="167"/>
    </row>
    <row r="13" spans="1:22" ht="18.75" x14ac:dyDescent="0.25">
      <c r="B13" s="113"/>
      <c r="F13" s="90"/>
      <c r="G13" s="114"/>
      <c r="H13" s="115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116"/>
      <c r="V13" s="90"/>
    </row>
    <row r="14" spans="1:22" ht="40.5" customHeight="1" x14ac:dyDescent="0.25">
      <c r="A14" s="168" t="s">
        <v>695</v>
      </c>
      <c r="B14" s="168"/>
      <c r="D14" s="117"/>
      <c r="F14" s="103"/>
      <c r="G14" s="114"/>
      <c r="H14" s="114"/>
      <c r="I14" s="114"/>
      <c r="J14" s="114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18"/>
      <c r="V14" s="90"/>
    </row>
    <row r="15" spans="1:22" x14ac:dyDescent="0.25">
      <c r="A15" s="169" t="s">
        <v>5</v>
      </c>
      <c r="B15" s="169"/>
      <c r="D15" s="119"/>
      <c r="E15" s="38"/>
      <c r="G15" s="90"/>
      <c r="H15" s="90"/>
      <c r="I15" s="90"/>
      <c r="J15" s="104"/>
      <c r="K15" s="90"/>
      <c r="L15" s="104"/>
      <c r="M15" s="118"/>
      <c r="N15" s="104"/>
      <c r="O15" s="118"/>
      <c r="P15" s="104"/>
      <c r="Q15" s="90"/>
      <c r="R15" s="104"/>
      <c r="S15" s="90"/>
      <c r="T15" s="104"/>
    </row>
    <row r="16" spans="1:22" x14ac:dyDescent="0.25">
      <c r="A16" s="38"/>
      <c r="B16" s="38"/>
      <c r="C16" s="38"/>
      <c r="D16" s="120"/>
      <c r="E16" s="38"/>
      <c r="F16" s="90"/>
      <c r="G16" s="90"/>
      <c r="H16" s="90"/>
      <c r="I16" s="90"/>
      <c r="J16" s="103"/>
      <c r="K16" s="103"/>
      <c r="L16" s="103"/>
      <c r="M16" s="114"/>
      <c r="N16" s="103"/>
      <c r="O16" s="104"/>
      <c r="P16" s="103"/>
      <c r="Q16" s="114"/>
      <c r="R16" s="103"/>
      <c r="S16" s="90"/>
      <c r="T16" s="103"/>
      <c r="V16" s="90"/>
    </row>
    <row r="17" spans="1:23" x14ac:dyDescent="0.25">
      <c r="A17" s="38"/>
      <c r="B17" s="38"/>
      <c r="C17" s="38"/>
      <c r="D17" s="38"/>
      <c r="E17" s="38"/>
      <c r="F17" s="90"/>
      <c r="G17" s="90"/>
      <c r="H17" s="90"/>
      <c r="I17" s="114"/>
      <c r="J17" s="114"/>
      <c r="K17" s="114"/>
      <c r="L17" s="114"/>
      <c r="M17" s="114"/>
      <c r="N17" s="103"/>
      <c r="O17" s="114"/>
      <c r="P17" s="90"/>
      <c r="Q17" s="90"/>
      <c r="R17" s="90"/>
      <c r="S17" s="90"/>
      <c r="T17" s="90"/>
    </row>
    <row r="18" spans="1:23" ht="18.75" customHeight="1" thickBot="1" x14ac:dyDescent="0.3">
      <c r="A18" s="163" t="s">
        <v>6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</row>
    <row r="19" spans="1:23" ht="35.25" customHeight="1" x14ac:dyDescent="0.25">
      <c r="A19" s="157" t="s">
        <v>7</v>
      </c>
      <c r="B19" s="159" t="s">
        <v>8</v>
      </c>
      <c r="C19" s="161" t="s">
        <v>9</v>
      </c>
      <c r="D19" s="110">
        <v>2013</v>
      </c>
      <c r="E19" s="110">
        <v>2014</v>
      </c>
      <c r="F19" s="106">
        <v>2015</v>
      </c>
      <c r="G19" s="159">
        <v>2016</v>
      </c>
      <c r="H19" s="159"/>
      <c r="I19" s="159">
        <v>2017</v>
      </c>
      <c r="J19" s="159"/>
      <c r="K19" s="159">
        <v>2018</v>
      </c>
      <c r="L19" s="159"/>
      <c r="M19" s="159">
        <v>2019</v>
      </c>
      <c r="N19" s="159"/>
      <c r="O19" s="159">
        <v>2020</v>
      </c>
      <c r="P19" s="159"/>
      <c r="Q19" s="159">
        <v>2021</v>
      </c>
      <c r="R19" s="159"/>
      <c r="S19" s="159">
        <v>2022</v>
      </c>
      <c r="T19" s="159"/>
      <c r="U19" s="159" t="s">
        <v>10</v>
      </c>
      <c r="V19" s="161"/>
    </row>
    <row r="20" spans="1:23" ht="51" x14ac:dyDescent="0.25">
      <c r="A20" s="158"/>
      <c r="B20" s="160"/>
      <c r="C20" s="162"/>
      <c r="D20" s="1" t="s">
        <v>11</v>
      </c>
      <c r="E20" s="1" t="s">
        <v>11</v>
      </c>
      <c r="F20" s="2" t="s">
        <v>11</v>
      </c>
      <c r="G20" s="2" t="s">
        <v>12</v>
      </c>
      <c r="H20" s="2" t="s">
        <v>11</v>
      </c>
      <c r="I20" s="2" t="s">
        <v>12</v>
      </c>
      <c r="J20" s="2" t="s">
        <v>11</v>
      </c>
      <c r="K20" s="2" t="s">
        <v>12</v>
      </c>
      <c r="L20" s="2" t="s">
        <v>13</v>
      </c>
      <c r="M20" s="2" t="s">
        <v>12</v>
      </c>
      <c r="N20" s="2" t="s">
        <v>13</v>
      </c>
      <c r="O20" s="2" t="s">
        <v>12</v>
      </c>
      <c r="P20" s="2" t="s">
        <v>13</v>
      </c>
      <c r="Q20" s="2" t="s">
        <v>12</v>
      </c>
      <c r="R20" s="2" t="s">
        <v>13</v>
      </c>
      <c r="S20" s="2" t="s">
        <v>12</v>
      </c>
      <c r="T20" s="2" t="s">
        <v>13</v>
      </c>
      <c r="U20" s="2" t="s">
        <v>12</v>
      </c>
      <c r="V20" s="3" t="s">
        <v>13</v>
      </c>
    </row>
    <row r="21" spans="1:23" s="39" customFormat="1" ht="16.5" thickBot="1" x14ac:dyDescent="0.3">
      <c r="A21" s="4">
        <v>1</v>
      </c>
      <c r="B21" s="5">
        <v>2</v>
      </c>
      <c r="C21" s="50">
        <v>3</v>
      </c>
      <c r="D21" s="6">
        <v>4</v>
      </c>
      <c r="E21" s="4">
        <v>5</v>
      </c>
      <c r="F21" s="5">
        <v>6</v>
      </c>
      <c r="G21" s="4">
        <v>7</v>
      </c>
      <c r="H21" s="5">
        <v>8</v>
      </c>
      <c r="I21" s="4">
        <v>9</v>
      </c>
      <c r="J21" s="5">
        <v>10</v>
      </c>
      <c r="K21" s="4">
        <v>11</v>
      </c>
      <c r="L21" s="5">
        <v>12</v>
      </c>
      <c r="M21" s="4">
        <v>13</v>
      </c>
      <c r="N21" s="5">
        <v>14</v>
      </c>
      <c r="O21" s="4">
        <v>15</v>
      </c>
      <c r="P21" s="5">
        <v>16</v>
      </c>
      <c r="Q21" s="4">
        <v>17</v>
      </c>
      <c r="R21" s="5">
        <v>18</v>
      </c>
      <c r="S21" s="4">
        <v>19</v>
      </c>
      <c r="T21" s="5">
        <v>20</v>
      </c>
      <c r="U21" s="4">
        <v>21</v>
      </c>
      <c r="V21" s="5">
        <v>22</v>
      </c>
    </row>
    <row r="22" spans="1:23" s="39" customFormat="1" ht="19.5" thickBot="1" x14ac:dyDescent="0.3">
      <c r="A22" s="144" t="s">
        <v>14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6"/>
    </row>
    <row r="23" spans="1:23" s="39" customFormat="1" x14ac:dyDescent="0.25">
      <c r="A23" s="7" t="s">
        <v>15</v>
      </c>
      <c r="B23" s="8" t="s">
        <v>16</v>
      </c>
      <c r="C23" s="9" t="s">
        <v>17</v>
      </c>
      <c r="D23" s="10">
        <f>D29+D31+D32+D37</f>
        <v>401.96087799088002</v>
      </c>
      <c r="E23" s="11">
        <f>E29+E31+E32+E37</f>
        <v>2095.380123447675</v>
      </c>
      <c r="F23" s="12">
        <f>F29+F31+F32+F37</f>
        <v>3085.3083020844201</v>
      </c>
      <c r="G23" s="12">
        <f>G29+G31+G32+G37</f>
        <v>4754.7159907252117</v>
      </c>
      <c r="H23" s="91">
        <f>H29+H31+H32+H37</f>
        <v>4419.2056989038228</v>
      </c>
      <c r="I23" s="91">
        <v>4829.4910103695147</v>
      </c>
      <c r="J23" s="91">
        <f>J29+J31+J32+J37</f>
        <v>4726.2042545471732</v>
      </c>
      <c r="K23" s="91">
        <v>5268.6865100088171</v>
      </c>
      <c r="L23" s="91">
        <f>L29+L31+L32+L37</f>
        <v>4922.3937919067803</v>
      </c>
      <c r="M23" s="91">
        <v>6341.9869378356079</v>
      </c>
      <c r="N23" s="91">
        <f t="shared" ref="N23:T23" si="0">N29+N31+N32+N37</f>
        <v>7714.2517977182524</v>
      </c>
      <c r="O23" s="91">
        <v>6236.4459913291475</v>
      </c>
      <c r="P23" s="91">
        <f t="shared" si="0"/>
        <v>6633.6761700573416</v>
      </c>
      <c r="Q23" s="91">
        <v>6833.5847546854011</v>
      </c>
      <c r="R23" s="91">
        <f t="shared" si="0"/>
        <v>7150.1045140861188</v>
      </c>
      <c r="S23" s="91">
        <v>7488.3412583203126</v>
      </c>
      <c r="T23" s="91">
        <f t="shared" si="0"/>
        <v>7695.0680825914978</v>
      </c>
      <c r="U23" s="91">
        <f>G23+I23+K23+M23+O23+Q23+S23</f>
        <v>41753.252453274006</v>
      </c>
      <c r="V23" s="92">
        <f>H23+J23+L23+N23+P23+R23+T23</f>
        <v>43260.904309810983</v>
      </c>
      <c r="W23" s="121"/>
    </row>
    <row r="24" spans="1:23" s="39" customFormat="1" hidden="1" outlineLevel="1" x14ac:dyDescent="0.25">
      <c r="A24" s="13" t="s">
        <v>18</v>
      </c>
      <c r="B24" s="14" t="s">
        <v>19</v>
      </c>
      <c r="C24" s="15" t="s">
        <v>17</v>
      </c>
      <c r="D24" s="16" t="s">
        <v>224</v>
      </c>
      <c r="E24" s="17" t="s">
        <v>224</v>
      </c>
      <c r="F24" s="18" t="s">
        <v>224</v>
      </c>
      <c r="G24" s="18" t="s">
        <v>224</v>
      </c>
      <c r="H24" s="88" t="s">
        <v>224</v>
      </c>
      <c r="I24" s="88" t="s">
        <v>224</v>
      </c>
      <c r="J24" s="88" t="s">
        <v>224</v>
      </c>
      <c r="K24" s="88" t="s">
        <v>224</v>
      </c>
      <c r="L24" s="88" t="s">
        <v>224</v>
      </c>
      <c r="M24" s="88" t="s">
        <v>224</v>
      </c>
      <c r="N24" s="88" t="s">
        <v>224</v>
      </c>
      <c r="O24" s="88" t="s">
        <v>224</v>
      </c>
      <c r="P24" s="88" t="s">
        <v>224</v>
      </c>
      <c r="Q24" s="88" t="s">
        <v>224</v>
      </c>
      <c r="R24" s="88" t="s">
        <v>224</v>
      </c>
      <c r="S24" s="88" t="s">
        <v>224</v>
      </c>
      <c r="T24" s="88" t="s">
        <v>224</v>
      </c>
      <c r="U24" s="88" t="s">
        <v>224</v>
      </c>
      <c r="V24" s="89" t="s">
        <v>224</v>
      </c>
      <c r="W24" s="121"/>
    </row>
    <row r="25" spans="1:23" s="39" customFormat="1" ht="31.5" hidden="1" outlineLevel="1" x14ac:dyDescent="0.25">
      <c r="A25" s="13" t="s">
        <v>20</v>
      </c>
      <c r="B25" s="37" t="s">
        <v>21</v>
      </c>
      <c r="C25" s="15" t="s">
        <v>17</v>
      </c>
      <c r="D25" s="16" t="s">
        <v>224</v>
      </c>
      <c r="E25" s="17" t="s">
        <v>224</v>
      </c>
      <c r="F25" s="18" t="s">
        <v>224</v>
      </c>
      <c r="G25" s="18" t="s">
        <v>224</v>
      </c>
      <c r="H25" s="88" t="s">
        <v>224</v>
      </c>
      <c r="I25" s="88" t="s">
        <v>224</v>
      </c>
      <c r="J25" s="88" t="s">
        <v>224</v>
      </c>
      <c r="K25" s="88" t="s">
        <v>224</v>
      </c>
      <c r="L25" s="88" t="s">
        <v>224</v>
      </c>
      <c r="M25" s="88" t="s">
        <v>224</v>
      </c>
      <c r="N25" s="88" t="s">
        <v>224</v>
      </c>
      <c r="O25" s="88" t="s">
        <v>224</v>
      </c>
      <c r="P25" s="88" t="s">
        <v>224</v>
      </c>
      <c r="Q25" s="88" t="s">
        <v>224</v>
      </c>
      <c r="R25" s="88" t="s">
        <v>224</v>
      </c>
      <c r="S25" s="88" t="s">
        <v>224</v>
      </c>
      <c r="T25" s="88" t="s">
        <v>224</v>
      </c>
      <c r="U25" s="88" t="s">
        <v>224</v>
      </c>
      <c r="V25" s="89" t="s">
        <v>224</v>
      </c>
      <c r="W25" s="121"/>
    </row>
    <row r="26" spans="1:23" s="39" customFormat="1" ht="31.5" hidden="1" outlineLevel="1" x14ac:dyDescent="0.25">
      <c r="A26" s="13" t="s">
        <v>22</v>
      </c>
      <c r="B26" s="37" t="s">
        <v>23</v>
      </c>
      <c r="C26" s="15" t="s">
        <v>17</v>
      </c>
      <c r="D26" s="16" t="s">
        <v>224</v>
      </c>
      <c r="E26" s="17" t="s">
        <v>224</v>
      </c>
      <c r="F26" s="18" t="s">
        <v>224</v>
      </c>
      <c r="G26" s="18" t="s">
        <v>224</v>
      </c>
      <c r="H26" s="88" t="s">
        <v>224</v>
      </c>
      <c r="I26" s="88" t="s">
        <v>224</v>
      </c>
      <c r="J26" s="88" t="s">
        <v>224</v>
      </c>
      <c r="K26" s="88" t="s">
        <v>224</v>
      </c>
      <c r="L26" s="88" t="s">
        <v>224</v>
      </c>
      <c r="M26" s="88" t="s">
        <v>224</v>
      </c>
      <c r="N26" s="88" t="s">
        <v>224</v>
      </c>
      <c r="O26" s="88" t="s">
        <v>224</v>
      </c>
      <c r="P26" s="88" t="s">
        <v>224</v>
      </c>
      <c r="Q26" s="88" t="s">
        <v>224</v>
      </c>
      <c r="R26" s="88" t="s">
        <v>224</v>
      </c>
      <c r="S26" s="88" t="s">
        <v>224</v>
      </c>
      <c r="T26" s="88" t="s">
        <v>224</v>
      </c>
      <c r="U26" s="88" t="s">
        <v>224</v>
      </c>
      <c r="V26" s="89" t="s">
        <v>224</v>
      </c>
      <c r="W26" s="121"/>
    </row>
    <row r="27" spans="1:23" s="39" customFormat="1" ht="31.5" hidden="1" outlineLevel="1" x14ac:dyDescent="0.25">
      <c r="A27" s="13" t="s">
        <v>24</v>
      </c>
      <c r="B27" s="37" t="s">
        <v>25</v>
      </c>
      <c r="C27" s="15" t="s">
        <v>17</v>
      </c>
      <c r="D27" s="16" t="s">
        <v>224</v>
      </c>
      <c r="E27" s="17" t="s">
        <v>224</v>
      </c>
      <c r="F27" s="18" t="s">
        <v>224</v>
      </c>
      <c r="G27" s="18" t="s">
        <v>224</v>
      </c>
      <c r="H27" s="88" t="s">
        <v>224</v>
      </c>
      <c r="I27" s="88" t="s">
        <v>224</v>
      </c>
      <c r="J27" s="88" t="s">
        <v>224</v>
      </c>
      <c r="K27" s="88" t="s">
        <v>224</v>
      </c>
      <c r="L27" s="88" t="s">
        <v>224</v>
      </c>
      <c r="M27" s="88" t="s">
        <v>224</v>
      </c>
      <c r="N27" s="88" t="s">
        <v>224</v>
      </c>
      <c r="O27" s="88" t="s">
        <v>224</v>
      </c>
      <c r="P27" s="88" t="s">
        <v>224</v>
      </c>
      <c r="Q27" s="88" t="s">
        <v>224</v>
      </c>
      <c r="R27" s="88" t="s">
        <v>224</v>
      </c>
      <c r="S27" s="88" t="s">
        <v>224</v>
      </c>
      <c r="T27" s="88" t="s">
        <v>224</v>
      </c>
      <c r="U27" s="88" t="s">
        <v>224</v>
      </c>
      <c r="V27" s="89" t="s">
        <v>224</v>
      </c>
      <c r="W27" s="121"/>
    </row>
    <row r="28" spans="1:23" s="39" customFormat="1" hidden="1" outlineLevel="1" x14ac:dyDescent="0.25">
      <c r="A28" s="13" t="s">
        <v>26</v>
      </c>
      <c r="B28" s="14" t="s">
        <v>27</v>
      </c>
      <c r="C28" s="15" t="s">
        <v>17</v>
      </c>
      <c r="D28" s="16" t="s">
        <v>224</v>
      </c>
      <c r="E28" s="17" t="s">
        <v>224</v>
      </c>
      <c r="F28" s="18" t="s">
        <v>224</v>
      </c>
      <c r="G28" s="18" t="s">
        <v>224</v>
      </c>
      <c r="H28" s="88" t="s">
        <v>224</v>
      </c>
      <c r="I28" s="88" t="s">
        <v>224</v>
      </c>
      <c r="J28" s="88" t="s">
        <v>224</v>
      </c>
      <c r="K28" s="88" t="s">
        <v>224</v>
      </c>
      <c r="L28" s="88" t="s">
        <v>224</v>
      </c>
      <c r="M28" s="88" t="s">
        <v>224</v>
      </c>
      <c r="N28" s="88" t="s">
        <v>224</v>
      </c>
      <c r="O28" s="88" t="s">
        <v>224</v>
      </c>
      <c r="P28" s="88" t="s">
        <v>224</v>
      </c>
      <c r="Q28" s="88" t="s">
        <v>224</v>
      </c>
      <c r="R28" s="88" t="s">
        <v>224</v>
      </c>
      <c r="S28" s="88" t="s">
        <v>224</v>
      </c>
      <c r="T28" s="88" t="s">
        <v>224</v>
      </c>
      <c r="U28" s="88" t="s">
        <v>224</v>
      </c>
      <c r="V28" s="89" t="s">
        <v>224</v>
      </c>
      <c r="W28" s="121"/>
    </row>
    <row r="29" spans="1:23" s="39" customFormat="1" collapsed="1" x14ac:dyDescent="0.25">
      <c r="A29" s="13" t="s">
        <v>28</v>
      </c>
      <c r="B29" s="14" t="s">
        <v>29</v>
      </c>
      <c r="C29" s="15" t="s">
        <v>17</v>
      </c>
      <c r="D29" s="16">
        <v>401.96087799088002</v>
      </c>
      <c r="E29" s="17">
        <v>2065.4181882776747</v>
      </c>
      <c r="F29" s="18">
        <v>1954.9393292044197</v>
      </c>
      <c r="G29" s="18">
        <v>2653.5081611511428</v>
      </c>
      <c r="H29" s="88">
        <v>2478.0029488452087</v>
      </c>
      <c r="I29" s="88">
        <v>2621.9237544911866</v>
      </c>
      <c r="J29" s="88">
        <v>2629.79176029377</v>
      </c>
      <c r="K29" s="88">
        <v>2933.032955592329</v>
      </c>
      <c r="L29" s="88">
        <v>2917.3882801109999</v>
      </c>
      <c r="M29" s="88">
        <v>3122.4483279066767</v>
      </c>
      <c r="N29" s="88">
        <v>3378.1733412367348</v>
      </c>
      <c r="O29" s="88">
        <v>3424.8210545160732</v>
      </c>
      <c r="P29" s="88">
        <v>3618.6515035166235</v>
      </c>
      <c r="Q29" s="88">
        <v>3749.628331132832</v>
      </c>
      <c r="R29" s="88">
        <v>3896.1777244084265</v>
      </c>
      <c r="S29" s="88">
        <v>4097.7412732449166</v>
      </c>
      <c r="T29" s="88">
        <v>4187.1718739033113</v>
      </c>
      <c r="U29" s="88">
        <f t="shared" ref="U29:V87" si="1">G29+I29+K29+M29+O29+Q29+S29</f>
        <v>22603.103858035156</v>
      </c>
      <c r="V29" s="89">
        <f t="shared" si="1"/>
        <v>23105.357432315075</v>
      </c>
      <c r="W29" s="121"/>
    </row>
    <row r="30" spans="1:23" s="39" customFormat="1" hidden="1" outlineLevel="1" x14ac:dyDescent="0.25">
      <c r="A30" s="13" t="s">
        <v>30</v>
      </c>
      <c r="B30" s="14" t="s">
        <v>31</v>
      </c>
      <c r="C30" s="15" t="s">
        <v>17</v>
      </c>
      <c r="D30" s="16" t="s">
        <v>224</v>
      </c>
      <c r="E30" s="17" t="s">
        <v>224</v>
      </c>
      <c r="F30" s="18" t="s">
        <v>224</v>
      </c>
      <c r="G30" s="18" t="s">
        <v>224</v>
      </c>
      <c r="H30" s="88" t="s">
        <v>224</v>
      </c>
      <c r="I30" s="88" t="s">
        <v>224</v>
      </c>
      <c r="J30" s="88" t="s">
        <v>224</v>
      </c>
      <c r="K30" s="88" t="s">
        <v>224</v>
      </c>
      <c r="L30" s="88" t="s">
        <v>224</v>
      </c>
      <c r="M30" s="88" t="s">
        <v>224</v>
      </c>
      <c r="N30" s="88" t="s">
        <v>224</v>
      </c>
      <c r="O30" s="88" t="s">
        <v>224</v>
      </c>
      <c r="P30" s="88" t="s">
        <v>224</v>
      </c>
      <c r="Q30" s="88" t="s">
        <v>224</v>
      </c>
      <c r="R30" s="88" t="s">
        <v>224</v>
      </c>
      <c r="S30" s="88" t="s">
        <v>224</v>
      </c>
      <c r="T30" s="88" t="s">
        <v>224</v>
      </c>
      <c r="U30" s="88" t="s">
        <v>224</v>
      </c>
      <c r="V30" s="89" t="s">
        <v>224</v>
      </c>
      <c r="W30" s="121"/>
    </row>
    <row r="31" spans="1:23" s="39" customFormat="1" collapsed="1" x14ac:dyDescent="0.25">
      <c r="A31" s="13" t="s">
        <v>32</v>
      </c>
      <c r="B31" s="14" t="s">
        <v>33</v>
      </c>
      <c r="C31" s="15" t="s">
        <v>17</v>
      </c>
      <c r="D31" s="16">
        <v>0</v>
      </c>
      <c r="E31" s="17">
        <v>0.57153516999999998</v>
      </c>
      <c r="F31" s="18">
        <v>12.18699981</v>
      </c>
      <c r="G31" s="18">
        <v>1.8459536000000005</v>
      </c>
      <c r="H31" s="88">
        <v>1.8844153591525419</v>
      </c>
      <c r="I31" s="88">
        <v>1.6895560000000001</v>
      </c>
      <c r="J31" s="88">
        <v>11.473911635593224</v>
      </c>
      <c r="K31" s="88">
        <v>6.5676191355931808</v>
      </c>
      <c r="L31" s="88">
        <v>1.9952827711864407</v>
      </c>
      <c r="M31" s="88">
        <v>668.5977006511788</v>
      </c>
      <c r="N31" s="88">
        <v>1405.5612827286157</v>
      </c>
      <c r="O31" s="88">
        <v>4.3107685024293785</v>
      </c>
      <c r="P31" s="88">
        <v>14.927852712465116</v>
      </c>
      <c r="Q31" s="88">
        <v>1.2463096024293787</v>
      </c>
      <c r="R31" s="88">
        <v>2.3507890626279071</v>
      </c>
      <c r="S31" s="88">
        <v>1.1215596024293786</v>
      </c>
      <c r="T31" s="88">
        <v>5.7555977055813949</v>
      </c>
      <c r="U31" s="88">
        <f t="shared" si="1"/>
        <v>685.37946709406003</v>
      </c>
      <c r="V31" s="89">
        <f t="shared" si="1"/>
        <v>1443.9491319752221</v>
      </c>
      <c r="W31" s="121"/>
    </row>
    <row r="32" spans="1:23" s="39" customFormat="1" x14ac:dyDescent="0.25">
      <c r="A32" s="13" t="s">
        <v>34</v>
      </c>
      <c r="B32" s="14" t="s">
        <v>35</v>
      </c>
      <c r="C32" s="15" t="s">
        <v>17</v>
      </c>
      <c r="D32" s="16">
        <v>0</v>
      </c>
      <c r="E32" s="17">
        <v>0</v>
      </c>
      <c r="F32" s="18">
        <v>1090.2332304400002</v>
      </c>
      <c r="G32" s="18">
        <v>2038.249301534395</v>
      </c>
      <c r="H32" s="88">
        <v>1911.0571416231901</v>
      </c>
      <c r="I32" s="88">
        <v>2187.4456638783277</v>
      </c>
      <c r="J32" s="88">
        <v>2055.5671938635728</v>
      </c>
      <c r="K32" s="88">
        <v>2288.0550983656399</v>
      </c>
      <c r="L32" s="88">
        <v>1962.9408134567971</v>
      </c>
      <c r="M32" s="88">
        <v>2509.9100723624983</v>
      </c>
      <c r="N32" s="88">
        <v>2891.6882803168846</v>
      </c>
      <c r="O32" s="88">
        <v>2766.2833313953902</v>
      </c>
      <c r="P32" s="88">
        <v>2961.2043246547946</v>
      </c>
      <c r="Q32" s="88">
        <v>3041.6792770348852</v>
      </c>
      <c r="R32" s="88">
        <v>3212.6173718746686</v>
      </c>
      <c r="S32" s="88">
        <v>3348.4475885577117</v>
      </c>
      <c r="T32" s="88">
        <v>3463.1131970925926</v>
      </c>
      <c r="U32" s="88">
        <f t="shared" si="1"/>
        <v>18180.07033312885</v>
      </c>
      <c r="V32" s="89">
        <f t="shared" si="1"/>
        <v>18458.188322882503</v>
      </c>
      <c r="W32" s="121"/>
    </row>
    <row r="33" spans="1:23" s="39" customFormat="1" hidden="1" outlineLevel="1" x14ac:dyDescent="0.25">
      <c r="A33" s="13" t="s">
        <v>36</v>
      </c>
      <c r="B33" s="14" t="s">
        <v>37</v>
      </c>
      <c r="C33" s="15" t="s">
        <v>17</v>
      </c>
      <c r="D33" s="16" t="s">
        <v>224</v>
      </c>
      <c r="E33" s="17" t="s">
        <v>224</v>
      </c>
      <c r="F33" s="18" t="s">
        <v>224</v>
      </c>
      <c r="G33" s="18" t="s">
        <v>224</v>
      </c>
      <c r="H33" s="88" t="s">
        <v>224</v>
      </c>
      <c r="I33" s="88" t="s">
        <v>224</v>
      </c>
      <c r="J33" s="88" t="s">
        <v>224</v>
      </c>
      <c r="K33" s="88" t="s">
        <v>224</v>
      </c>
      <c r="L33" s="88" t="s">
        <v>224</v>
      </c>
      <c r="M33" s="88" t="s">
        <v>224</v>
      </c>
      <c r="N33" s="88" t="s">
        <v>224</v>
      </c>
      <c r="O33" s="88" t="s">
        <v>224</v>
      </c>
      <c r="P33" s="88" t="s">
        <v>224</v>
      </c>
      <c r="Q33" s="88" t="s">
        <v>224</v>
      </c>
      <c r="R33" s="88" t="s">
        <v>224</v>
      </c>
      <c r="S33" s="88" t="s">
        <v>224</v>
      </c>
      <c r="T33" s="88" t="s">
        <v>224</v>
      </c>
      <c r="U33" s="88" t="s">
        <v>224</v>
      </c>
      <c r="V33" s="89" t="s">
        <v>224</v>
      </c>
      <c r="W33" s="121"/>
    </row>
    <row r="34" spans="1:23" s="39" customFormat="1" ht="31.5" hidden="1" outlineLevel="1" x14ac:dyDescent="0.25">
      <c r="A34" s="13" t="s">
        <v>38</v>
      </c>
      <c r="B34" s="37" t="s">
        <v>39</v>
      </c>
      <c r="C34" s="15" t="s">
        <v>17</v>
      </c>
      <c r="D34" s="16" t="s">
        <v>224</v>
      </c>
      <c r="E34" s="17" t="s">
        <v>224</v>
      </c>
      <c r="F34" s="18" t="s">
        <v>224</v>
      </c>
      <c r="G34" s="18" t="s">
        <v>224</v>
      </c>
      <c r="H34" s="88" t="s">
        <v>224</v>
      </c>
      <c r="I34" s="88" t="s">
        <v>224</v>
      </c>
      <c r="J34" s="88" t="s">
        <v>224</v>
      </c>
      <c r="K34" s="88" t="s">
        <v>224</v>
      </c>
      <c r="L34" s="88" t="s">
        <v>224</v>
      </c>
      <c r="M34" s="88" t="s">
        <v>224</v>
      </c>
      <c r="N34" s="88" t="s">
        <v>224</v>
      </c>
      <c r="O34" s="88" t="s">
        <v>224</v>
      </c>
      <c r="P34" s="88" t="s">
        <v>224</v>
      </c>
      <c r="Q34" s="88" t="s">
        <v>224</v>
      </c>
      <c r="R34" s="88" t="s">
        <v>224</v>
      </c>
      <c r="S34" s="88" t="s">
        <v>224</v>
      </c>
      <c r="T34" s="88" t="s">
        <v>224</v>
      </c>
      <c r="U34" s="88" t="s">
        <v>224</v>
      </c>
      <c r="V34" s="89" t="s">
        <v>224</v>
      </c>
      <c r="W34" s="121"/>
    </row>
    <row r="35" spans="1:23" s="39" customFormat="1" hidden="1" outlineLevel="1" x14ac:dyDescent="0.25">
      <c r="A35" s="13" t="s">
        <v>40</v>
      </c>
      <c r="B35" s="22" t="s">
        <v>41</v>
      </c>
      <c r="C35" s="15" t="s">
        <v>17</v>
      </c>
      <c r="D35" s="16" t="s">
        <v>224</v>
      </c>
      <c r="E35" s="17" t="s">
        <v>224</v>
      </c>
      <c r="F35" s="18" t="s">
        <v>224</v>
      </c>
      <c r="G35" s="18" t="s">
        <v>224</v>
      </c>
      <c r="H35" s="88" t="s">
        <v>224</v>
      </c>
      <c r="I35" s="88" t="s">
        <v>224</v>
      </c>
      <c r="J35" s="88" t="s">
        <v>224</v>
      </c>
      <c r="K35" s="88" t="s">
        <v>224</v>
      </c>
      <c r="L35" s="88" t="s">
        <v>224</v>
      </c>
      <c r="M35" s="88" t="s">
        <v>224</v>
      </c>
      <c r="N35" s="88" t="s">
        <v>224</v>
      </c>
      <c r="O35" s="88" t="s">
        <v>224</v>
      </c>
      <c r="P35" s="88" t="s">
        <v>224</v>
      </c>
      <c r="Q35" s="88" t="s">
        <v>224</v>
      </c>
      <c r="R35" s="88" t="s">
        <v>224</v>
      </c>
      <c r="S35" s="88" t="s">
        <v>224</v>
      </c>
      <c r="T35" s="88" t="s">
        <v>224</v>
      </c>
      <c r="U35" s="88" t="s">
        <v>224</v>
      </c>
      <c r="V35" s="89" t="s">
        <v>224</v>
      </c>
      <c r="W35" s="121"/>
    </row>
    <row r="36" spans="1:23" s="39" customFormat="1" hidden="1" outlineLevel="1" x14ac:dyDescent="0.25">
      <c r="A36" s="13" t="s">
        <v>42</v>
      </c>
      <c r="B36" s="22" t="s">
        <v>43</v>
      </c>
      <c r="C36" s="15" t="s">
        <v>17</v>
      </c>
      <c r="D36" s="16" t="s">
        <v>224</v>
      </c>
      <c r="E36" s="17" t="s">
        <v>224</v>
      </c>
      <c r="F36" s="18" t="s">
        <v>224</v>
      </c>
      <c r="G36" s="18" t="s">
        <v>224</v>
      </c>
      <c r="H36" s="88" t="s">
        <v>224</v>
      </c>
      <c r="I36" s="88" t="s">
        <v>224</v>
      </c>
      <c r="J36" s="88" t="s">
        <v>224</v>
      </c>
      <c r="K36" s="88" t="s">
        <v>224</v>
      </c>
      <c r="L36" s="88" t="s">
        <v>224</v>
      </c>
      <c r="M36" s="88" t="s">
        <v>224</v>
      </c>
      <c r="N36" s="88" t="s">
        <v>224</v>
      </c>
      <c r="O36" s="88" t="s">
        <v>224</v>
      </c>
      <c r="P36" s="88" t="s">
        <v>224</v>
      </c>
      <c r="Q36" s="88" t="s">
        <v>224</v>
      </c>
      <c r="R36" s="88" t="s">
        <v>224</v>
      </c>
      <c r="S36" s="88" t="s">
        <v>224</v>
      </c>
      <c r="T36" s="88" t="s">
        <v>224</v>
      </c>
      <c r="U36" s="88" t="s">
        <v>224</v>
      </c>
      <c r="V36" s="89" t="s">
        <v>224</v>
      </c>
      <c r="W36" s="121"/>
    </row>
    <row r="37" spans="1:23" s="39" customFormat="1" collapsed="1" x14ac:dyDescent="0.25">
      <c r="A37" s="13" t="s">
        <v>44</v>
      </c>
      <c r="B37" s="14" t="s">
        <v>45</v>
      </c>
      <c r="C37" s="15" t="s">
        <v>17</v>
      </c>
      <c r="D37" s="16">
        <v>0</v>
      </c>
      <c r="E37" s="17">
        <v>29.390400000000003</v>
      </c>
      <c r="F37" s="18">
        <v>27.948742630000002</v>
      </c>
      <c r="G37" s="18">
        <v>61.112574439673921</v>
      </c>
      <c r="H37" s="88">
        <v>28.261193076271191</v>
      </c>
      <c r="I37" s="88">
        <v>18.432036</v>
      </c>
      <c r="J37" s="88">
        <v>29.371388754237291</v>
      </c>
      <c r="K37" s="88">
        <v>41.030836915254241</v>
      </c>
      <c r="L37" s="88">
        <v>40.069415567796611</v>
      </c>
      <c r="M37" s="88">
        <v>41.030836915254241</v>
      </c>
      <c r="N37" s="88">
        <v>38.828893436017118</v>
      </c>
      <c r="O37" s="88">
        <v>41.030836915254241</v>
      </c>
      <c r="P37" s="88">
        <v>38.892489173457804</v>
      </c>
      <c r="Q37" s="88">
        <v>41.030836915254241</v>
      </c>
      <c r="R37" s="88">
        <v>38.958628740396115</v>
      </c>
      <c r="S37" s="88">
        <v>41.030836915254241</v>
      </c>
      <c r="T37" s="88">
        <v>39.027413890011964</v>
      </c>
      <c r="U37" s="88">
        <f t="shared" si="1"/>
        <v>284.69879501594517</v>
      </c>
      <c r="V37" s="89">
        <f t="shared" si="1"/>
        <v>253.40942263818806</v>
      </c>
      <c r="W37" s="121"/>
    </row>
    <row r="38" spans="1:23" s="39" customFormat="1" ht="31.5" x14ac:dyDescent="0.25">
      <c r="A38" s="13" t="s">
        <v>46</v>
      </c>
      <c r="B38" s="19" t="s">
        <v>47</v>
      </c>
      <c r="C38" s="15" t="s">
        <v>17</v>
      </c>
      <c r="D38" s="16">
        <f>D44+D46+D47+D52</f>
        <v>665.69409559000007</v>
      </c>
      <c r="E38" s="88">
        <f>E44+E46+E47+E52</f>
        <v>2407.7341690100006</v>
      </c>
      <c r="F38" s="88">
        <f>F44+F46+F47+F52</f>
        <v>3983.6377007799992</v>
      </c>
      <c r="G38" s="88">
        <f>G44+G46+G47+G52</f>
        <v>5218.990664735974</v>
      </c>
      <c r="H38" s="88">
        <f>H44+H46+H47+H52</f>
        <v>4744.7480026100002</v>
      </c>
      <c r="I38" s="88">
        <v>5138.2283524562044</v>
      </c>
      <c r="J38" s="88">
        <f>J44+J46+J47+J52</f>
        <v>5349.53893121686</v>
      </c>
      <c r="K38" s="88">
        <v>5789.9479511618911</v>
      </c>
      <c r="L38" s="88">
        <f>L44+L46+L47+L52</f>
        <v>6022.5816850866313</v>
      </c>
      <c r="M38" s="88">
        <v>6141.2511681837432</v>
      </c>
      <c r="N38" s="88">
        <f>N44+N46+N47+N52</f>
        <v>7409.631850603987</v>
      </c>
      <c r="O38" s="88">
        <v>6454.1064750839387</v>
      </c>
      <c r="P38" s="88">
        <f>P44+P46+P47+P52</f>
        <v>6833.6197077431652</v>
      </c>
      <c r="Q38" s="88">
        <v>6691.4615753858761</v>
      </c>
      <c r="R38" s="88">
        <f>R44+R46+R47+R52</f>
        <v>7050.3681972684763</v>
      </c>
      <c r="S38" s="88">
        <v>7156.7762151526322</v>
      </c>
      <c r="T38" s="88">
        <f>T44+T46+T47+T52</f>
        <v>7214.5826433107613</v>
      </c>
      <c r="U38" s="88">
        <f t="shared" si="1"/>
        <v>42590.762402160261</v>
      </c>
      <c r="V38" s="89">
        <f t="shared" si="1"/>
        <v>44625.071017839888</v>
      </c>
      <c r="W38" s="121"/>
    </row>
    <row r="39" spans="1:23" s="39" customFormat="1" hidden="1" outlineLevel="1" x14ac:dyDescent="0.25">
      <c r="A39" s="13" t="s">
        <v>48</v>
      </c>
      <c r="B39" s="14" t="s">
        <v>19</v>
      </c>
      <c r="C39" s="15" t="s">
        <v>17</v>
      </c>
      <c r="D39" s="16" t="s">
        <v>224</v>
      </c>
      <c r="E39" s="88" t="s">
        <v>224</v>
      </c>
      <c r="F39" s="88" t="s">
        <v>224</v>
      </c>
      <c r="G39" s="88" t="s">
        <v>224</v>
      </c>
      <c r="H39" s="88" t="s">
        <v>224</v>
      </c>
      <c r="I39" s="88" t="s">
        <v>224</v>
      </c>
      <c r="J39" s="88" t="s">
        <v>224</v>
      </c>
      <c r="K39" s="88" t="s">
        <v>224</v>
      </c>
      <c r="L39" s="88" t="s">
        <v>224</v>
      </c>
      <c r="M39" s="88" t="s">
        <v>224</v>
      </c>
      <c r="N39" s="88" t="s">
        <v>224</v>
      </c>
      <c r="O39" s="88" t="s">
        <v>224</v>
      </c>
      <c r="P39" s="88" t="s">
        <v>224</v>
      </c>
      <c r="Q39" s="88" t="s">
        <v>224</v>
      </c>
      <c r="R39" s="88" t="s">
        <v>224</v>
      </c>
      <c r="S39" s="88" t="s">
        <v>224</v>
      </c>
      <c r="T39" s="88" t="s">
        <v>224</v>
      </c>
      <c r="U39" s="88" t="s">
        <v>224</v>
      </c>
      <c r="V39" s="89" t="s">
        <v>224</v>
      </c>
      <c r="W39" s="121"/>
    </row>
    <row r="40" spans="1:23" s="39" customFormat="1" ht="31.5" hidden="1" outlineLevel="1" x14ac:dyDescent="0.25">
      <c r="A40" s="13" t="s">
        <v>49</v>
      </c>
      <c r="B40" s="21" t="s">
        <v>21</v>
      </c>
      <c r="C40" s="15" t="s">
        <v>17</v>
      </c>
      <c r="D40" s="16" t="s">
        <v>224</v>
      </c>
      <c r="E40" s="88" t="s">
        <v>224</v>
      </c>
      <c r="F40" s="88" t="s">
        <v>224</v>
      </c>
      <c r="G40" s="88" t="s">
        <v>224</v>
      </c>
      <c r="H40" s="88" t="s">
        <v>224</v>
      </c>
      <c r="I40" s="88" t="s">
        <v>224</v>
      </c>
      <c r="J40" s="88" t="s">
        <v>224</v>
      </c>
      <c r="K40" s="88" t="s">
        <v>224</v>
      </c>
      <c r="L40" s="88" t="s">
        <v>224</v>
      </c>
      <c r="M40" s="88" t="s">
        <v>224</v>
      </c>
      <c r="N40" s="88" t="s">
        <v>224</v>
      </c>
      <c r="O40" s="88" t="s">
        <v>224</v>
      </c>
      <c r="P40" s="88" t="s">
        <v>224</v>
      </c>
      <c r="Q40" s="88" t="s">
        <v>224</v>
      </c>
      <c r="R40" s="88" t="s">
        <v>224</v>
      </c>
      <c r="S40" s="88" t="s">
        <v>224</v>
      </c>
      <c r="T40" s="88" t="s">
        <v>224</v>
      </c>
      <c r="U40" s="88" t="s">
        <v>224</v>
      </c>
      <c r="V40" s="89" t="s">
        <v>224</v>
      </c>
      <c r="W40" s="121"/>
    </row>
    <row r="41" spans="1:23" s="39" customFormat="1" ht="31.5" hidden="1" outlineLevel="1" x14ac:dyDescent="0.25">
      <c r="A41" s="13" t="s">
        <v>50</v>
      </c>
      <c r="B41" s="21" t="s">
        <v>23</v>
      </c>
      <c r="C41" s="15" t="s">
        <v>17</v>
      </c>
      <c r="D41" s="16" t="s">
        <v>224</v>
      </c>
      <c r="E41" s="88" t="s">
        <v>224</v>
      </c>
      <c r="F41" s="88" t="s">
        <v>224</v>
      </c>
      <c r="G41" s="88" t="s">
        <v>224</v>
      </c>
      <c r="H41" s="88" t="s">
        <v>224</v>
      </c>
      <c r="I41" s="88" t="s">
        <v>224</v>
      </c>
      <c r="J41" s="88" t="s">
        <v>224</v>
      </c>
      <c r="K41" s="88" t="s">
        <v>224</v>
      </c>
      <c r="L41" s="88" t="s">
        <v>224</v>
      </c>
      <c r="M41" s="88" t="s">
        <v>224</v>
      </c>
      <c r="N41" s="88" t="s">
        <v>224</v>
      </c>
      <c r="O41" s="88" t="s">
        <v>224</v>
      </c>
      <c r="P41" s="88" t="s">
        <v>224</v>
      </c>
      <c r="Q41" s="88" t="s">
        <v>224</v>
      </c>
      <c r="R41" s="88" t="s">
        <v>224</v>
      </c>
      <c r="S41" s="88" t="s">
        <v>224</v>
      </c>
      <c r="T41" s="88" t="s">
        <v>224</v>
      </c>
      <c r="U41" s="88" t="s">
        <v>224</v>
      </c>
      <c r="V41" s="89" t="s">
        <v>224</v>
      </c>
      <c r="W41" s="121"/>
    </row>
    <row r="42" spans="1:23" s="39" customFormat="1" ht="31.5" hidden="1" outlineLevel="1" x14ac:dyDescent="0.25">
      <c r="A42" s="13" t="s">
        <v>51</v>
      </c>
      <c r="B42" s="21" t="s">
        <v>25</v>
      </c>
      <c r="C42" s="15" t="s">
        <v>17</v>
      </c>
      <c r="D42" s="16" t="s">
        <v>224</v>
      </c>
      <c r="E42" s="88" t="s">
        <v>224</v>
      </c>
      <c r="F42" s="88" t="s">
        <v>224</v>
      </c>
      <c r="G42" s="88" t="s">
        <v>224</v>
      </c>
      <c r="H42" s="88" t="s">
        <v>224</v>
      </c>
      <c r="I42" s="88" t="s">
        <v>224</v>
      </c>
      <c r="J42" s="88" t="s">
        <v>224</v>
      </c>
      <c r="K42" s="88" t="s">
        <v>224</v>
      </c>
      <c r="L42" s="88" t="s">
        <v>224</v>
      </c>
      <c r="M42" s="88" t="s">
        <v>224</v>
      </c>
      <c r="N42" s="88" t="s">
        <v>224</v>
      </c>
      <c r="O42" s="88" t="s">
        <v>224</v>
      </c>
      <c r="P42" s="88" t="s">
        <v>224</v>
      </c>
      <c r="Q42" s="88" t="s">
        <v>224</v>
      </c>
      <c r="R42" s="88" t="s">
        <v>224</v>
      </c>
      <c r="S42" s="88" t="s">
        <v>224</v>
      </c>
      <c r="T42" s="88" t="s">
        <v>224</v>
      </c>
      <c r="U42" s="88" t="s">
        <v>224</v>
      </c>
      <c r="V42" s="89" t="s">
        <v>224</v>
      </c>
      <c r="W42" s="121"/>
    </row>
    <row r="43" spans="1:23" s="39" customFormat="1" hidden="1" outlineLevel="1" x14ac:dyDescent="0.25">
      <c r="A43" s="13" t="s">
        <v>52</v>
      </c>
      <c r="B43" s="14" t="s">
        <v>27</v>
      </c>
      <c r="C43" s="15" t="s">
        <v>17</v>
      </c>
      <c r="D43" s="16" t="s">
        <v>224</v>
      </c>
      <c r="E43" s="88" t="s">
        <v>224</v>
      </c>
      <c r="F43" s="88" t="s">
        <v>224</v>
      </c>
      <c r="G43" s="88" t="s">
        <v>224</v>
      </c>
      <c r="H43" s="88" t="s">
        <v>224</v>
      </c>
      <c r="I43" s="88" t="s">
        <v>224</v>
      </c>
      <c r="J43" s="88" t="s">
        <v>224</v>
      </c>
      <c r="K43" s="88" t="s">
        <v>224</v>
      </c>
      <c r="L43" s="88" t="s">
        <v>224</v>
      </c>
      <c r="M43" s="88" t="s">
        <v>224</v>
      </c>
      <c r="N43" s="88" t="s">
        <v>224</v>
      </c>
      <c r="O43" s="88" t="s">
        <v>224</v>
      </c>
      <c r="P43" s="88" t="s">
        <v>224</v>
      </c>
      <c r="Q43" s="88" t="s">
        <v>224</v>
      </c>
      <c r="R43" s="88" t="s">
        <v>224</v>
      </c>
      <c r="S43" s="88" t="s">
        <v>224</v>
      </c>
      <c r="T43" s="88" t="s">
        <v>224</v>
      </c>
      <c r="U43" s="88" t="s">
        <v>224</v>
      </c>
      <c r="V43" s="89" t="s">
        <v>224</v>
      </c>
      <c r="W43" s="121"/>
    </row>
    <row r="44" spans="1:23" s="39" customFormat="1" collapsed="1" x14ac:dyDescent="0.25">
      <c r="A44" s="13" t="s">
        <v>53</v>
      </c>
      <c r="B44" s="14" t="s">
        <v>29</v>
      </c>
      <c r="C44" s="15" t="s">
        <v>17</v>
      </c>
      <c r="D44" s="16">
        <v>665.69409559000007</v>
      </c>
      <c r="E44" s="88">
        <v>2379.5441660400006</v>
      </c>
      <c r="F44" s="88">
        <v>2763.7450454469131</v>
      </c>
      <c r="G44" s="88">
        <v>3055.5917358471506</v>
      </c>
      <c r="H44" s="88">
        <v>2820.6793553896832</v>
      </c>
      <c r="I44" s="88">
        <v>3015.39671004207</v>
      </c>
      <c r="J44" s="88">
        <v>3219.4442851284998</v>
      </c>
      <c r="K44" s="88">
        <v>3580.5076479587401</v>
      </c>
      <c r="L44" s="88">
        <v>3735.0538766420004</v>
      </c>
      <c r="M44" s="88">
        <v>3689.4404589633427</v>
      </c>
      <c r="N44" s="88">
        <v>3871.1948318694072</v>
      </c>
      <c r="O44" s="88">
        <v>3714.2698625601333</v>
      </c>
      <c r="P44" s="88">
        <v>3873.0721318164296</v>
      </c>
      <c r="Q44" s="88">
        <v>3652.9735779036064</v>
      </c>
      <c r="R44" s="88">
        <v>3848.6330674573815</v>
      </c>
      <c r="S44" s="88">
        <v>3786.9247582019666</v>
      </c>
      <c r="T44" s="88">
        <v>3769.2328684179843</v>
      </c>
      <c r="U44" s="88">
        <f t="shared" si="1"/>
        <v>24495.104751477011</v>
      </c>
      <c r="V44" s="89">
        <f t="shared" si="1"/>
        <v>25137.310416721386</v>
      </c>
      <c r="W44" s="121"/>
    </row>
    <row r="45" spans="1:23" s="39" customFormat="1" hidden="1" outlineLevel="1" x14ac:dyDescent="0.25">
      <c r="A45" s="13" t="s">
        <v>54</v>
      </c>
      <c r="B45" s="14" t="s">
        <v>31</v>
      </c>
      <c r="C45" s="15" t="s">
        <v>17</v>
      </c>
      <c r="D45" s="16" t="s">
        <v>224</v>
      </c>
      <c r="E45" s="88" t="s">
        <v>224</v>
      </c>
      <c r="F45" s="88" t="s">
        <v>224</v>
      </c>
      <c r="G45" s="88" t="s">
        <v>224</v>
      </c>
      <c r="H45" s="88" t="s">
        <v>224</v>
      </c>
      <c r="I45" s="88" t="s">
        <v>224</v>
      </c>
      <c r="J45" s="88" t="s">
        <v>224</v>
      </c>
      <c r="K45" s="88" t="s">
        <v>224</v>
      </c>
      <c r="L45" s="88" t="s">
        <v>224</v>
      </c>
      <c r="M45" s="88" t="s">
        <v>224</v>
      </c>
      <c r="N45" s="88" t="s">
        <v>224</v>
      </c>
      <c r="O45" s="88" t="s">
        <v>224</v>
      </c>
      <c r="P45" s="88" t="s">
        <v>224</v>
      </c>
      <c r="Q45" s="88" t="s">
        <v>224</v>
      </c>
      <c r="R45" s="88" t="s">
        <v>224</v>
      </c>
      <c r="S45" s="88" t="s">
        <v>224</v>
      </c>
      <c r="T45" s="88" t="s">
        <v>224</v>
      </c>
      <c r="U45" s="88" t="s">
        <v>224</v>
      </c>
      <c r="V45" s="89" t="s">
        <v>224</v>
      </c>
      <c r="W45" s="121"/>
    </row>
    <row r="46" spans="1:23" s="39" customFormat="1" collapsed="1" x14ac:dyDescent="0.25">
      <c r="A46" s="13" t="s">
        <v>55</v>
      </c>
      <c r="B46" s="14" t="s">
        <v>33</v>
      </c>
      <c r="C46" s="15" t="s">
        <v>17</v>
      </c>
      <c r="D46" s="16">
        <v>0</v>
      </c>
      <c r="E46" s="88">
        <v>0.57200299999999993</v>
      </c>
      <c r="F46" s="88">
        <v>12.186999810000001</v>
      </c>
      <c r="G46" s="88">
        <v>0.55294819767999992</v>
      </c>
      <c r="H46" s="88">
        <v>2.722</v>
      </c>
      <c r="I46" s="88">
        <v>0.50609990688792483</v>
      </c>
      <c r="J46" s="88">
        <v>14.097</v>
      </c>
      <c r="K46" s="88">
        <v>0.60761601953783784</v>
      </c>
      <c r="L46" s="88">
        <v>6.2030000000000003</v>
      </c>
      <c r="M46" s="88">
        <v>2.4319241556960698</v>
      </c>
      <c r="N46" s="88">
        <v>488.43916361596683</v>
      </c>
      <c r="O46" s="88">
        <v>1.0744096072851892</v>
      </c>
      <c r="P46" s="88">
        <v>4.471580029200128</v>
      </c>
      <c r="Q46" s="88">
        <v>0.15646290178867259</v>
      </c>
      <c r="R46" s="88">
        <v>0.70416969056316325</v>
      </c>
      <c r="S46" s="88">
        <v>0.11909452608270689</v>
      </c>
      <c r="T46" s="88">
        <v>1.7240668334634057</v>
      </c>
      <c r="U46" s="88">
        <f t="shared" si="1"/>
        <v>5.4485553149584014</v>
      </c>
      <c r="V46" s="89">
        <f t="shared" si="1"/>
        <v>518.36098016919357</v>
      </c>
      <c r="W46" s="121"/>
    </row>
    <row r="47" spans="1:23" s="39" customFormat="1" x14ac:dyDescent="0.25">
      <c r="A47" s="13" t="s">
        <v>56</v>
      </c>
      <c r="B47" s="14" t="s">
        <v>35</v>
      </c>
      <c r="C47" s="15" t="s">
        <v>17</v>
      </c>
      <c r="D47" s="16">
        <v>0</v>
      </c>
      <c r="E47" s="88">
        <v>0</v>
      </c>
      <c r="F47" s="88">
        <v>1181.8286555230861</v>
      </c>
      <c r="G47" s="88">
        <v>2103.3920013090833</v>
      </c>
      <c r="H47" s="88">
        <v>1897.3256472203173</v>
      </c>
      <c r="I47" s="88">
        <v>2104.8214617110566</v>
      </c>
      <c r="J47" s="88">
        <v>2091.03564608836</v>
      </c>
      <c r="K47" s="88">
        <v>2173.9408500683053</v>
      </c>
      <c r="L47" s="88">
        <v>2247.2738084446305</v>
      </c>
      <c r="M47" s="88">
        <v>2414.4869479493964</v>
      </c>
      <c r="N47" s="88">
        <v>3016.9785085248463</v>
      </c>
      <c r="O47" s="88">
        <v>2703.8703658012128</v>
      </c>
      <c r="P47" s="88">
        <v>2923.0025687078341</v>
      </c>
      <c r="Q47" s="88">
        <v>3003.4396974651736</v>
      </c>
      <c r="R47" s="88">
        <v>3167.901289111061</v>
      </c>
      <c r="S47" s="88">
        <v>3334.8405253092751</v>
      </c>
      <c r="T47" s="88">
        <v>3410.4375434772819</v>
      </c>
      <c r="U47" s="88">
        <f t="shared" si="1"/>
        <v>17838.791849613503</v>
      </c>
      <c r="V47" s="89">
        <f t="shared" si="1"/>
        <v>18753.95501157433</v>
      </c>
      <c r="W47" s="121"/>
    </row>
    <row r="48" spans="1:23" s="39" customFormat="1" hidden="1" outlineLevel="1" x14ac:dyDescent="0.25">
      <c r="A48" s="13" t="s">
        <v>57</v>
      </c>
      <c r="B48" s="14" t="s">
        <v>37</v>
      </c>
      <c r="C48" s="15" t="s">
        <v>17</v>
      </c>
      <c r="D48" s="16" t="s">
        <v>224</v>
      </c>
      <c r="E48" s="88" t="s">
        <v>224</v>
      </c>
      <c r="F48" s="88" t="s">
        <v>224</v>
      </c>
      <c r="G48" s="88" t="s">
        <v>224</v>
      </c>
      <c r="H48" s="88" t="s">
        <v>224</v>
      </c>
      <c r="I48" s="88" t="s">
        <v>224</v>
      </c>
      <c r="J48" s="88" t="s">
        <v>224</v>
      </c>
      <c r="K48" s="88" t="s">
        <v>224</v>
      </c>
      <c r="L48" s="88" t="s">
        <v>224</v>
      </c>
      <c r="M48" s="88" t="s">
        <v>224</v>
      </c>
      <c r="N48" s="88" t="s">
        <v>224</v>
      </c>
      <c r="O48" s="88" t="s">
        <v>224</v>
      </c>
      <c r="P48" s="88" t="s">
        <v>224</v>
      </c>
      <c r="Q48" s="88" t="s">
        <v>224</v>
      </c>
      <c r="R48" s="88" t="s">
        <v>224</v>
      </c>
      <c r="S48" s="88" t="s">
        <v>224</v>
      </c>
      <c r="T48" s="88" t="s">
        <v>224</v>
      </c>
      <c r="U48" s="88" t="s">
        <v>224</v>
      </c>
      <c r="V48" s="89" t="s">
        <v>224</v>
      </c>
      <c r="W48" s="121"/>
    </row>
    <row r="49" spans="1:23" s="39" customFormat="1" ht="31.5" hidden="1" outlineLevel="1" x14ac:dyDescent="0.25">
      <c r="A49" s="13" t="s">
        <v>58</v>
      </c>
      <c r="B49" s="37" t="s">
        <v>39</v>
      </c>
      <c r="C49" s="15" t="s">
        <v>17</v>
      </c>
      <c r="D49" s="16" t="s">
        <v>224</v>
      </c>
      <c r="E49" s="88" t="s">
        <v>224</v>
      </c>
      <c r="F49" s="88" t="s">
        <v>224</v>
      </c>
      <c r="G49" s="88" t="s">
        <v>224</v>
      </c>
      <c r="H49" s="88" t="s">
        <v>224</v>
      </c>
      <c r="I49" s="88" t="s">
        <v>224</v>
      </c>
      <c r="J49" s="88" t="s">
        <v>224</v>
      </c>
      <c r="K49" s="88" t="s">
        <v>224</v>
      </c>
      <c r="L49" s="88" t="s">
        <v>224</v>
      </c>
      <c r="M49" s="88" t="s">
        <v>224</v>
      </c>
      <c r="N49" s="88" t="s">
        <v>224</v>
      </c>
      <c r="O49" s="88" t="s">
        <v>224</v>
      </c>
      <c r="P49" s="88" t="s">
        <v>224</v>
      </c>
      <c r="Q49" s="88" t="s">
        <v>224</v>
      </c>
      <c r="R49" s="88" t="s">
        <v>224</v>
      </c>
      <c r="S49" s="88" t="s">
        <v>224</v>
      </c>
      <c r="T49" s="88" t="s">
        <v>224</v>
      </c>
      <c r="U49" s="88" t="s">
        <v>224</v>
      </c>
      <c r="V49" s="89" t="s">
        <v>224</v>
      </c>
      <c r="W49" s="121"/>
    </row>
    <row r="50" spans="1:23" s="39" customFormat="1" hidden="1" outlineLevel="1" x14ac:dyDescent="0.25">
      <c r="A50" s="13" t="s">
        <v>59</v>
      </c>
      <c r="B50" s="21" t="s">
        <v>41</v>
      </c>
      <c r="C50" s="15" t="s">
        <v>17</v>
      </c>
      <c r="D50" s="16" t="s">
        <v>224</v>
      </c>
      <c r="E50" s="88" t="s">
        <v>224</v>
      </c>
      <c r="F50" s="88" t="s">
        <v>224</v>
      </c>
      <c r="G50" s="88" t="s">
        <v>224</v>
      </c>
      <c r="H50" s="88" t="s">
        <v>224</v>
      </c>
      <c r="I50" s="88" t="s">
        <v>224</v>
      </c>
      <c r="J50" s="88" t="s">
        <v>224</v>
      </c>
      <c r="K50" s="88" t="s">
        <v>224</v>
      </c>
      <c r="L50" s="88" t="s">
        <v>224</v>
      </c>
      <c r="M50" s="88" t="s">
        <v>224</v>
      </c>
      <c r="N50" s="88" t="s">
        <v>224</v>
      </c>
      <c r="O50" s="88" t="s">
        <v>224</v>
      </c>
      <c r="P50" s="88" t="s">
        <v>224</v>
      </c>
      <c r="Q50" s="88" t="s">
        <v>224</v>
      </c>
      <c r="R50" s="88" t="s">
        <v>224</v>
      </c>
      <c r="S50" s="88" t="s">
        <v>224</v>
      </c>
      <c r="T50" s="88" t="s">
        <v>224</v>
      </c>
      <c r="U50" s="88" t="s">
        <v>224</v>
      </c>
      <c r="V50" s="89" t="s">
        <v>224</v>
      </c>
      <c r="W50" s="121"/>
    </row>
    <row r="51" spans="1:23" s="39" customFormat="1" hidden="1" outlineLevel="1" x14ac:dyDescent="0.25">
      <c r="A51" s="13" t="s">
        <v>60</v>
      </c>
      <c r="B51" s="21" t="s">
        <v>43</v>
      </c>
      <c r="C51" s="15" t="s">
        <v>17</v>
      </c>
      <c r="D51" s="16" t="s">
        <v>224</v>
      </c>
      <c r="E51" s="88" t="s">
        <v>224</v>
      </c>
      <c r="F51" s="88" t="s">
        <v>224</v>
      </c>
      <c r="G51" s="88" t="s">
        <v>224</v>
      </c>
      <c r="H51" s="88" t="s">
        <v>224</v>
      </c>
      <c r="I51" s="88" t="s">
        <v>224</v>
      </c>
      <c r="J51" s="88" t="s">
        <v>224</v>
      </c>
      <c r="K51" s="88" t="s">
        <v>224</v>
      </c>
      <c r="L51" s="88" t="s">
        <v>224</v>
      </c>
      <c r="M51" s="88" t="s">
        <v>224</v>
      </c>
      <c r="N51" s="88" t="s">
        <v>224</v>
      </c>
      <c r="O51" s="88" t="s">
        <v>224</v>
      </c>
      <c r="P51" s="88" t="s">
        <v>224</v>
      </c>
      <c r="Q51" s="88" t="s">
        <v>224</v>
      </c>
      <c r="R51" s="88" t="s">
        <v>224</v>
      </c>
      <c r="S51" s="88" t="s">
        <v>224</v>
      </c>
      <c r="T51" s="88" t="s">
        <v>224</v>
      </c>
      <c r="U51" s="88" t="s">
        <v>224</v>
      </c>
      <c r="V51" s="89" t="s">
        <v>224</v>
      </c>
      <c r="W51" s="121"/>
    </row>
    <row r="52" spans="1:23" s="39" customFormat="1" collapsed="1" x14ac:dyDescent="0.25">
      <c r="A52" s="13" t="s">
        <v>61</v>
      </c>
      <c r="B52" s="14" t="s">
        <v>45</v>
      </c>
      <c r="C52" s="15" t="s">
        <v>17</v>
      </c>
      <c r="D52" s="16">
        <v>0</v>
      </c>
      <c r="E52" s="88">
        <v>27.617999969999996</v>
      </c>
      <c r="F52" s="88">
        <v>25.876999999999999</v>
      </c>
      <c r="G52" s="88">
        <v>59.453979382059202</v>
      </c>
      <c r="H52" s="88">
        <v>24.021000000000001</v>
      </c>
      <c r="I52" s="88">
        <v>17.504080796190223</v>
      </c>
      <c r="J52" s="88">
        <v>24.962</v>
      </c>
      <c r="K52" s="88">
        <v>34.891837115307332</v>
      </c>
      <c r="L52" s="88">
        <v>34.051000000000002</v>
      </c>
      <c r="M52" s="88">
        <v>34.891837115307332</v>
      </c>
      <c r="N52" s="88">
        <v>33.019346593767636</v>
      </c>
      <c r="O52" s="88">
        <v>34.891837115307332</v>
      </c>
      <c r="P52" s="88">
        <v>33.073427189700666</v>
      </c>
      <c r="Q52" s="88">
        <v>34.891837115307332</v>
      </c>
      <c r="R52" s="88">
        <v>33.129671009471032</v>
      </c>
      <c r="S52" s="88">
        <v>34.891837115307332</v>
      </c>
      <c r="T52" s="88">
        <v>33.188164582032208</v>
      </c>
      <c r="U52" s="88">
        <f t="shared" si="1"/>
        <v>251.41724575478611</v>
      </c>
      <c r="V52" s="89">
        <f t="shared" si="1"/>
        <v>215.44460937497155</v>
      </c>
      <c r="W52" s="121"/>
    </row>
    <row r="53" spans="1:23" s="39" customFormat="1" x14ac:dyDescent="0.25">
      <c r="A53" s="13" t="s">
        <v>62</v>
      </c>
      <c r="B53" s="20" t="s">
        <v>63</v>
      </c>
      <c r="C53" s="15" t="s">
        <v>17</v>
      </c>
      <c r="D53" s="16">
        <v>386.12020153999993</v>
      </c>
      <c r="E53" s="88">
        <v>972.75171872999999</v>
      </c>
      <c r="F53" s="88">
        <v>2207.7230965270005</v>
      </c>
      <c r="G53" s="88">
        <v>2953.3666341785884</v>
      </c>
      <c r="H53" s="88">
        <v>2750.7493567300003</v>
      </c>
      <c r="I53" s="88">
        <v>2984.3447493246158</v>
      </c>
      <c r="J53" s="88">
        <f>J55+J60</f>
        <v>3107.4122413700002</v>
      </c>
      <c r="K53" s="88">
        <v>3225.6253124278155</v>
      </c>
      <c r="L53" s="88">
        <f>L55+L60</f>
        <v>3454.2119576366299</v>
      </c>
      <c r="M53" s="88">
        <v>3417.3046198582729</v>
      </c>
      <c r="N53" s="88">
        <f>N55+N60</f>
        <v>4058.1417063704557</v>
      </c>
      <c r="O53" s="88">
        <v>3578.6866021336459</v>
      </c>
      <c r="P53" s="88">
        <f>P55+P60</f>
        <v>3865.0217276936482</v>
      </c>
      <c r="Q53" s="88">
        <v>3741.4421116068775</v>
      </c>
      <c r="R53" s="88">
        <f>R55+R60</f>
        <v>3973.064856097832</v>
      </c>
      <c r="S53" s="88">
        <v>3939.6320134697721</v>
      </c>
      <c r="T53" s="88">
        <f>T55+T60</f>
        <v>4070.7872526917213</v>
      </c>
      <c r="U53" s="88">
        <f t="shared" si="1"/>
        <v>23840.402042999587</v>
      </c>
      <c r="V53" s="89">
        <f t="shared" si="1"/>
        <v>25279.389098590287</v>
      </c>
      <c r="W53" s="121"/>
    </row>
    <row r="54" spans="1:23" s="39" customFormat="1" x14ac:dyDescent="0.25">
      <c r="A54" s="13" t="s">
        <v>49</v>
      </c>
      <c r="B54" s="21" t="s">
        <v>64</v>
      </c>
      <c r="C54" s="15" t="s">
        <v>17</v>
      </c>
      <c r="D54" s="16">
        <v>0</v>
      </c>
      <c r="E54" s="88">
        <v>0</v>
      </c>
      <c r="F54" s="88">
        <v>0</v>
      </c>
      <c r="G54" s="88">
        <v>0</v>
      </c>
      <c r="H54" s="88">
        <v>0</v>
      </c>
      <c r="I54" s="88">
        <v>0</v>
      </c>
      <c r="J54" s="88">
        <v>0</v>
      </c>
      <c r="K54" s="88">
        <v>0</v>
      </c>
      <c r="L54" s="88">
        <v>0</v>
      </c>
      <c r="M54" s="88">
        <v>0</v>
      </c>
      <c r="N54" s="88">
        <v>0</v>
      </c>
      <c r="O54" s="88">
        <v>0</v>
      </c>
      <c r="P54" s="88">
        <v>0</v>
      </c>
      <c r="Q54" s="88">
        <v>0</v>
      </c>
      <c r="R54" s="88">
        <v>0</v>
      </c>
      <c r="S54" s="88">
        <v>0</v>
      </c>
      <c r="T54" s="88">
        <v>0</v>
      </c>
      <c r="U54" s="88">
        <f t="shared" si="1"/>
        <v>0</v>
      </c>
      <c r="V54" s="89">
        <f t="shared" si="1"/>
        <v>0</v>
      </c>
      <c r="W54" s="121"/>
    </row>
    <row r="55" spans="1:23" s="39" customFormat="1" x14ac:dyDescent="0.25">
      <c r="A55" s="13" t="s">
        <v>50</v>
      </c>
      <c r="B55" s="22" t="s">
        <v>65</v>
      </c>
      <c r="C55" s="15" t="s">
        <v>17</v>
      </c>
      <c r="D55" s="16">
        <v>357.19349199999999</v>
      </c>
      <c r="E55" s="88">
        <v>853.01705068999991</v>
      </c>
      <c r="F55" s="88">
        <v>2102.5291714599994</v>
      </c>
      <c r="G55" s="88">
        <v>2800.7486541785879</v>
      </c>
      <c r="H55" s="88">
        <v>2635.6933043500003</v>
      </c>
      <c r="I55" s="88">
        <v>2799.7012340296869</v>
      </c>
      <c r="J55" s="88">
        <f>J56</f>
        <v>2932.08464168</v>
      </c>
      <c r="K55" s="88">
        <v>3044.8463768022975</v>
      </c>
      <c r="L55" s="88">
        <f>L56</f>
        <v>3282.8886419966298</v>
      </c>
      <c r="M55" s="88">
        <v>3227.8840984439103</v>
      </c>
      <c r="N55" s="88">
        <f>N56</f>
        <v>3861.6119812257557</v>
      </c>
      <c r="O55" s="88">
        <v>3384.4322829715948</v>
      </c>
      <c r="P55" s="88">
        <f>P56</f>
        <v>3640.6674608823841</v>
      </c>
      <c r="Q55" s="88">
        <v>3550.4859998040288</v>
      </c>
      <c r="R55" s="88">
        <f>R56</f>
        <v>3752.8783835587537</v>
      </c>
      <c r="S55" s="88">
        <v>3736.6100323611199</v>
      </c>
      <c r="T55" s="88">
        <f>T56</f>
        <v>3840.7226910738423</v>
      </c>
      <c r="U55" s="88">
        <f t="shared" si="1"/>
        <v>22544.708678591229</v>
      </c>
      <c r="V55" s="89">
        <f t="shared" si="1"/>
        <v>23946.547104767367</v>
      </c>
      <c r="W55" s="121"/>
    </row>
    <row r="56" spans="1:23" s="39" customFormat="1" x14ac:dyDescent="0.25">
      <c r="A56" s="13" t="s">
        <v>66</v>
      </c>
      <c r="B56" s="23" t="s">
        <v>67</v>
      </c>
      <c r="C56" s="15" t="s">
        <v>17</v>
      </c>
      <c r="D56" s="16">
        <v>357.19349199999999</v>
      </c>
      <c r="E56" s="88">
        <v>853.01705068999991</v>
      </c>
      <c r="F56" s="88">
        <v>2102.5291714599994</v>
      </c>
      <c r="G56" s="88">
        <v>2800.7486541785879</v>
      </c>
      <c r="H56" s="88">
        <v>2635.6933043500003</v>
      </c>
      <c r="I56" s="88">
        <v>2799.7012340296869</v>
      </c>
      <c r="J56" s="88">
        <f>J57+J58</f>
        <v>2932.08464168</v>
      </c>
      <c r="K56" s="88">
        <v>3044.8463768022975</v>
      </c>
      <c r="L56" s="88">
        <f>L57+L58</f>
        <v>3282.8886419966298</v>
      </c>
      <c r="M56" s="88">
        <v>3227.8840984439103</v>
      </c>
      <c r="N56" s="88">
        <f>N57+N58</f>
        <v>3861.6119812257557</v>
      </c>
      <c r="O56" s="88">
        <v>3384.4322829715948</v>
      </c>
      <c r="P56" s="88">
        <f>P57+P58</f>
        <v>3640.6674608823841</v>
      </c>
      <c r="Q56" s="88">
        <v>3550.4859998040288</v>
      </c>
      <c r="R56" s="88">
        <f>R57+R58</f>
        <v>3752.8783835587537</v>
      </c>
      <c r="S56" s="88">
        <v>3736.6100323611199</v>
      </c>
      <c r="T56" s="88">
        <f>T57+T58</f>
        <v>3840.7226910738423</v>
      </c>
      <c r="U56" s="88">
        <f t="shared" si="1"/>
        <v>22544.708678591229</v>
      </c>
      <c r="V56" s="89">
        <f t="shared" si="1"/>
        <v>23946.547104767367</v>
      </c>
      <c r="W56" s="121"/>
    </row>
    <row r="57" spans="1:23" s="39" customFormat="1" ht="31.5" x14ac:dyDescent="0.25">
      <c r="A57" s="13" t="s">
        <v>68</v>
      </c>
      <c r="B57" s="24" t="s">
        <v>69</v>
      </c>
      <c r="C57" s="15" t="s">
        <v>17</v>
      </c>
      <c r="D57" s="16">
        <v>357.19349199999999</v>
      </c>
      <c r="E57" s="88">
        <v>853.01705068999991</v>
      </c>
      <c r="F57" s="88">
        <v>1079.1231274669133</v>
      </c>
      <c r="G57" s="88">
        <v>960.90110862529787</v>
      </c>
      <c r="H57" s="88">
        <v>1009.0263708539201</v>
      </c>
      <c r="I57" s="88">
        <v>1053.2361530727851</v>
      </c>
      <c r="J57" s="88">
        <v>1205.37301396164</v>
      </c>
      <c r="K57" s="88">
        <v>1287.4629105591907</v>
      </c>
      <c r="L57" s="88">
        <v>1406.3475531927097</v>
      </c>
      <c r="M57" s="88">
        <v>1268.1304658866368</v>
      </c>
      <c r="N57" s="88">
        <v>1309.4200424537275</v>
      </c>
      <c r="O57" s="88">
        <v>1180.5199537143976</v>
      </c>
      <c r="P57" s="88">
        <v>1205.997441476329</v>
      </c>
      <c r="Q57" s="88">
        <v>1083.2678783234251</v>
      </c>
      <c r="R57" s="88">
        <v>1104.2786596297076</v>
      </c>
      <c r="S57" s="88">
        <v>974.592888455599</v>
      </c>
      <c r="T57" s="88">
        <v>982.90943473060304</v>
      </c>
      <c r="U57" s="88">
        <f t="shared" si="1"/>
        <v>7808.1113586373322</v>
      </c>
      <c r="V57" s="89">
        <f t="shared" si="1"/>
        <v>8223.3525162986371</v>
      </c>
      <c r="W57" s="121"/>
    </row>
    <row r="58" spans="1:23" s="39" customFormat="1" x14ac:dyDescent="0.25">
      <c r="A58" s="13" t="s">
        <v>70</v>
      </c>
      <c r="B58" s="24" t="s">
        <v>71</v>
      </c>
      <c r="C58" s="15" t="s">
        <v>17</v>
      </c>
      <c r="D58" s="16">
        <v>0</v>
      </c>
      <c r="E58" s="88">
        <v>0</v>
      </c>
      <c r="F58" s="88">
        <v>1023.4060439930862</v>
      </c>
      <c r="G58" s="88">
        <v>1839.84754555329</v>
      </c>
      <c r="H58" s="88">
        <v>1626.6669334960802</v>
      </c>
      <c r="I58" s="88">
        <v>1746.4650809569018</v>
      </c>
      <c r="J58" s="88">
        <v>1726.71162771836</v>
      </c>
      <c r="K58" s="88">
        <v>1757.3834662431068</v>
      </c>
      <c r="L58" s="88">
        <v>1876.54108880392</v>
      </c>
      <c r="M58" s="88">
        <v>1959.7536325572732</v>
      </c>
      <c r="N58" s="88">
        <v>2552.1919387720282</v>
      </c>
      <c r="O58" s="88">
        <v>2203.9123292571971</v>
      </c>
      <c r="P58" s="88">
        <v>2434.6700194060554</v>
      </c>
      <c r="Q58" s="88">
        <v>2467.2181214806037</v>
      </c>
      <c r="R58" s="88">
        <v>2648.5997239290459</v>
      </c>
      <c r="S58" s="88">
        <v>2762.0171439055207</v>
      </c>
      <c r="T58" s="88">
        <v>2857.8132563432391</v>
      </c>
      <c r="U58" s="88">
        <f t="shared" si="1"/>
        <v>14736.597319953893</v>
      </c>
      <c r="V58" s="89">
        <f t="shared" si="1"/>
        <v>15723.19458846873</v>
      </c>
      <c r="W58" s="121"/>
    </row>
    <row r="59" spans="1:23" s="39" customFormat="1" hidden="1" outlineLevel="1" x14ac:dyDescent="0.25">
      <c r="A59" s="13" t="s">
        <v>72</v>
      </c>
      <c r="B59" s="23" t="s">
        <v>73</v>
      </c>
      <c r="C59" s="15" t="s">
        <v>17</v>
      </c>
      <c r="D59" s="16" t="s">
        <v>224</v>
      </c>
      <c r="E59" s="88" t="s">
        <v>224</v>
      </c>
      <c r="F59" s="88" t="s">
        <v>224</v>
      </c>
      <c r="G59" s="88" t="s">
        <v>224</v>
      </c>
      <c r="H59" s="88" t="s">
        <v>224</v>
      </c>
      <c r="I59" s="88" t="s">
        <v>224</v>
      </c>
      <c r="J59" s="88" t="s">
        <v>224</v>
      </c>
      <c r="K59" s="88" t="s">
        <v>224</v>
      </c>
      <c r="L59" s="88" t="s">
        <v>224</v>
      </c>
      <c r="M59" s="88" t="s">
        <v>224</v>
      </c>
      <c r="N59" s="88" t="s">
        <v>224</v>
      </c>
      <c r="O59" s="88" t="s">
        <v>224</v>
      </c>
      <c r="P59" s="88" t="s">
        <v>224</v>
      </c>
      <c r="Q59" s="88" t="s">
        <v>224</v>
      </c>
      <c r="R59" s="88" t="s">
        <v>224</v>
      </c>
      <c r="S59" s="88" t="s">
        <v>224</v>
      </c>
      <c r="T59" s="88" t="s">
        <v>224</v>
      </c>
      <c r="U59" s="88" t="s">
        <v>224</v>
      </c>
      <c r="V59" s="89" t="s">
        <v>224</v>
      </c>
      <c r="W59" s="121"/>
    </row>
    <row r="60" spans="1:23" s="39" customFormat="1" collapsed="1" x14ac:dyDescent="0.25">
      <c r="A60" s="13" t="s">
        <v>51</v>
      </c>
      <c r="B60" s="22" t="s">
        <v>74</v>
      </c>
      <c r="C60" s="15" t="s">
        <v>17</v>
      </c>
      <c r="D60" s="16">
        <v>28.926709539999944</v>
      </c>
      <c r="E60" s="88">
        <v>119.73466804</v>
      </c>
      <c r="F60" s="88">
        <v>105.19392516700066</v>
      </c>
      <c r="G60" s="88">
        <v>152.61798000000022</v>
      </c>
      <c r="H60" s="88">
        <v>115.05605237999998</v>
      </c>
      <c r="I60" s="88">
        <v>168.54607999742896</v>
      </c>
      <c r="J60" s="88">
        <v>175.32759969000003</v>
      </c>
      <c r="K60" s="88">
        <v>180.77893562551802</v>
      </c>
      <c r="L60" s="88">
        <v>171.32331563999998</v>
      </c>
      <c r="M60" s="88">
        <v>189.42052141436272</v>
      </c>
      <c r="N60" s="88">
        <v>196.5297251447</v>
      </c>
      <c r="O60" s="88">
        <v>194.2543191620511</v>
      </c>
      <c r="P60" s="88">
        <v>224.35426681126401</v>
      </c>
      <c r="Q60" s="88">
        <v>190.95611180284882</v>
      </c>
      <c r="R60" s="88">
        <v>220.18647253907812</v>
      </c>
      <c r="S60" s="88">
        <v>203.0219811086524</v>
      </c>
      <c r="T60" s="88">
        <v>230.06456161787881</v>
      </c>
      <c r="U60" s="88">
        <f t="shared" si="1"/>
        <v>1279.5959291108622</v>
      </c>
      <c r="V60" s="89">
        <f t="shared" si="1"/>
        <v>1332.8419938229208</v>
      </c>
      <c r="W60" s="121"/>
    </row>
    <row r="61" spans="1:23" s="39" customFormat="1" x14ac:dyDescent="0.25">
      <c r="A61" s="13" t="s">
        <v>75</v>
      </c>
      <c r="B61" s="22" t="s">
        <v>76</v>
      </c>
      <c r="C61" s="15" t="s">
        <v>17</v>
      </c>
      <c r="D61" s="16">
        <f>D53-D54-D55-D60</f>
        <v>0</v>
      </c>
      <c r="E61" s="88">
        <f>E53-E54-E55-E60</f>
        <v>0</v>
      </c>
      <c r="F61" s="88">
        <f>F53-F54-F55-F60</f>
        <v>-9.9999510894122068E-8</v>
      </c>
      <c r="G61" s="88">
        <f>G53-G54-G55-G60</f>
        <v>2.2737367544323206E-13</v>
      </c>
      <c r="H61" s="88">
        <f>H53-H54-H55-H60</f>
        <v>0</v>
      </c>
      <c r="I61" s="88">
        <v>16.097435297499914</v>
      </c>
      <c r="J61" s="88">
        <f>J53-J54-J55-J60</f>
        <v>0</v>
      </c>
      <c r="K61" s="88">
        <v>0</v>
      </c>
      <c r="L61" s="88">
        <f>L53-L54-L55-L60</f>
        <v>0</v>
      </c>
      <c r="M61" s="88">
        <v>0</v>
      </c>
      <c r="N61" s="88">
        <f>N53-N54-N55-N60</f>
        <v>0</v>
      </c>
      <c r="O61" s="88">
        <v>0</v>
      </c>
      <c r="P61" s="88">
        <f>P53-P54-P55-P60</f>
        <v>0</v>
      </c>
      <c r="Q61" s="88">
        <v>0</v>
      </c>
      <c r="R61" s="88">
        <f>R53-R54-R55-R60</f>
        <v>0</v>
      </c>
      <c r="S61" s="88">
        <v>0</v>
      </c>
      <c r="T61" s="88">
        <f>T53-T54-T55-T60</f>
        <v>0</v>
      </c>
      <c r="U61" s="88">
        <f t="shared" si="1"/>
        <v>16.097435297500141</v>
      </c>
      <c r="V61" s="89">
        <f t="shared" si="1"/>
        <v>0</v>
      </c>
      <c r="W61" s="121"/>
    </row>
    <row r="62" spans="1:23" s="39" customFormat="1" x14ac:dyDescent="0.25">
      <c r="A62" s="13" t="s">
        <v>77</v>
      </c>
      <c r="B62" s="20" t="s">
        <v>78</v>
      </c>
      <c r="C62" s="15" t="s">
        <v>17</v>
      </c>
      <c r="D62" s="16">
        <v>3.5134600000000002</v>
      </c>
      <c r="E62" s="88">
        <v>211.96089921000001</v>
      </c>
      <c r="F62" s="88">
        <v>234.59796125</v>
      </c>
      <c r="G62" s="88">
        <v>261.49171375131976</v>
      </c>
      <c r="H62" s="88">
        <v>313.74276794999997</v>
      </c>
      <c r="I62" s="88">
        <v>382.29082469765274</v>
      </c>
      <c r="J62" s="88">
        <v>409.92317558999997</v>
      </c>
      <c r="K62" s="88">
        <v>543.60265573360516</v>
      </c>
      <c r="L62" s="88">
        <v>463.26182978999998</v>
      </c>
      <c r="M62" s="88">
        <v>565.20717532186279</v>
      </c>
      <c r="N62" s="88">
        <v>752.945646178022</v>
      </c>
      <c r="O62" s="88">
        <v>585.19153800922868</v>
      </c>
      <c r="P62" s="88">
        <v>581.46607108282603</v>
      </c>
      <c r="Q62" s="88">
        <v>610.36140615212423</v>
      </c>
      <c r="R62" s="88">
        <v>623.16694766819489</v>
      </c>
      <c r="S62" s="88">
        <v>642.79124862933236</v>
      </c>
      <c r="T62" s="88">
        <v>667.40092366907038</v>
      </c>
      <c r="U62" s="88">
        <f t="shared" si="1"/>
        <v>3590.9365622951254</v>
      </c>
      <c r="V62" s="89">
        <f t="shared" si="1"/>
        <v>3811.9073619281135</v>
      </c>
      <c r="W62" s="121"/>
    </row>
    <row r="63" spans="1:23" s="39" customFormat="1" ht="31.5" x14ac:dyDescent="0.25">
      <c r="A63" s="13" t="s">
        <v>79</v>
      </c>
      <c r="B63" s="21" t="s">
        <v>80</v>
      </c>
      <c r="C63" s="15" t="s">
        <v>17</v>
      </c>
      <c r="D63" s="16">
        <v>0</v>
      </c>
      <c r="E63" s="88">
        <v>129.30640636999999</v>
      </c>
      <c r="F63" s="88">
        <v>167.76693893000001</v>
      </c>
      <c r="G63" s="88">
        <v>195.02166780939092</v>
      </c>
      <c r="H63" s="88">
        <v>223.43687631</v>
      </c>
      <c r="I63" s="88">
        <v>247.08811446625774</v>
      </c>
      <c r="J63" s="88">
        <v>299.44992960999997</v>
      </c>
      <c r="K63" s="88">
        <v>395.67642840000002</v>
      </c>
      <c r="L63" s="88">
        <v>402.87926078999999</v>
      </c>
      <c r="M63" s="88">
        <v>418.50202357000001</v>
      </c>
      <c r="N63" s="88">
        <v>432.91966012043014</v>
      </c>
      <c r="O63" s="88">
        <v>438.40010559999996</v>
      </c>
      <c r="P63" s="88">
        <v>461.1387734502888</v>
      </c>
      <c r="Q63" s="88">
        <v>459.40478611000003</v>
      </c>
      <c r="R63" s="88">
        <v>494.48401107584283</v>
      </c>
      <c r="S63" s="88">
        <v>481.96152397999998</v>
      </c>
      <c r="T63" s="88">
        <v>520.07354960556916</v>
      </c>
      <c r="U63" s="88">
        <f t="shared" si="1"/>
        <v>2636.0546499356487</v>
      </c>
      <c r="V63" s="89">
        <f t="shared" si="1"/>
        <v>2834.3820609621307</v>
      </c>
      <c r="W63" s="121"/>
    </row>
    <row r="64" spans="1:23" s="39" customFormat="1" ht="31.5" x14ac:dyDescent="0.25">
      <c r="A64" s="13" t="s">
        <v>81</v>
      </c>
      <c r="B64" s="21" t="s">
        <v>82</v>
      </c>
      <c r="C64" s="15" t="s">
        <v>17</v>
      </c>
      <c r="D64" s="16">
        <v>0</v>
      </c>
      <c r="E64" s="88">
        <v>0</v>
      </c>
      <c r="F64" s="88">
        <v>10.16021177</v>
      </c>
      <c r="G64" s="88">
        <v>14.923198261928802</v>
      </c>
      <c r="H64" s="88">
        <v>49.775117819999998</v>
      </c>
      <c r="I64" s="88">
        <v>96.996602551394986</v>
      </c>
      <c r="J64" s="88">
        <v>83.370767889999996</v>
      </c>
      <c r="K64" s="88">
        <v>20.538516499999997</v>
      </c>
      <c r="L64" s="88">
        <v>18.701970809999992</v>
      </c>
      <c r="M64" s="88">
        <v>21.789312154849998</v>
      </c>
      <c r="N64" s="88">
        <v>90.742668181425188</v>
      </c>
      <c r="O64" s="88">
        <v>23.116281265080367</v>
      </c>
      <c r="P64" s="88">
        <v>94.349410857337077</v>
      </c>
      <c r="Q64" s="88">
        <v>24.524062794123765</v>
      </c>
      <c r="R64" s="88">
        <v>98.426290104296086</v>
      </c>
      <c r="S64" s="88">
        <v>26.017578218285905</v>
      </c>
      <c r="T64" s="88">
        <v>102.6821524168829</v>
      </c>
      <c r="U64" s="88">
        <f t="shared" si="1"/>
        <v>227.90555174566384</v>
      </c>
      <c r="V64" s="89">
        <f t="shared" si="1"/>
        <v>538.04837807994124</v>
      </c>
      <c r="W64" s="121"/>
    </row>
    <row r="65" spans="1:23" s="39" customFormat="1" x14ac:dyDescent="0.25">
      <c r="A65" s="13" t="s">
        <v>83</v>
      </c>
      <c r="B65" s="22" t="s">
        <v>84</v>
      </c>
      <c r="C65" s="15" t="s">
        <v>17</v>
      </c>
      <c r="D65" s="16">
        <v>0</v>
      </c>
      <c r="E65" s="88">
        <v>0</v>
      </c>
      <c r="F65" s="88">
        <v>0</v>
      </c>
      <c r="G65" s="88">
        <v>0</v>
      </c>
      <c r="H65" s="88">
        <v>0</v>
      </c>
      <c r="I65" s="88">
        <v>0</v>
      </c>
      <c r="J65" s="88">
        <v>0</v>
      </c>
      <c r="K65" s="88">
        <v>0</v>
      </c>
      <c r="L65" s="88">
        <v>0</v>
      </c>
      <c r="M65" s="88">
        <v>0</v>
      </c>
      <c r="N65" s="88">
        <v>0</v>
      </c>
      <c r="O65" s="88">
        <v>0</v>
      </c>
      <c r="P65" s="88">
        <v>0</v>
      </c>
      <c r="Q65" s="88">
        <v>0</v>
      </c>
      <c r="R65" s="88">
        <v>0</v>
      </c>
      <c r="S65" s="88">
        <v>0</v>
      </c>
      <c r="T65" s="88">
        <v>0</v>
      </c>
      <c r="U65" s="88">
        <f t="shared" si="1"/>
        <v>0</v>
      </c>
      <c r="V65" s="89">
        <f t="shared" si="1"/>
        <v>0</v>
      </c>
      <c r="W65" s="121"/>
    </row>
    <row r="66" spans="1:23" s="39" customFormat="1" x14ac:dyDescent="0.25">
      <c r="A66" s="13" t="s">
        <v>85</v>
      </c>
      <c r="B66" s="22" t="s">
        <v>86</v>
      </c>
      <c r="C66" s="15" t="s">
        <v>17</v>
      </c>
      <c r="D66" s="16">
        <v>0</v>
      </c>
      <c r="E66" s="88">
        <v>0</v>
      </c>
      <c r="F66" s="88">
        <v>4.93688941</v>
      </c>
      <c r="G66" s="88">
        <v>8.2793711899999991</v>
      </c>
      <c r="H66" s="88">
        <v>8.019689940000001</v>
      </c>
      <c r="I66" s="88">
        <v>8.1010934700000004</v>
      </c>
      <c r="J66" s="88">
        <v>8.3191204699999997</v>
      </c>
      <c r="K66" s="88">
        <v>8.4791834099999992</v>
      </c>
      <c r="L66" s="88">
        <v>8.0614013199999999</v>
      </c>
      <c r="M66" s="88">
        <v>9.0909042385560763</v>
      </c>
      <c r="N66" s="88">
        <v>8.4135607100000005</v>
      </c>
      <c r="O66" s="88">
        <v>9.4973657945005971</v>
      </c>
      <c r="P66" s="88">
        <v>8.7923308256611996</v>
      </c>
      <c r="Q66" s="88">
        <v>9.9222603820071988</v>
      </c>
      <c r="R66" s="88">
        <v>9.188418311010432</v>
      </c>
      <c r="S66" s="88">
        <v>10.366423939057222</v>
      </c>
      <c r="T66" s="88">
        <v>9.6026149161898289</v>
      </c>
      <c r="U66" s="88">
        <f t="shared" si="1"/>
        <v>63.736602424121095</v>
      </c>
      <c r="V66" s="89">
        <f t="shared" si="1"/>
        <v>60.397136492861463</v>
      </c>
      <c r="W66" s="121"/>
    </row>
    <row r="67" spans="1:23" s="39" customFormat="1" x14ac:dyDescent="0.25">
      <c r="A67" s="13" t="s">
        <v>87</v>
      </c>
      <c r="B67" s="22" t="s">
        <v>88</v>
      </c>
      <c r="C67" s="15" t="s">
        <v>17</v>
      </c>
      <c r="D67" s="16">
        <f>D62-D63-D64-D65-D66</f>
        <v>3.5134600000000002</v>
      </c>
      <c r="E67" s="88">
        <f>E62-E63-E64-E65-E66</f>
        <v>82.654492840000017</v>
      </c>
      <c r="F67" s="88">
        <f>F62-F63-F64-F65-F66</f>
        <v>51.733921139999985</v>
      </c>
      <c r="G67" s="88">
        <f>G62-G63-G64-G65-G66</f>
        <v>43.267476490000043</v>
      </c>
      <c r="H67" s="88">
        <f>H62-H63-H64-H65-H66</f>
        <v>32.511083879999973</v>
      </c>
      <c r="I67" s="88">
        <v>30.105014210000014</v>
      </c>
      <c r="J67" s="88">
        <f t="shared" ref="J67:T67" si="2">J62-J63-J64-J65-J66</f>
        <v>18.783357620000004</v>
      </c>
      <c r="K67" s="88">
        <v>118.90852742360514</v>
      </c>
      <c r="L67" s="88">
        <f>L62-L63-L64-L65-L66</f>
        <v>33.619196869999996</v>
      </c>
      <c r="M67" s="88">
        <v>115.82493535845671</v>
      </c>
      <c r="N67" s="88">
        <f t="shared" si="2"/>
        <v>220.86975716616666</v>
      </c>
      <c r="O67" s="88">
        <v>114.17778534964775</v>
      </c>
      <c r="P67" s="88">
        <f t="shared" si="2"/>
        <v>17.185555949538962</v>
      </c>
      <c r="Q67" s="88">
        <v>116.51029686599324</v>
      </c>
      <c r="R67" s="88">
        <f t="shared" si="2"/>
        <v>21.068228177045548</v>
      </c>
      <c r="S67" s="88">
        <v>124.44572249198924</v>
      </c>
      <c r="T67" s="88">
        <f t="shared" si="2"/>
        <v>35.042606730428496</v>
      </c>
      <c r="U67" s="88">
        <f t="shared" si="1"/>
        <v>663.23975818969211</v>
      </c>
      <c r="V67" s="89">
        <f t="shared" si="1"/>
        <v>379.07978639317963</v>
      </c>
      <c r="W67" s="121"/>
    </row>
    <row r="68" spans="1:23" s="39" customFormat="1" x14ac:dyDescent="0.25">
      <c r="A68" s="13" t="s">
        <v>89</v>
      </c>
      <c r="B68" s="20" t="s">
        <v>90</v>
      </c>
      <c r="C68" s="15" t="s">
        <v>17</v>
      </c>
      <c r="D68" s="16">
        <v>123.737776</v>
      </c>
      <c r="E68" s="88">
        <v>571.92246025999998</v>
      </c>
      <c r="F68" s="88">
        <v>798.54415411999992</v>
      </c>
      <c r="G68" s="88">
        <v>990.2226048743828</v>
      </c>
      <c r="H68" s="88">
        <v>994.82766489999995</v>
      </c>
      <c r="I68" s="88">
        <v>931.04278077715708</v>
      </c>
      <c r="J68" s="88">
        <v>1029.20469607</v>
      </c>
      <c r="K68" s="88">
        <v>1066.6349734830051</v>
      </c>
      <c r="L68" s="88">
        <v>1083.48009217</v>
      </c>
      <c r="M68" s="88">
        <v>1109.300377229936</v>
      </c>
      <c r="N68" s="88">
        <v>1149.9783698323072</v>
      </c>
      <c r="O68" s="88">
        <v>1153.6723923191335</v>
      </c>
      <c r="P68" s="88">
        <v>1189.0776344066055</v>
      </c>
      <c r="Q68" s="88">
        <v>1199.8192880118991</v>
      </c>
      <c r="R68" s="88">
        <v>1236.6407397828698</v>
      </c>
      <c r="S68" s="88">
        <v>1247.8120595323749</v>
      </c>
      <c r="T68" s="88">
        <v>1282.4071568244249</v>
      </c>
      <c r="U68" s="88">
        <f t="shared" si="1"/>
        <v>7698.5044762278867</v>
      </c>
      <c r="V68" s="89">
        <f t="shared" si="1"/>
        <v>7965.6163539862064</v>
      </c>
      <c r="W68" s="121"/>
    </row>
    <row r="69" spans="1:23" s="39" customFormat="1" x14ac:dyDescent="0.25">
      <c r="A69" s="13" t="s">
        <v>91</v>
      </c>
      <c r="B69" s="20" t="s">
        <v>92</v>
      </c>
      <c r="C69" s="15" t="s">
        <v>17</v>
      </c>
      <c r="D69" s="16">
        <v>81.227725000000007</v>
      </c>
      <c r="E69" s="88">
        <v>376.60415699999999</v>
      </c>
      <c r="F69" s="88">
        <v>414.01684710000001</v>
      </c>
      <c r="G69" s="88">
        <v>420.68023999999997</v>
      </c>
      <c r="H69" s="88">
        <v>419.4199857000001</v>
      </c>
      <c r="I69" s="88">
        <v>420.44799999999998</v>
      </c>
      <c r="J69" s="88">
        <v>423.59898220999997</v>
      </c>
      <c r="K69" s="88">
        <v>548.85309999999993</v>
      </c>
      <c r="L69" s="88">
        <v>601.96158525999999</v>
      </c>
      <c r="M69" s="88">
        <v>623.53441073446322</v>
      </c>
      <c r="N69" s="88">
        <v>605.41579200000001</v>
      </c>
      <c r="O69" s="88">
        <v>704.86610940466073</v>
      </c>
      <c r="P69" s="88">
        <v>643.02157199999999</v>
      </c>
      <c r="Q69" s="88">
        <v>710.95280940466068</v>
      </c>
      <c r="R69" s="88">
        <v>647.58907199999999</v>
      </c>
      <c r="S69" s="88">
        <v>921.6346714872667</v>
      </c>
      <c r="T69" s="88">
        <v>647.58907199999999</v>
      </c>
      <c r="U69" s="88">
        <f t="shared" si="1"/>
        <v>4350.969341031051</v>
      </c>
      <c r="V69" s="89">
        <f t="shared" si="1"/>
        <v>3988.5960611700002</v>
      </c>
      <c r="W69" s="121"/>
    </row>
    <row r="70" spans="1:23" s="39" customFormat="1" x14ac:dyDescent="0.25">
      <c r="A70" s="13" t="s">
        <v>93</v>
      </c>
      <c r="B70" s="20" t="s">
        <v>94</v>
      </c>
      <c r="C70" s="15" t="s">
        <v>17</v>
      </c>
      <c r="D70" s="16">
        <v>9.0155779999999996</v>
      </c>
      <c r="E70" s="88">
        <v>42.223210380000005</v>
      </c>
      <c r="F70" s="88">
        <v>56.18278105000001</v>
      </c>
      <c r="G70" s="88">
        <v>94.717490000000012</v>
      </c>
      <c r="H70" s="88">
        <v>66.975335849999979</v>
      </c>
      <c r="I70" s="88">
        <v>90.946809999999999</v>
      </c>
      <c r="J70" s="88">
        <v>84.197043969999996</v>
      </c>
      <c r="K70" s="88">
        <v>128.57130000000001</v>
      </c>
      <c r="L70" s="88">
        <v>116.83294326999997</v>
      </c>
      <c r="M70" s="88">
        <v>143.543092</v>
      </c>
      <c r="N70" s="88">
        <v>145.089519</v>
      </c>
      <c r="O70" s="88">
        <v>136.04246632960002</v>
      </c>
      <c r="P70" s="88">
        <v>145.2764794</v>
      </c>
      <c r="Q70" s="88">
        <v>126.08685746050048</v>
      </c>
      <c r="R70" s="88">
        <v>133.873161811328</v>
      </c>
      <c r="S70" s="88">
        <v>114.4752012360409</v>
      </c>
      <c r="T70" s="88">
        <v>120.08121850978802</v>
      </c>
      <c r="U70" s="88">
        <f t="shared" si="1"/>
        <v>834.38321702614144</v>
      </c>
      <c r="V70" s="89">
        <f t="shared" si="1"/>
        <v>812.32570181111601</v>
      </c>
      <c r="W70" s="121"/>
    </row>
    <row r="71" spans="1:23" s="39" customFormat="1" x14ac:dyDescent="0.25">
      <c r="A71" s="13" t="s">
        <v>95</v>
      </c>
      <c r="B71" s="22" t="s">
        <v>96</v>
      </c>
      <c r="C71" s="15" t="s">
        <v>17</v>
      </c>
      <c r="D71" s="16">
        <v>8.8695869999999992</v>
      </c>
      <c r="E71" s="88">
        <v>40.207161000000006</v>
      </c>
      <c r="F71" s="88">
        <v>55.850745000000003</v>
      </c>
      <c r="G71" s="88">
        <v>65.584210000000013</v>
      </c>
      <c r="H71" s="88">
        <v>66.674331409999979</v>
      </c>
      <c r="I71" s="88">
        <v>73.16001</v>
      </c>
      <c r="J71" s="88">
        <v>78.237214999999992</v>
      </c>
      <c r="K71" s="88">
        <v>124.22670000000001</v>
      </c>
      <c r="L71" s="88">
        <v>115.53026299999998</v>
      </c>
      <c r="M71" s="88">
        <v>141.90210000000002</v>
      </c>
      <c r="N71" s="88">
        <v>139.51316299999999</v>
      </c>
      <c r="O71" s="88">
        <v>134.1122</v>
      </c>
      <c r="P71" s="88">
        <v>144.322079</v>
      </c>
      <c r="Q71" s="88">
        <v>124.39439999999999</v>
      </c>
      <c r="R71" s="88">
        <v>132.657061</v>
      </c>
      <c r="S71" s="88">
        <v>112.7556</v>
      </c>
      <c r="T71" s="88">
        <v>119.08669400000001</v>
      </c>
      <c r="U71" s="88">
        <f t="shared" si="1"/>
        <v>776.13522</v>
      </c>
      <c r="V71" s="89">
        <f t="shared" si="1"/>
        <v>796.02080640999998</v>
      </c>
      <c r="W71" s="121"/>
    </row>
    <row r="72" spans="1:23" s="39" customFormat="1" x14ac:dyDescent="0.25">
      <c r="A72" s="13" t="s">
        <v>97</v>
      </c>
      <c r="B72" s="22" t="s">
        <v>98</v>
      </c>
      <c r="C72" s="15" t="s">
        <v>17</v>
      </c>
      <c r="D72" s="16">
        <f>D70-D71</f>
        <v>0.14599100000000043</v>
      </c>
      <c r="E72" s="88">
        <f>E70-E71</f>
        <v>2.0160493799999983</v>
      </c>
      <c r="F72" s="88">
        <f>F70-F71</f>
        <v>0.33203605000000636</v>
      </c>
      <c r="G72" s="88">
        <f>G70-G71</f>
        <v>29.133279999999999</v>
      </c>
      <c r="H72" s="88">
        <f>H70-H71</f>
        <v>0.30100443999999982</v>
      </c>
      <c r="I72" s="88">
        <v>17.786799999999999</v>
      </c>
      <c r="J72" s="88">
        <f>J70-J71</f>
        <v>5.9598289700000038</v>
      </c>
      <c r="K72" s="88">
        <v>4.3445999999999998</v>
      </c>
      <c r="L72" s="88">
        <f>L70-L71</f>
        <v>1.3026802699999962</v>
      </c>
      <c r="M72" s="88">
        <v>1.6409919999999829</v>
      </c>
      <c r="N72" s="88">
        <f t="shared" ref="N72:T72" si="3">N70-N71</f>
        <v>5.5763560000000041</v>
      </c>
      <c r="O72" s="88">
        <v>1.9302663296000162</v>
      </c>
      <c r="P72" s="88">
        <f t="shared" si="3"/>
        <v>0.95440039999999726</v>
      </c>
      <c r="Q72" s="88">
        <v>1.6924574605004921</v>
      </c>
      <c r="R72" s="88">
        <f t="shared" si="3"/>
        <v>1.2161008113280047</v>
      </c>
      <c r="S72" s="88">
        <v>1.7196012360409014</v>
      </c>
      <c r="T72" s="88">
        <f t="shared" si="3"/>
        <v>0.99452450978800755</v>
      </c>
      <c r="U72" s="88">
        <f t="shared" si="1"/>
        <v>58.247997026141391</v>
      </c>
      <c r="V72" s="89">
        <f t="shared" si="1"/>
        <v>16.304895401116013</v>
      </c>
      <c r="W72" s="121"/>
    </row>
    <row r="73" spans="1:23" s="39" customFormat="1" x14ac:dyDescent="0.25">
      <c r="A73" s="13" t="s">
        <v>99</v>
      </c>
      <c r="B73" s="20" t="s">
        <v>100</v>
      </c>
      <c r="C73" s="15" t="s">
        <v>17</v>
      </c>
      <c r="D73" s="16">
        <f>D38-D53-D62-D68-D69-D70</f>
        <v>62.079355050000139</v>
      </c>
      <c r="E73" s="88">
        <f>E38-E53-E62-E68-E69-E70</f>
        <v>232.27172343000069</v>
      </c>
      <c r="F73" s="88">
        <f>F38-F53-F62-F68-F69-F70</f>
        <v>272.57286073299878</v>
      </c>
      <c r="G73" s="88">
        <f>G38-G53-G62-G68-G69-G70</f>
        <v>498.51198193168307</v>
      </c>
      <c r="H73" s="88">
        <v>199.03289147999999</v>
      </c>
      <c r="I73" s="88">
        <v>329.15518765677893</v>
      </c>
      <c r="J73" s="88">
        <f>J38-J53-J62-J68-J69-J70</f>
        <v>295.20279200685985</v>
      </c>
      <c r="K73" s="88">
        <v>276.66060951746539</v>
      </c>
      <c r="L73" s="88">
        <f>L38-L53-L62-L68-L69-L70</f>
        <v>302.83327696000151</v>
      </c>
      <c r="M73" s="88">
        <v>282.3614930392082</v>
      </c>
      <c r="N73" s="88">
        <f>N38-N53-N62-N68-N69-N70</f>
        <v>698.06081722320221</v>
      </c>
      <c r="O73" s="88">
        <v>295.64736688766988</v>
      </c>
      <c r="P73" s="88">
        <f>P38-P53-P62-P68-P69-P70</f>
        <v>409.75622316008537</v>
      </c>
      <c r="Q73" s="88">
        <v>302.7991027498141</v>
      </c>
      <c r="R73" s="88">
        <f t="shared" ref="R73:T73" si="4">R38-R53-R62-R68-R69-R70</f>
        <v>436.0334199082514</v>
      </c>
      <c r="S73" s="88">
        <v>290.43102079784546</v>
      </c>
      <c r="T73" s="88">
        <f t="shared" si="4"/>
        <v>426.31701961575681</v>
      </c>
      <c r="U73" s="88">
        <f t="shared" si="1"/>
        <v>2275.5667625804654</v>
      </c>
      <c r="V73" s="89">
        <f t="shared" si="1"/>
        <v>2767.2364403541569</v>
      </c>
      <c r="W73" s="121"/>
    </row>
    <row r="74" spans="1:23" s="39" customFormat="1" x14ac:dyDescent="0.25">
      <c r="A74" s="13" t="s">
        <v>101</v>
      </c>
      <c r="B74" s="22" t="s">
        <v>102</v>
      </c>
      <c r="C74" s="15" t="s">
        <v>17</v>
      </c>
      <c r="D74" s="16">
        <v>0</v>
      </c>
      <c r="E74" s="88">
        <v>0</v>
      </c>
      <c r="F74" s="88">
        <v>0</v>
      </c>
      <c r="G74" s="88">
        <v>0</v>
      </c>
      <c r="H74" s="88">
        <v>0</v>
      </c>
      <c r="I74" s="88">
        <v>0</v>
      </c>
      <c r="J74" s="88">
        <v>0</v>
      </c>
      <c r="K74" s="88">
        <v>0</v>
      </c>
      <c r="L74" s="88">
        <v>0</v>
      </c>
      <c r="M74" s="88">
        <v>0</v>
      </c>
      <c r="N74" s="88">
        <v>0</v>
      </c>
      <c r="O74" s="88">
        <v>0</v>
      </c>
      <c r="P74" s="88">
        <v>0</v>
      </c>
      <c r="Q74" s="88">
        <v>0</v>
      </c>
      <c r="R74" s="88">
        <v>0</v>
      </c>
      <c r="S74" s="88">
        <v>0</v>
      </c>
      <c r="T74" s="88">
        <v>0</v>
      </c>
      <c r="U74" s="88">
        <f t="shared" si="1"/>
        <v>0</v>
      </c>
      <c r="V74" s="89">
        <f t="shared" si="1"/>
        <v>0</v>
      </c>
      <c r="W74" s="121"/>
    </row>
    <row r="75" spans="1:23" s="39" customFormat="1" ht="15.75" customHeight="1" x14ac:dyDescent="0.25">
      <c r="A75" s="13" t="s">
        <v>103</v>
      </c>
      <c r="B75" s="22" t="s">
        <v>104</v>
      </c>
      <c r="C75" s="15" t="s">
        <v>17</v>
      </c>
      <c r="D75" s="16">
        <v>16.636993000000004</v>
      </c>
      <c r="E75" s="88">
        <v>71.754370010000017</v>
      </c>
      <c r="F75" s="88">
        <v>97.241878019999973</v>
      </c>
      <c r="G75" s="88">
        <v>291.72547505599999</v>
      </c>
      <c r="H75" s="88">
        <v>33.786812390000001</v>
      </c>
      <c r="I75" s="88">
        <v>104.26259999999999</v>
      </c>
      <c r="J75" s="88">
        <v>79.504015440000003</v>
      </c>
      <c r="K75" s="88">
        <v>91.923325759999997</v>
      </c>
      <c r="L75" s="88">
        <v>84.336599890000002</v>
      </c>
      <c r="M75" s="88">
        <v>92.713865939999991</v>
      </c>
      <c r="N75" s="88">
        <v>89.216636719999997</v>
      </c>
      <c r="O75" s="88">
        <v>93.533826841599989</v>
      </c>
      <c r="P75" s="88">
        <v>89.859795481600003</v>
      </c>
      <c r="Q75" s="88">
        <v>94.384363958302075</v>
      </c>
      <c r="R75" s="88">
        <v>90.52645484830208</v>
      </c>
      <c r="S75" s="88">
        <v>95.26668279743113</v>
      </c>
      <c r="T75" s="88">
        <v>91.21755869743113</v>
      </c>
      <c r="U75" s="88">
        <f t="shared" si="1"/>
        <v>863.81014035333317</v>
      </c>
      <c r="V75" s="89">
        <f t="shared" si="1"/>
        <v>558.44787346733324</v>
      </c>
      <c r="W75" s="121"/>
    </row>
    <row r="76" spans="1:23" s="39" customFormat="1" ht="16.5" thickBot="1" x14ac:dyDescent="0.3">
      <c r="A76" s="25" t="s">
        <v>105</v>
      </c>
      <c r="B76" s="26" t="s">
        <v>106</v>
      </c>
      <c r="C76" s="27" t="s">
        <v>17</v>
      </c>
      <c r="D76" s="28">
        <f>D73-D74-D75</f>
        <v>45.442362050000135</v>
      </c>
      <c r="E76" s="93">
        <f>E73-E74-E75</f>
        <v>160.51735342000069</v>
      </c>
      <c r="F76" s="93">
        <f>F73-F74-F75</f>
        <v>175.3309827129988</v>
      </c>
      <c r="G76" s="93">
        <f>G73-G74-G75</f>
        <v>206.78650687568307</v>
      </c>
      <c r="H76" s="88">
        <v>157.22638914999999</v>
      </c>
      <c r="I76" s="93">
        <v>224.89258765677894</v>
      </c>
      <c r="J76" s="93">
        <f>J73-J74-J75-J66</f>
        <v>207.37965609685986</v>
      </c>
      <c r="K76" s="93">
        <v>176.25810034746539</v>
      </c>
      <c r="L76" s="93">
        <f>L73-L74-L75-L66</f>
        <v>210.43527575000152</v>
      </c>
      <c r="M76" s="93">
        <v>180.55672286065212</v>
      </c>
      <c r="N76" s="93">
        <f>N73-N74-N75-N66</f>
        <v>600.43061979320225</v>
      </c>
      <c r="O76" s="93">
        <v>192.61617425156928</v>
      </c>
      <c r="P76" s="93">
        <f>P73-P74-P75-P66</f>
        <v>311.10409685282411</v>
      </c>
      <c r="Q76" s="93">
        <v>198.49247840950483</v>
      </c>
      <c r="R76" s="93">
        <f>R73-R74-R75-R66</f>
        <v>336.3185467489389</v>
      </c>
      <c r="S76" s="93">
        <v>184.79791406135709</v>
      </c>
      <c r="T76" s="93">
        <f>T73-T74-T75-T66</f>
        <v>325.49684600213584</v>
      </c>
      <c r="U76" s="93">
        <f t="shared" si="1"/>
        <v>1364.4004844630108</v>
      </c>
      <c r="V76" s="94">
        <f t="shared" si="1"/>
        <v>2148.3914303939623</v>
      </c>
      <c r="W76" s="121"/>
    </row>
    <row r="77" spans="1:23" s="39" customFormat="1" x14ac:dyDescent="0.25">
      <c r="A77" s="7" t="s">
        <v>107</v>
      </c>
      <c r="B77" s="122" t="s">
        <v>108</v>
      </c>
      <c r="C77" s="9" t="s">
        <v>17</v>
      </c>
      <c r="D77" s="10"/>
      <c r="E77" s="91"/>
      <c r="F77" s="91"/>
      <c r="G77" s="91"/>
      <c r="H77" s="91"/>
      <c r="I77" s="91">
        <v>0</v>
      </c>
      <c r="J77" s="91"/>
      <c r="K77" s="91">
        <v>0</v>
      </c>
      <c r="L77" s="91">
        <v>0</v>
      </c>
      <c r="M77" s="91">
        <v>0</v>
      </c>
      <c r="N77" s="91"/>
      <c r="O77" s="91">
        <v>0</v>
      </c>
      <c r="P77" s="91"/>
      <c r="Q77" s="91">
        <v>0</v>
      </c>
      <c r="R77" s="91"/>
      <c r="S77" s="91">
        <v>0</v>
      </c>
      <c r="T77" s="91"/>
      <c r="U77" s="91">
        <f t="shared" si="1"/>
        <v>0</v>
      </c>
      <c r="V77" s="92">
        <f t="shared" si="1"/>
        <v>0</v>
      </c>
      <c r="W77" s="121"/>
    </row>
    <row r="78" spans="1:23" s="39" customFormat="1" x14ac:dyDescent="0.25">
      <c r="A78" s="13" t="s">
        <v>109</v>
      </c>
      <c r="B78" s="22" t="s">
        <v>110</v>
      </c>
      <c r="C78" s="15" t="s">
        <v>17</v>
      </c>
      <c r="D78" s="16">
        <v>24.183299999999999</v>
      </c>
      <c r="E78" s="88">
        <v>206.39478</v>
      </c>
      <c r="F78" s="88">
        <v>156.04609299999998</v>
      </c>
      <c r="G78" s="88">
        <v>163.7749</v>
      </c>
      <c r="H78" s="88">
        <v>139.52354</v>
      </c>
      <c r="I78" s="88">
        <v>175.46523999742899</v>
      </c>
      <c r="J78" s="88">
        <v>177.59159</v>
      </c>
      <c r="K78" s="88">
        <v>201.31652</v>
      </c>
      <c r="L78" s="88">
        <v>211.24516499999999</v>
      </c>
      <c r="M78" s="88">
        <v>220.19799</v>
      </c>
      <c r="N78" s="88">
        <v>212.62687</v>
      </c>
      <c r="O78" s="88">
        <v>227.51301000000001</v>
      </c>
      <c r="P78" s="88">
        <v>255.00757999999999</v>
      </c>
      <c r="Q78" s="88">
        <v>218.77342000000002</v>
      </c>
      <c r="R78" s="88">
        <v>245.18275</v>
      </c>
      <c r="S78" s="88">
        <v>233.87029999999999</v>
      </c>
      <c r="T78" s="88">
        <v>282.61086</v>
      </c>
      <c r="U78" s="88">
        <f t="shared" si="1"/>
        <v>1440.9113799974291</v>
      </c>
      <c r="V78" s="89">
        <f t="shared" si="1"/>
        <v>1523.7883549999999</v>
      </c>
      <c r="W78" s="121"/>
    </row>
    <row r="79" spans="1:23" s="39" customFormat="1" x14ac:dyDescent="0.25">
      <c r="A79" s="13" t="s">
        <v>111</v>
      </c>
      <c r="B79" s="22" t="s">
        <v>112</v>
      </c>
      <c r="C79" s="15" t="s">
        <v>17</v>
      </c>
      <c r="D79" s="16">
        <v>0</v>
      </c>
      <c r="E79" s="88">
        <v>0</v>
      </c>
      <c r="F79" s="88">
        <v>817.12432426999999</v>
      </c>
      <c r="G79" s="88">
        <v>1377.212358212093</v>
      </c>
      <c r="H79" s="88">
        <v>1368.0140215500001</v>
      </c>
      <c r="I79" s="88">
        <v>1531.1724067149046</v>
      </c>
      <c r="J79" s="88">
        <v>1493.5678271499999</v>
      </c>
      <c r="K79" s="88">
        <v>1747.3806165673661</v>
      </c>
      <c r="L79" s="88">
        <v>1551.7748922300002</v>
      </c>
      <c r="M79" s="88">
        <v>2105.249941690081</v>
      </c>
      <c r="N79" s="88">
        <v>1850.9843851559961</v>
      </c>
      <c r="O79" s="88">
        <v>2557.066811183221</v>
      </c>
      <c r="P79" s="88">
        <v>1825.88930219544</v>
      </c>
      <c r="Q79" s="88">
        <v>2961.7314070172429</v>
      </c>
      <c r="R79" s="88">
        <v>1895.0345755490596</v>
      </c>
      <c r="S79" s="88">
        <v>3238.8953307728093</v>
      </c>
      <c r="T79" s="88">
        <v>1956.6516180269414</v>
      </c>
      <c r="U79" s="88">
        <f t="shared" si="1"/>
        <v>15518.708872157718</v>
      </c>
      <c r="V79" s="89">
        <f t="shared" si="1"/>
        <v>11941.916621857436</v>
      </c>
      <c r="W79" s="121"/>
    </row>
    <row r="80" spans="1:23" s="39" customFormat="1" ht="16.5" thickBot="1" x14ac:dyDescent="0.3">
      <c r="A80" s="29" t="s">
        <v>113</v>
      </c>
      <c r="B80" s="30" t="s">
        <v>114</v>
      </c>
      <c r="C80" s="31" t="s">
        <v>17</v>
      </c>
      <c r="D80" s="32">
        <v>64.05502623000001</v>
      </c>
      <c r="E80" s="95">
        <v>230.89204190999999</v>
      </c>
      <c r="F80" s="95">
        <v>206.74051825999996</v>
      </c>
      <c r="G80" s="95">
        <v>246.1375913415263</v>
      </c>
      <c r="H80" s="95">
        <v>204.05530702999997</v>
      </c>
      <c r="I80" s="95">
        <v>68.790394610000007</v>
      </c>
      <c r="J80" s="95">
        <v>207.71575834000001</v>
      </c>
      <c r="K80" s="95">
        <v>15.139949999999898</v>
      </c>
      <c r="L80" s="95">
        <v>169.16234606</v>
      </c>
      <c r="M80" s="95">
        <v>3.3923100000000002</v>
      </c>
      <c r="N80" s="95">
        <v>68.400801610000002</v>
      </c>
      <c r="O80" s="95">
        <v>3.3923100000000002</v>
      </c>
      <c r="P80" s="95">
        <v>68.400801610000002</v>
      </c>
      <c r="Q80" s="95">
        <v>3.3923100000000002</v>
      </c>
      <c r="R80" s="95">
        <v>68.400801610000002</v>
      </c>
      <c r="S80" s="95">
        <v>3.3923100000000002</v>
      </c>
      <c r="T80" s="95">
        <v>68.400801610000002</v>
      </c>
      <c r="U80" s="95">
        <f t="shared" si="1"/>
        <v>343.63717595152622</v>
      </c>
      <c r="V80" s="96">
        <f t="shared" si="1"/>
        <v>854.5366178700001</v>
      </c>
      <c r="W80" s="121"/>
    </row>
    <row r="81" spans="1:23" s="39" customFormat="1" x14ac:dyDescent="0.25">
      <c r="A81" s="33" t="s">
        <v>115</v>
      </c>
      <c r="B81" s="8" t="s">
        <v>116</v>
      </c>
      <c r="C81" s="34" t="s">
        <v>17</v>
      </c>
      <c r="D81" s="35">
        <f>D23-D38</f>
        <v>-263.73321759912005</v>
      </c>
      <c r="E81" s="99">
        <f>E23-E38</f>
        <v>-312.35404556232561</v>
      </c>
      <c r="F81" s="99">
        <f>F23-F38</f>
        <v>-898.32939869557913</v>
      </c>
      <c r="G81" s="99">
        <f>G23-G38</f>
        <v>-464.27467401076228</v>
      </c>
      <c r="H81" s="99">
        <f>H23-H38</f>
        <v>-325.54230370617734</v>
      </c>
      <c r="I81" s="99">
        <v>-308.73734208668975</v>
      </c>
      <c r="J81" s="99">
        <f>J23-J38</f>
        <v>-623.33467666968681</v>
      </c>
      <c r="K81" s="99">
        <v>-521.26144115307397</v>
      </c>
      <c r="L81" s="99">
        <f>L23-L38</f>
        <v>-1100.187893179851</v>
      </c>
      <c r="M81" s="99">
        <v>200.73576965186476</v>
      </c>
      <c r="N81" s="99">
        <f>N23-N38</f>
        <v>304.61994711426541</v>
      </c>
      <c r="O81" s="99">
        <v>-217.66048375479113</v>
      </c>
      <c r="P81" s="99">
        <f t="shared" ref="P81:T81" si="5">P23-P38</f>
        <v>-199.94353768582369</v>
      </c>
      <c r="Q81" s="99">
        <v>142.12317929952496</v>
      </c>
      <c r="R81" s="99">
        <f t="shared" si="5"/>
        <v>99.736316817642546</v>
      </c>
      <c r="S81" s="99">
        <v>331.56504316768041</v>
      </c>
      <c r="T81" s="99">
        <f t="shared" si="5"/>
        <v>480.4854392807365</v>
      </c>
      <c r="U81" s="99">
        <f t="shared" si="1"/>
        <v>-837.509948886247</v>
      </c>
      <c r="V81" s="100">
        <f t="shared" si="1"/>
        <v>-1364.1667080288944</v>
      </c>
      <c r="W81" s="121"/>
    </row>
    <row r="82" spans="1:23" s="39" customFormat="1" hidden="1" outlineLevel="1" x14ac:dyDescent="0.25">
      <c r="A82" s="13" t="s">
        <v>117</v>
      </c>
      <c r="B82" s="14" t="s">
        <v>19</v>
      </c>
      <c r="C82" s="15" t="s">
        <v>17</v>
      </c>
      <c r="D82" s="16" t="s">
        <v>224</v>
      </c>
      <c r="E82" s="88" t="s">
        <v>224</v>
      </c>
      <c r="F82" s="88" t="s">
        <v>224</v>
      </c>
      <c r="G82" s="88" t="s">
        <v>224</v>
      </c>
      <c r="H82" s="88" t="s">
        <v>224</v>
      </c>
      <c r="I82" s="88" t="s">
        <v>224</v>
      </c>
      <c r="J82" s="88" t="s">
        <v>224</v>
      </c>
      <c r="K82" s="88" t="s">
        <v>224</v>
      </c>
      <c r="L82" s="88" t="s">
        <v>224</v>
      </c>
      <c r="M82" s="88" t="s">
        <v>224</v>
      </c>
      <c r="N82" s="88" t="s">
        <v>224</v>
      </c>
      <c r="O82" s="88" t="s">
        <v>224</v>
      </c>
      <c r="P82" s="88" t="s">
        <v>224</v>
      </c>
      <c r="Q82" s="88" t="s">
        <v>224</v>
      </c>
      <c r="R82" s="88" t="s">
        <v>224</v>
      </c>
      <c r="S82" s="88" t="s">
        <v>224</v>
      </c>
      <c r="T82" s="88" t="s">
        <v>224</v>
      </c>
      <c r="U82" s="88" t="s">
        <v>224</v>
      </c>
      <c r="V82" s="89" t="s">
        <v>224</v>
      </c>
      <c r="W82" s="121"/>
    </row>
    <row r="83" spans="1:23" s="39" customFormat="1" ht="31.5" hidden="1" outlineLevel="1" x14ac:dyDescent="0.25">
      <c r="A83" s="13" t="s">
        <v>118</v>
      </c>
      <c r="B83" s="21" t="s">
        <v>21</v>
      </c>
      <c r="C83" s="15" t="s">
        <v>17</v>
      </c>
      <c r="D83" s="16" t="s">
        <v>224</v>
      </c>
      <c r="E83" s="88" t="s">
        <v>224</v>
      </c>
      <c r="F83" s="88" t="s">
        <v>224</v>
      </c>
      <c r="G83" s="88" t="s">
        <v>224</v>
      </c>
      <c r="H83" s="88" t="s">
        <v>224</v>
      </c>
      <c r="I83" s="88" t="s">
        <v>224</v>
      </c>
      <c r="J83" s="88" t="s">
        <v>224</v>
      </c>
      <c r="K83" s="88" t="s">
        <v>224</v>
      </c>
      <c r="L83" s="88" t="s">
        <v>224</v>
      </c>
      <c r="M83" s="88" t="s">
        <v>224</v>
      </c>
      <c r="N83" s="88" t="s">
        <v>224</v>
      </c>
      <c r="O83" s="88" t="s">
        <v>224</v>
      </c>
      <c r="P83" s="88" t="s">
        <v>224</v>
      </c>
      <c r="Q83" s="88" t="s">
        <v>224</v>
      </c>
      <c r="R83" s="88" t="s">
        <v>224</v>
      </c>
      <c r="S83" s="88" t="s">
        <v>224</v>
      </c>
      <c r="T83" s="88" t="s">
        <v>224</v>
      </c>
      <c r="U83" s="88" t="s">
        <v>224</v>
      </c>
      <c r="V83" s="89" t="s">
        <v>224</v>
      </c>
      <c r="W83" s="121"/>
    </row>
    <row r="84" spans="1:23" s="39" customFormat="1" ht="31.5" hidden="1" outlineLevel="1" x14ac:dyDescent="0.25">
      <c r="A84" s="13" t="s">
        <v>119</v>
      </c>
      <c r="B84" s="21" t="s">
        <v>23</v>
      </c>
      <c r="C84" s="15" t="s">
        <v>17</v>
      </c>
      <c r="D84" s="16" t="s">
        <v>224</v>
      </c>
      <c r="E84" s="88" t="s">
        <v>224</v>
      </c>
      <c r="F84" s="88" t="s">
        <v>224</v>
      </c>
      <c r="G84" s="88" t="s">
        <v>224</v>
      </c>
      <c r="H84" s="88" t="s">
        <v>224</v>
      </c>
      <c r="I84" s="88" t="s">
        <v>224</v>
      </c>
      <c r="J84" s="88" t="s">
        <v>224</v>
      </c>
      <c r="K84" s="88" t="s">
        <v>224</v>
      </c>
      <c r="L84" s="88" t="s">
        <v>224</v>
      </c>
      <c r="M84" s="88" t="s">
        <v>224</v>
      </c>
      <c r="N84" s="88" t="s">
        <v>224</v>
      </c>
      <c r="O84" s="88" t="s">
        <v>224</v>
      </c>
      <c r="P84" s="88" t="s">
        <v>224</v>
      </c>
      <c r="Q84" s="88" t="s">
        <v>224</v>
      </c>
      <c r="R84" s="88" t="s">
        <v>224</v>
      </c>
      <c r="S84" s="88" t="s">
        <v>224</v>
      </c>
      <c r="T84" s="88" t="s">
        <v>224</v>
      </c>
      <c r="U84" s="88" t="s">
        <v>224</v>
      </c>
      <c r="V84" s="89" t="s">
        <v>224</v>
      </c>
      <c r="W84" s="121"/>
    </row>
    <row r="85" spans="1:23" s="39" customFormat="1" ht="31.5" hidden="1" outlineLevel="1" x14ac:dyDescent="0.25">
      <c r="A85" s="13" t="s">
        <v>120</v>
      </c>
      <c r="B85" s="21" t="s">
        <v>25</v>
      </c>
      <c r="C85" s="15" t="s">
        <v>17</v>
      </c>
      <c r="D85" s="16" t="s">
        <v>224</v>
      </c>
      <c r="E85" s="88" t="s">
        <v>224</v>
      </c>
      <c r="F85" s="88" t="s">
        <v>224</v>
      </c>
      <c r="G85" s="88" t="s">
        <v>224</v>
      </c>
      <c r="H85" s="88" t="s">
        <v>224</v>
      </c>
      <c r="I85" s="88" t="s">
        <v>224</v>
      </c>
      <c r="J85" s="88" t="s">
        <v>224</v>
      </c>
      <c r="K85" s="88" t="s">
        <v>224</v>
      </c>
      <c r="L85" s="88" t="s">
        <v>224</v>
      </c>
      <c r="M85" s="88" t="s">
        <v>224</v>
      </c>
      <c r="N85" s="88" t="s">
        <v>224</v>
      </c>
      <c r="O85" s="88" t="s">
        <v>224</v>
      </c>
      <c r="P85" s="88" t="s">
        <v>224</v>
      </c>
      <c r="Q85" s="88" t="s">
        <v>224</v>
      </c>
      <c r="R85" s="88" t="s">
        <v>224</v>
      </c>
      <c r="S85" s="88" t="s">
        <v>224</v>
      </c>
      <c r="T85" s="88" t="s">
        <v>224</v>
      </c>
      <c r="U85" s="88" t="s">
        <v>224</v>
      </c>
      <c r="V85" s="89" t="s">
        <v>224</v>
      </c>
      <c r="W85" s="121"/>
    </row>
    <row r="86" spans="1:23" s="39" customFormat="1" hidden="1" outlineLevel="1" x14ac:dyDescent="0.25">
      <c r="A86" s="13" t="s">
        <v>121</v>
      </c>
      <c r="B86" s="14" t="s">
        <v>27</v>
      </c>
      <c r="C86" s="15" t="s">
        <v>17</v>
      </c>
      <c r="D86" s="16" t="s">
        <v>224</v>
      </c>
      <c r="E86" s="88" t="s">
        <v>224</v>
      </c>
      <c r="F86" s="88" t="s">
        <v>224</v>
      </c>
      <c r="G86" s="88" t="s">
        <v>224</v>
      </c>
      <c r="H86" s="88" t="s">
        <v>224</v>
      </c>
      <c r="I86" s="88" t="s">
        <v>224</v>
      </c>
      <c r="J86" s="88" t="s">
        <v>224</v>
      </c>
      <c r="K86" s="88" t="s">
        <v>224</v>
      </c>
      <c r="L86" s="88" t="s">
        <v>224</v>
      </c>
      <c r="M86" s="88" t="s">
        <v>224</v>
      </c>
      <c r="N86" s="88" t="s">
        <v>224</v>
      </c>
      <c r="O86" s="88" t="s">
        <v>224</v>
      </c>
      <c r="P86" s="88" t="s">
        <v>224</v>
      </c>
      <c r="Q86" s="88" t="s">
        <v>224</v>
      </c>
      <c r="R86" s="88" t="s">
        <v>224</v>
      </c>
      <c r="S86" s="88" t="s">
        <v>224</v>
      </c>
      <c r="T86" s="88" t="s">
        <v>224</v>
      </c>
      <c r="U86" s="88" t="s">
        <v>224</v>
      </c>
      <c r="V86" s="89" t="s">
        <v>224</v>
      </c>
      <c r="W86" s="121"/>
    </row>
    <row r="87" spans="1:23" s="39" customFormat="1" collapsed="1" x14ac:dyDescent="0.25">
      <c r="A87" s="13" t="s">
        <v>122</v>
      </c>
      <c r="B87" s="14" t="s">
        <v>29</v>
      </c>
      <c r="C87" s="15" t="s">
        <v>17</v>
      </c>
      <c r="D87" s="16">
        <f>D29-D44</f>
        <v>-263.73321759912005</v>
      </c>
      <c r="E87" s="88">
        <f>E29-E44</f>
        <v>-314.12597776232587</v>
      </c>
      <c r="F87" s="88">
        <f>F29-F44</f>
        <v>-808.80571624249342</v>
      </c>
      <c r="G87" s="88">
        <f>G29-G44</f>
        <v>-402.08357469600787</v>
      </c>
      <c r="H87" s="88">
        <f>H29-H44</f>
        <v>-342.6764065444745</v>
      </c>
      <c r="I87" s="88">
        <v>-393.4729555508834</v>
      </c>
      <c r="J87" s="88">
        <f>J29-J44</f>
        <v>-589.65252483472977</v>
      </c>
      <c r="K87" s="88">
        <v>-647.47469236641109</v>
      </c>
      <c r="L87" s="88">
        <f>L29-L44</f>
        <v>-817.66559653100057</v>
      </c>
      <c r="M87" s="88">
        <v>-566.99213105666604</v>
      </c>
      <c r="N87" s="88">
        <f t="shared" ref="N87:T87" si="6">N29-N44</f>
        <v>-493.02149063267234</v>
      </c>
      <c r="O87" s="88">
        <v>-289.44880804406012</v>
      </c>
      <c r="P87" s="88">
        <f t="shared" si="6"/>
        <v>-254.42062829980614</v>
      </c>
      <c r="Q87" s="88">
        <v>96.654753229225662</v>
      </c>
      <c r="R87" s="88">
        <f t="shared" si="6"/>
        <v>47.544656951044999</v>
      </c>
      <c r="S87" s="88">
        <v>310.81651504294996</v>
      </c>
      <c r="T87" s="88">
        <f t="shared" si="6"/>
        <v>417.93900548532702</v>
      </c>
      <c r="U87" s="88">
        <f t="shared" si="1"/>
        <v>-1892.0008934418529</v>
      </c>
      <c r="V87" s="89">
        <f t="shared" si="1"/>
        <v>-2031.9529844063113</v>
      </c>
      <c r="W87" s="121"/>
    </row>
    <row r="88" spans="1:23" s="39" customFormat="1" hidden="1" outlineLevel="1" x14ac:dyDescent="0.25">
      <c r="A88" s="13" t="s">
        <v>123</v>
      </c>
      <c r="B88" s="14" t="s">
        <v>31</v>
      </c>
      <c r="C88" s="15" t="s">
        <v>17</v>
      </c>
      <c r="D88" s="16" t="s">
        <v>224</v>
      </c>
      <c r="E88" s="88" t="s">
        <v>224</v>
      </c>
      <c r="F88" s="88" t="s">
        <v>224</v>
      </c>
      <c r="G88" s="88" t="s">
        <v>224</v>
      </c>
      <c r="H88" s="88" t="s">
        <v>224</v>
      </c>
      <c r="I88" s="88" t="s">
        <v>224</v>
      </c>
      <c r="J88" s="88" t="s">
        <v>224</v>
      </c>
      <c r="K88" s="88" t="s">
        <v>224</v>
      </c>
      <c r="L88" s="88" t="s">
        <v>224</v>
      </c>
      <c r="M88" s="88" t="s">
        <v>224</v>
      </c>
      <c r="N88" s="88" t="s">
        <v>224</v>
      </c>
      <c r="O88" s="88" t="s">
        <v>224</v>
      </c>
      <c r="P88" s="88" t="s">
        <v>224</v>
      </c>
      <c r="Q88" s="88" t="s">
        <v>224</v>
      </c>
      <c r="R88" s="88" t="s">
        <v>224</v>
      </c>
      <c r="S88" s="88" t="s">
        <v>224</v>
      </c>
      <c r="T88" s="88" t="s">
        <v>224</v>
      </c>
      <c r="U88" s="88" t="s">
        <v>224</v>
      </c>
      <c r="V88" s="89" t="s">
        <v>224</v>
      </c>
      <c r="W88" s="121"/>
    </row>
    <row r="89" spans="1:23" s="39" customFormat="1" collapsed="1" x14ac:dyDescent="0.25">
      <c r="A89" s="13" t="s">
        <v>124</v>
      </c>
      <c r="B89" s="14" t="s">
        <v>33</v>
      </c>
      <c r="C89" s="15" t="s">
        <v>17</v>
      </c>
      <c r="D89" s="16">
        <f>D31-D46</f>
        <v>0</v>
      </c>
      <c r="E89" s="88">
        <f t="shared" ref="E89:H90" si="7">E31-E46</f>
        <v>-4.678299999999469E-4</v>
      </c>
      <c r="F89" s="88">
        <f t="shared" si="7"/>
        <v>0</v>
      </c>
      <c r="G89" s="88">
        <f t="shared" si="7"/>
        <v>1.2930054023200006</v>
      </c>
      <c r="H89" s="88">
        <f t="shared" si="7"/>
        <v>-0.8375846408474581</v>
      </c>
      <c r="I89" s="88">
        <v>1.1834560931120752</v>
      </c>
      <c r="J89" s="88">
        <f t="shared" ref="J89:T90" si="8">J31-J46</f>
        <v>-2.623088364406776</v>
      </c>
      <c r="K89" s="88">
        <v>5.9600031160553426</v>
      </c>
      <c r="L89" s="88">
        <f>L31-L46</f>
        <v>-4.2077172288135598</v>
      </c>
      <c r="M89" s="88">
        <v>666.16577649548276</v>
      </c>
      <c r="N89" s="88">
        <f t="shared" si="8"/>
        <v>917.12211911264876</v>
      </c>
      <c r="O89" s="88">
        <v>3.2363588951441891</v>
      </c>
      <c r="P89" s="88">
        <f t="shared" si="8"/>
        <v>10.456272683264988</v>
      </c>
      <c r="Q89" s="88">
        <v>1.0898467006407062</v>
      </c>
      <c r="R89" s="88">
        <f t="shared" si="8"/>
        <v>1.6466193720647437</v>
      </c>
      <c r="S89" s="88">
        <v>1.0024650763466716</v>
      </c>
      <c r="T89" s="88">
        <f t="shared" si="8"/>
        <v>4.0315308721179894</v>
      </c>
      <c r="U89" s="88">
        <f t="shared" ref="U89:V148" si="9">G89+I89+K89+M89+O89+Q89+S89</f>
        <v>679.93091177910173</v>
      </c>
      <c r="V89" s="89">
        <f t="shared" si="9"/>
        <v>925.58815180602858</v>
      </c>
      <c r="W89" s="121"/>
    </row>
    <row r="90" spans="1:23" s="39" customFormat="1" x14ac:dyDescent="0.25">
      <c r="A90" s="13" t="s">
        <v>125</v>
      </c>
      <c r="B90" s="14" t="s">
        <v>35</v>
      </c>
      <c r="C90" s="15" t="s">
        <v>17</v>
      </c>
      <c r="D90" s="16">
        <f>D32-D47</f>
        <v>0</v>
      </c>
      <c r="E90" s="88">
        <f t="shared" si="7"/>
        <v>0</v>
      </c>
      <c r="F90" s="88">
        <f t="shared" si="7"/>
        <v>-91.595425083085956</v>
      </c>
      <c r="G90" s="88">
        <f t="shared" si="7"/>
        <v>-65.142699774688253</v>
      </c>
      <c r="H90" s="88">
        <f t="shared" si="7"/>
        <v>13.731494402872841</v>
      </c>
      <c r="I90" s="88">
        <v>82.624202167271051</v>
      </c>
      <c r="J90" s="88">
        <f t="shared" si="8"/>
        <v>-35.468452224787143</v>
      </c>
      <c r="K90" s="88">
        <v>114.1142482973346</v>
      </c>
      <c r="L90" s="88">
        <f>L32-L47</f>
        <v>-284.33299498783344</v>
      </c>
      <c r="M90" s="88">
        <v>95.423124413101959</v>
      </c>
      <c r="N90" s="88">
        <f t="shared" si="8"/>
        <v>-125.29022820796172</v>
      </c>
      <c r="O90" s="88">
        <v>62.412965594177422</v>
      </c>
      <c r="P90" s="88">
        <f t="shared" si="8"/>
        <v>38.201755946960475</v>
      </c>
      <c r="Q90" s="88">
        <v>38.239579569711623</v>
      </c>
      <c r="R90" s="88">
        <f t="shared" si="8"/>
        <v>44.716082763607574</v>
      </c>
      <c r="S90" s="88">
        <v>13.607063248436589</v>
      </c>
      <c r="T90" s="88">
        <f t="shared" si="8"/>
        <v>52.675653615310694</v>
      </c>
      <c r="U90" s="88">
        <f t="shared" si="9"/>
        <v>341.27848351534499</v>
      </c>
      <c r="V90" s="89">
        <f t="shared" si="9"/>
        <v>-295.76668869183072</v>
      </c>
      <c r="W90" s="121"/>
    </row>
    <row r="91" spans="1:23" s="39" customFormat="1" hidden="1" outlineLevel="1" x14ac:dyDescent="0.25">
      <c r="A91" s="13" t="s">
        <v>126</v>
      </c>
      <c r="B91" s="14" t="s">
        <v>37</v>
      </c>
      <c r="C91" s="15" t="s">
        <v>17</v>
      </c>
      <c r="D91" s="16" t="s">
        <v>224</v>
      </c>
      <c r="E91" s="88" t="s">
        <v>224</v>
      </c>
      <c r="F91" s="88" t="s">
        <v>224</v>
      </c>
      <c r="G91" s="88" t="s">
        <v>224</v>
      </c>
      <c r="H91" s="88" t="s">
        <v>224</v>
      </c>
      <c r="I91" s="88" t="s">
        <v>224</v>
      </c>
      <c r="J91" s="88" t="s">
        <v>224</v>
      </c>
      <c r="K91" s="88" t="s">
        <v>224</v>
      </c>
      <c r="L91" s="88" t="s">
        <v>224</v>
      </c>
      <c r="M91" s="88" t="s">
        <v>224</v>
      </c>
      <c r="N91" s="88" t="s">
        <v>224</v>
      </c>
      <c r="O91" s="88" t="s">
        <v>224</v>
      </c>
      <c r="P91" s="88" t="s">
        <v>224</v>
      </c>
      <c r="Q91" s="88" t="s">
        <v>224</v>
      </c>
      <c r="R91" s="88" t="s">
        <v>224</v>
      </c>
      <c r="S91" s="88" t="s">
        <v>224</v>
      </c>
      <c r="T91" s="88" t="s">
        <v>224</v>
      </c>
      <c r="U91" s="88" t="s">
        <v>224</v>
      </c>
      <c r="V91" s="89" t="s">
        <v>224</v>
      </c>
      <c r="W91" s="121"/>
    </row>
    <row r="92" spans="1:23" s="39" customFormat="1" ht="31.5" hidden="1" outlineLevel="1" x14ac:dyDescent="0.25">
      <c r="A92" s="13" t="s">
        <v>127</v>
      </c>
      <c r="B92" s="37" t="s">
        <v>39</v>
      </c>
      <c r="C92" s="15" t="s">
        <v>17</v>
      </c>
      <c r="D92" s="16" t="s">
        <v>224</v>
      </c>
      <c r="E92" s="88" t="s">
        <v>224</v>
      </c>
      <c r="F92" s="88" t="s">
        <v>224</v>
      </c>
      <c r="G92" s="88" t="s">
        <v>224</v>
      </c>
      <c r="H92" s="88" t="s">
        <v>224</v>
      </c>
      <c r="I92" s="88" t="s">
        <v>224</v>
      </c>
      <c r="J92" s="88" t="s">
        <v>224</v>
      </c>
      <c r="K92" s="88" t="s">
        <v>224</v>
      </c>
      <c r="L92" s="88" t="s">
        <v>224</v>
      </c>
      <c r="M92" s="88" t="s">
        <v>224</v>
      </c>
      <c r="N92" s="88" t="s">
        <v>224</v>
      </c>
      <c r="O92" s="88" t="s">
        <v>224</v>
      </c>
      <c r="P92" s="88" t="s">
        <v>224</v>
      </c>
      <c r="Q92" s="88" t="s">
        <v>224</v>
      </c>
      <c r="R92" s="88" t="s">
        <v>224</v>
      </c>
      <c r="S92" s="88" t="s">
        <v>224</v>
      </c>
      <c r="T92" s="88" t="s">
        <v>224</v>
      </c>
      <c r="U92" s="88" t="s">
        <v>224</v>
      </c>
      <c r="V92" s="89" t="s">
        <v>224</v>
      </c>
      <c r="W92" s="121"/>
    </row>
    <row r="93" spans="1:23" s="39" customFormat="1" hidden="1" outlineLevel="1" x14ac:dyDescent="0.25">
      <c r="A93" s="13" t="s">
        <v>128</v>
      </c>
      <c r="B93" s="21" t="s">
        <v>41</v>
      </c>
      <c r="C93" s="15" t="s">
        <v>17</v>
      </c>
      <c r="D93" s="16" t="s">
        <v>224</v>
      </c>
      <c r="E93" s="88" t="s">
        <v>224</v>
      </c>
      <c r="F93" s="88" t="s">
        <v>224</v>
      </c>
      <c r="G93" s="88" t="s">
        <v>224</v>
      </c>
      <c r="H93" s="88" t="s">
        <v>224</v>
      </c>
      <c r="I93" s="88" t="s">
        <v>224</v>
      </c>
      <c r="J93" s="88" t="s">
        <v>224</v>
      </c>
      <c r="K93" s="88" t="s">
        <v>224</v>
      </c>
      <c r="L93" s="88" t="s">
        <v>224</v>
      </c>
      <c r="M93" s="88" t="s">
        <v>224</v>
      </c>
      <c r="N93" s="88" t="s">
        <v>224</v>
      </c>
      <c r="O93" s="88" t="s">
        <v>224</v>
      </c>
      <c r="P93" s="88" t="s">
        <v>224</v>
      </c>
      <c r="Q93" s="88" t="s">
        <v>224</v>
      </c>
      <c r="R93" s="88" t="s">
        <v>224</v>
      </c>
      <c r="S93" s="88" t="s">
        <v>224</v>
      </c>
      <c r="T93" s="88" t="s">
        <v>224</v>
      </c>
      <c r="U93" s="88" t="s">
        <v>224</v>
      </c>
      <c r="V93" s="89" t="s">
        <v>224</v>
      </c>
      <c r="W93" s="121"/>
    </row>
    <row r="94" spans="1:23" s="39" customFormat="1" hidden="1" outlineLevel="1" x14ac:dyDescent="0.25">
      <c r="A94" s="13" t="s">
        <v>129</v>
      </c>
      <c r="B94" s="22" t="s">
        <v>43</v>
      </c>
      <c r="C94" s="15" t="s">
        <v>17</v>
      </c>
      <c r="D94" s="16" t="s">
        <v>224</v>
      </c>
      <c r="E94" s="88" t="s">
        <v>224</v>
      </c>
      <c r="F94" s="88" t="s">
        <v>224</v>
      </c>
      <c r="G94" s="88" t="s">
        <v>224</v>
      </c>
      <c r="H94" s="88" t="s">
        <v>224</v>
      </c>
      <c r="I94" s="88" t="s">
        <v>224</v>
      </c>
      <c r="J94" s="88" t="s">
        <v>224</v>
      </c>
      <c r="K94" s="88" t="s">
        <v>224</v>
      </c>
      <c r="L94" s="88" t="s">
        <v>224</v>
      </c>
      <c r="M94" s="88" t="s">
        <v>224</v>
      </c>
      <c r="N94" s="88" t="s">
        <v>224</v>
      </c>
      <c r="O94" s="88" t="s">
        <v>224</v>
      </c>
      <c r="P94" s="88" t="s">
        <v>224</v>
      </c>
      <c r="Q94" s="88" t="s">
        <v>224</v>
      </c>
      <c r="R94" s="88" t="s">
        <v>224</v>
      </c>
      <c r="S94" s="88" t="s">
        <v>224</v>
      </c>
      <c r="T94" s="88" t="s">
        <v>224</v>
      </c>
      <c r="U94" s="88" t="s">
        <v>224</v>
      </c>
      <c r="V94" s="89" t="s">
        <v>224</v>
      </c>
      <c r="W94" s="121"/>
    </row>
    <row r="95" spans="1:23" s="39" customFormat="1" collapsed="1" x14ac:dyDescent="0.25">
      <c r="A95" s="13" t="s">
        <v>130</v>
      </c>
      <c r="B95" s="14" t="s">
        <v>45</v>
      </c>
      <c r="C95" s="15" t="s">
        <v>17</v>
      </c>
      <c r="D95" s="16">
        <f>D37-D52</f>
        <v>0</v>
      </c>
      <c r="E95" s="88">
        <f>E37-E52</f>
        <v>1.7724000300000071</v>
      </c>
      <c r="F95" s="88">
        <f>F37-F52</f>
        <v>2.0717426300000028</v>
      </c>
      <c r="G95" s="88">
        <f>G37-G52</f>
        <v>1.6585950576147184</v>
      </c>
      <c r="H95" s="88">
        <f>H37-H52</f>
        <v>4.2401930762711899</v>
      </c>
      <c r="I95" s="88">
        <v>0.92795520380977692</v>
      </c>
      <c r="J95" s="88">
        <f t="shared" ref="J95:T95" si="10">J37-J52</f>
        <v>4.4093887542372912</v>
      </c>
      <c r="K95" s="88">
        <v>6.1389997999469088</v>
      </c>
      <c r="L95" s="88">
        <f>L37-L52</f>
        <v>6.0184155677966089</v>
      </c>
      <c r="M95" s="88">
        <v>6.1389997999469088</v>
      </c>
      <c r="N95" s="88">
        <f t="shared" si="10"/>
        <v>5.8095468422494818</v>
      </c>
      <c r="O95" s="88">
        <v>6.1389997999469088</v>
      </c>
      <c r="P95" s="88">
        <f t="shared" si="10"/>
        <v>5.8190619837571376</v>
      </c>
      <c r="Q95" s="88">
        <v>6.1389997999469088</v>
      </c>
      <c r="R95" s="88">
        <f t="shared" si="10"/>
        <v>5.8289577309250831</v>
      </c>
      <c r="S95" s="88">
        <v>6.1389997999469088</v>
      </c>
      <c r="T95" s="88">
        <f t="shared" si="10"/>
        <v>5.8392493079797561</v>
      </c>
      <c r="U95" s="88">
        <f t="shared" si="9"/>
        <v>33.281549261159043</v>
      </c>
      <c r="V95" s="89">
        <f t="shared" si="9"/>
        <v>37.964813263216548</v>
      </c>
      <c r="W95" s="121"/>
    </row>
    <row r="96" spans="1:23" s="39" customFormat="1" x14ac:dyDescent="0.25">
      <c r="A96" s="13" t="s">
        <v>131</v>
      </c>
      <c r="B96" s="36" t="s">
        <v>132</v>
      </c>
      <c r="C96" s="15" t="s">
        <v>17</v>
      </c>
      <c r="D96" s="16">
        <f>D97-D103</f>
        <v>-12.634</v>
      </c>
      <c r="E96" s="88">
        <f>E97-E103</f>
        <v>-33.332020599999993</v>
      </c>
      <c r="F96" s="88">
        <f>F97-F103</f>
        <v>-142.50810622000003</v>
      </c>
      <c r="G96" s="88">
        <f>G97-G103</f>
        <v>-624.25389176127101</v>
      </c>
      <c r="H96" s="88">
        <f>H97-H103</f>
        <v>-569.06834604800019</v>
      </c>
      <c r="I96" s="88">
        <v>-555.87016369108437</v>
      </c>
      <c r="J96" s="88">
        <f t="shared" ref="J96:T96" si="11">J97-J103</f>
        <v>-1465.4777334399994</v>
      </c>
      <c r="K96" s="88">
        <v>-1786.216197855457</v>
      </c>
      <c r="L96" s="88">
        <f>L97-L103</f>
        <v>-936.09923425999932</v>
      </c>
      <c r="M96" s="88">
        <v>-1232.7553155577807</v>
      </c>
      <c r="N96" s="88">
        <f t="shared" si="11"/>
        <v>-1389.139527152676</v>
      </c>
      <c r="O96" s="88">
        <v>-1119.3941774576463</v>
      </c>
      <c r="P96" s="88">
        <f t="shared" si="11"/>
        <v>-992.88265026860768</v>
      </c>
      <c r="Q96" s="88">
        <v>-678.73556312127073</v>
      </c>
      <c r="R96" s="88">
        <f t="shared" si="11"/>
        <v>-468.72368024848902</v>
      </c>
      <c r="S96" s="88">
        <v>-249.3650830612371</v>
      </c>
      <c r="T96" s="88">
        <f t="shared" si="11"/>
        <v>-51.868130987860134</v>
      </c>
      <c r="U96" s="88">
        <f t="shared" si="9"/>
        <v>-6246.5903925057464</v>
      </c>
      <c r="V96" s="89">
        <f t="shared" si="9"/>
        <v>-5873.2593024056323</v>
      </c>
      <c r="W96" s="121"/>
    </row>
    <row r="97" spans="1:23" s="39" customFormat="1" x14ac:dyDescent="0.25">
      <c r="A97" s="13" t="s">
        <v>133</v>
      </c>
      <c r="B97" s="37" t="s">
        <v>134</v>
      </c>
      <c r="C97" s="15" t="s">
        <v>17</v>
      </c>
      <c r="D97" s="16">
        <v>40.067600000000006</v>
      </c>
      <c r="E97" s="88">
        <v>65.056960400000008</v>
      </c>
      <c r="F97" s="88">
        <v>41.414931429999996</v>
      </c>
      <c r="G97" s="88">
        <v>10</v>
      </c>
      <c r="H97" s="88">
        <v>363.96174537999997</v>
      </c>
      <c r="I97" s="88">
        <v>0</v>
      </c>
      <c r="J97" s="88">
        <v>1363.99527242</v>
      </c>
      <c r="K97" s="88">
        <v>30</v>
      </c>
      <c r="L97" s="88">
        <v>2015.3131555200002</v>
      </c>
      <c r="M97" s="88">
        <v>30</v>
      </c>
      <c r="N97" s="88">
        <v>0</v>
      </c>
      <c r="O97" s="88">
        <v>30</v>
      </c>
      <c r="P97" s="88">
        <v>0</v>
      </c>
      <c r="Q97" s="88">
        <v>30</v>
      </c>
      <c r="R97" s="88">
        <v>0</v>
      </c>
      <c r="S97" s="88">
        <v>30</v>
      </c>
      <c r="T97" s="88">
        <v>0</v>
      </c>
      <c r="U97" s="88">
        <f t="shared" si="9"/>
        <v>160</v>
      </c>
      <c r="V97" s="89">
        <f t="shared" si="9"/>
        <v>3743.2701733200001</v>
      </c>
      <c r="W97" s="121"/>
    </row>
    <row r="98" spans="1:23" s="39" customFormat="1" x14ac:dyDescent="0.25">
      <c r="A98" s="13" t="s">
        <v>135</v>
      </c>
      <c r="B98" s="21" t="s">
        <v>136</v>
      </c>
      <c r="C98" s="15" t="s">
        <v>17</v>
      </c>
      <c r="D98" s="16">
        <v>0</v>
      </c>
      <c r="E98" s="88">
        <v>0</v>
      </c>
      <c r="F98" s="88">
        <v>0</v>
      </c>
      <c r="G98" s="88">
        <v>0</v>
      </c>
      <c r="H98" s="88">
        <v>0</v>
      </c>
      <c r="I98" s="88">
        <v>0</v>
      </c>
      <c r="J98" s="88">
        <v>0</v>
      </c>
      <c r="K98" s="88">
        <v>0</v>
      </c>
      <c r="L98" s="88">
        <v>0</v>
      </c>
      <c r="M98" s="88">
        <v>0</v>
      </c>
      <c r="N98" s="88">
        <v>0</v>
      </c>
      <c r="O98" s="88">
        <v>0</v>
      </c>
      <c r="P98" s="88">
        <v>0</v>
      </c>
      <c r="Q98" s="88">
        <v>0</v>
      </c>
      <c r="R98" s="88">
        <v>0</v>
      </c>
      <c r="S98" s="88">
        <v>0</v>
      </c>
      <c r="T98" s="88">
        <v>0</v>
      </c>
      <c r="U98" s="88">
        <f t="shared" si="9"/>
        <v>0</v>
      </c>
      <c r="V98" s="89">
        <f t="shared" si="9"/>
        <v>0</v>
      </c>
      <c r="W98" s="121"/>
    </row>
    <row r="99" spans="1:23" s="39" customFormat="1" x14ac:dyDescent="0.25">
      <c r="A99" s="13" t="s">
        <v>137</v>
      </c>
      <c r="B99" s="21" t="s">
        <v>138</v>
      </c>
      <c r="C99" s="15" t="s">
        <v>17</v>
      </c>
      <c r="D99" s="16">
        <v>0</v>
      </c>
      <c r="E99" s="88">
        <v>0</v>
      </c>
      <c r="F99" s="88">
        <v>0.74047878</v>
      </c>
      <c r="G99" s="88">
        <v>0</v>
      </c>
      <c r="H99" s="88">
        <v>5.4118005800000004</v>
      </c>
      <c r="I99" s="88">
        <v>0</v>
      </c>
      <c r="J99" s="88">
        <v>47.209771329999995</v>
      </c>
      <c r="K99" s="88">
        <v>30</v>
      </c>
      <c r="L99" s="88">
        <v>2.5521402200000001</v>
      </c>
      <c r="M99" s="88">
        <v>30</v>
      </c>
      <c r="N99" s="88">
        <v>0</v>
      </c>
      <c r="O99" s="88">
        <v>30</v>
      </c>
      <c r="P99" s="88">
        <v>0</v>
      </c>
      <c r="Q99" s="88">
        <v>30</v>
      </c>
      <c r="R99" s="88">
        <v>0</v>
      </c>
      <c r="S99" s="88">
        <v>30</v>
      </c>
      <c r="T99" s="88">
        <v>0</v>
      </c>
      <c r="U99" s="88">
        <f t="shared" si="9"/>
        <v>150</v>
      </c>
      <c r="V99" s="89">
        <f t="shared" si="9"/>
        <v>55.173712129999991</v>
      </c>
      <c r="W99" s="121"/>
    </row>
    <row r="100" spans="1:23" s="39" customFormat="1" x14ac:dyDescent="0.25">
      <c r="A100" s="13" t="s">
        <v>139</v>
      </c>
      <c r="B100" s="21" t="s">
        <v>140</v>
      </c>
      <c r="C100" s="15" t="s">
        <v>17</v>
      </c>
      <c r="D100" s="16">
        <v>0</v>
      </c>
      <c r="E100" s="88">
        <v>0</v>
      </c>
      <c r="F100" s="88">
        <v>17.0620923</v>
      </c>
      <c r="G100" s="88">
        <v>0</v>
      </c>
      <c r="H100" s="88">
        <v>340.09112789999995</v>
      </c>
      <c r="I100" s="88">
        <v>0</v>
      </c>
      <c r="J100" s="88">
        <f>J101</f>
        <v>1248.8045805000002</v>
      </c>
      <c r="K100" s="88">
        <v>0</v>
      </c>
      <c r="L100" s="88">
        <v>1827.7166785200002</v>
      </c>
      <c r="M100" s="88">
        <v>0</v>
      </c>
      <c r="N100" s="88">
        <f>N101</f>
        <v>0</v>
      </c>
      <c r="O100" s="88">
        <v>0</v>
      </c>
      <c r="P100" s="88">
        <f>P101</f>
        <v>0</v>
      </c>
      <c r="Q100" s="88">
        <v>0</v>
      </c>
      <c r="R100" s="88">
        <f>R101</f>
        <v>0</v>
      </c>
      <c r="S100" s="88">
        <v>0</v>
      </c>
      <c r="T100" s="88">
        <f>T101</f>
        <v>0</v>
      </c>
      <c r="U100" s="88">
        <f t="shared" si="9"/>
        <v>0</v>
      </c>
      <c r="V100" s="89">
        <f t="shared" si="9"/>
        <v>3416.6123869200001</v>
      </c>
      <c r="W100" s="121"/>
    </row>
    <row r="101" spans="1:23" s="39" customFormat="1" x14ac:dyDescent="0.25">
      <c r="A101" s="13" t="s">
        <v>141</v>
      </c>
      <c r="B101" s="23" t="s">
        <v>142</v>
      </c>
      <c r="C101" s="15" t="s">
        <v>17</v>
      </c>
      <c r="D101" s="16">
        <v>0</v>
      </c>
      <c r="E101" s="88">
        <v>0</v>
      </c>
      <c r="F101" s="88">
        <v>17.0620923</v>
      </c>
      <c r="G101" s="88">
        <v>0</v>
      </c>
      <c r="H101" s="88">
        <v>340.09112789999995</v>
      </c>
      <c r="I101" s="88">
        <v>0</v>
      </c>
      <c r="J101" s="88">
        <v>1248.8045805000002</v>
      </c>
      <c r="K101" s="88">
        <v>0</v>
      </c>
      <c r="L101" s="88">
        <f>L100</f>
        <v>1827.7166785200002</v>
      </c>
      <c r="M101" s="88">
        <v>0</v>
      </c>
      <c r="N101" s="88">
        <v>0</v>
      </c>
      <c r="O101" s="88">
        <v>0</v>
      </c>
      <c r="P101" s="88">
        <v>0</v>
      </c>
      <c r="Q101" s="88">
        <v>0</v>
      </c>
      <c r="R101" s="88">
        <v>0</v>
      </c>
      <c r="S101" s="88">
        <v>0</v>
      </c>
      <c r="T101" s="88">
        <v>0</v>
      </c>
      <c r="U101" s="88">
        <f t="shared" si="9"/>
        <v>0</v>
      </c>
      <c r="V101" s="89">
        <f t="shared" si="9"/>
        <v>3416.6123869200001</v>
      </c>
      <c r="W101" s="121"/>
    </row>
    <row r="102" spans="1:23" s="39" customFormat="1" x14ac:dyDescent="0.25">
      <c r="A102" s="13" t="s">
        <v>143</v>
      </c>
      <c r="B102" s="22" t="s">
        <v>144</v>
      </c>
      <c r="C102" s="15" t="s">
        <v>17</v>
      </c>
      <c r="D102" s="16">
        <f>D97-D98-D99-D100</f>
        <v>40.067600000000006</v>
      </c>
      <c r="E102" s="88">
        <f>E97-E98-E99-E100</f>
        <v>65.056960400000008</v>
      </c>
      <c r="F102" s="88">
        <f>F97-F98-F99-F100</f>
        <v>23.612360349999999</v>
      </c>
      <c r="G102" s="88">
        <f>G97-G98-G99-G100</f>
        <v>10</v>
      </c>
      <c r="H102" s="88">
        <f>H97-H98-H99-H100</f>
        <v>18.458816900000045</v>
      </c>
      <c r="I102" s="88">
        <v>0</v>
      </c>
      <c r="J102" s="88">
        <f>J97-J98-J99-J100</f>
        <v>67.980920589999869</v>
      </c>
      <c r="K102" s="88">
        <v>0</v>
      </c>
      <c r="L102" s="88">
        <f>L97-L98-L99-L100</f>
        <v>185.04433678000009</v>
      </c>
      <c r="M102" s="88">
        <v>0</v>
      </c>
      <c r="N102" s="88">
        <f>N97-N98-N99-N100</f>
        <v>0</v>
      </c>
      <c r="O102" s="88">
        <v>0</v>
      </c>
      <c r="P102" s="88">
        <f>P97-P98-P99-P100</f>
        <v>0</v>
      </c>
      <c r="Q102" s="88">
        <v>0</v>
      </c>
      <c r="R102" s="88">
        <f>R97-R98-R99-R100</f>
        <v>0</v>
      </c>
      <c r="S102" s="88">
        <v>0</v>
      </c>
      <c r="T102" s="88">
        <f>T97-T98-T99-T100</f>
        <v>0</v>
      </c>
      <c r="U102" s="88">
        <f t="shared" si="9"/>
        <v>10</v>
      </c>
      <c r="V102" s="89">
        <f t="shared" si="9"/>
        <v>271.48407427000001</v>
      </c>
      <c r="W102" s="121"/>
    </row>
    <row r="103" spans="1:23" s="39" customFormat="1" x14ac:dyDescent="0.25">
      <c r="A103" s="13" t="s">
        <v>145</v>
      </c>
      <c r="B103" s="20" t="s">
        <v>100</v>
      </c>
      <c r="C103" s="15" t="s">
        <v>17</v>
      </c>
      <c r="D103" s="16">
        <v>52.701600000000006</v>
      </c>
      <c r="E103" s="88">
        <v>98.388981000000001</v>
      </c>
      <c r="F103" s="88">
        <v>183.92303765000003</v>
      </c>
      <c r="G103" s="88">
        <v>634.25389176127101</v>
      </c>
      <c r="H103" s="88">
        <v>933.03009142800022</v>
      </c>
      <c r="I103" s="88">
        <v>555.87016369108437</v>
      </c>
      <c r="J103" s="88">
        <v>2829.4730058599994</v>
      </c>
      <c r="K103" s="88">
        <v>1816.216197855457</v>
      </c>
      <c r="L103" s="88">
        <v>2951.4123897799996</v>
      </c>
      <c r="M103" s="88">
        <v>1262.7553155577807</v>
      </c>
      <c r="N103" s="88">
        <v>1389.139527152676</v>
      </c>
      <c r="O103" s="88">
        <v>1149.3941774576463</v>
      </c>
      <c r="P103" s="88">
        <v>992.88265026860768</v>
      </c>
      <c r="Q103" s="88">
        <v>708.73556312127073</v>
      </c>
      <c r="R103" s="88">
        <v>468.72368024848902</v>
      </c>
      <c r="S103" s="88">
        <v>279.3650830612371</v>
      </c>
      <c r="T103" s="88">
        <v>51.868130987860134</v>
      </c>
      <c r="U103" s="88">
        <f t="shared" si="9"/>
        <v>6406.5903925057464</v>
      </c>
      <c r="V103" s="89">
        <f t="shared" si="9"/>
        <v>9616.5294757256324</v>
      </c>
      <c r="W103" s="121"/>
    </row>
    <row r="104" spans="1:23" s="39" customFormat="1" x14ac:dyDescent="0.25">
      <c r="A104" s="13" t="s">
        <v>146</v>
      </c>
      <c r="B104" s="22" t="s">
        <v>147</v>
      </c>
      <c r="C104" s="15" t="s">
        <v>17</v>
      </c>
      <c r="D104" s="16">
        <v>0.47949999999999998</v>
      </c>
      <c r="E104" s="88">
        <v>1.6887579999999998</v>
      </c>
      <c r="F104" s="88">
        <v>1.69977</v>
      </c>
      <c r="G104" s="88">
        <v>1.819552970730419</v>
      </c>
      <c r="H104" s="88">
        <v>1.9591307600000001</v>
      </c>
      <c r="I104" s="88">
        <v>1.7450670000000315</v>
      </c>
      <c r="J104" s="88">
        <v>2.2412751200000001</v>
      </c>
      <c r="K104" s="88">
        <v>1.9788112000000111</v>
      </c>
      <c r="L104" s="88">
        <v>2.0581491199999999</v>
      </c>
      <c r="M104" s="88">
        <v>2.0578836480000118</v>
      </c>
      <c r="N104" s="88">
        <v>2.2739140000000053</v>
      </c>
      <c r="O104" s="88">
        <v>2.1401189939200127</v>
      </c>
      <c r="P104" s="88">
        <v>2.351159076000005</v>
      </c>
      <c r="Q104" s="88">
        <v>2.2256437536768137</v>
      </c>
      <c r="R104" s="88">
        <v>2.4451254390400052</v>
      </c>
      <c r="S104" s="88">
        <v>2.314589503823886</v>
      </c>
      <c r="T104" s="88">
        <v>2.5428504566016059</v>
      </c>
      <c r="U104" s="88">
        <f t="shared" si="9"/>
        <v>14.281667070151183</v>
      </c>
      <c r="V104" s="89">
        <f t="shared" si="9"/>
        <v>15.871603971641621</v>
      </c>
      <c r="W104" s="121"/>
    </row>
    <row r="105" spans="1:23" s="39" customFormat="1" x14ac:dyDescent="0.25">
      <c r="A105" s="13" t="s">
        <v>148</v>
      </c>
      <c r="B105" s="22" t="s">
        <v>149</v>
      </c>
      <c r="C105" s="15" t="s">
        <v>17</v>
      </c>
      <c r="D105" s="16">
        <v>4.1580000000000004</v>
      </c>
      <c r="E105" s="88">
        <v>6.2154069999999999</v>
      </c>
      <c r="F105" s="88">
        <v>26.902252000000001</v>
      </c>
      <c r="G105" s="88">
        <v>61.624779817013767</v>
      </c>
      <c r="H105" s="88">
        <v>31.920102070000002</v>
      </c>
      <c r="I105" s="88">
        <v>37.562725199654793</v>
      </c>
      <c r="J105" s="88">
        <v>26.91200267</v>
      </c>
      <c r="K105" s="88">
        <v>26.917406678520546</v>
      </c>
      <c r="L105" s="88">
        <v>40.756671270000005</v>
      </c>
      <c r="M105" s="88">
        <v>0</v>
      </c>
      <c r="N105" s="88">
        <v>110.96767766649306</v>
      </c>
      <c r="O105" s="88">
        <v>0</v>
      </c>
      <c r="P105" s="88">
        <v>112.64456667875199</v>
      </c>
      <c r="Q105" s="88">
        <v>0</v>
      </c>
      <c r="R105" s="88">
        <v>23.552539645951999</v>
      </c>
      <c r="S105" s="88">
        <v>0</v>
      </c>
      <c r="T105" s="88">
        <v>22.416388413075293</v>
      </c>
      <c r="U105" s="88">
        <f t="shared" si="9"/>
        <v>126.1049116951891</v>
      </c>
      <c r="V105" s="89">
        <f t="shared" si="9"/>
        <v>369.16994841427231</v>
      </c>
      <c r="W105" s="121"/>
    </row>
    <row r="106" spans="1:23" s="39" customFormat="1" x14ac:dyDescent="0.25">
      <c r="A106" s="13" t="s">
        <v>150</v>
      </c>
      <c r="B106" s="22" t="s">
        <v>151</v>
      </c>
      <c r="C106" s="15" t="s">
        <v>17</v>
      </c>
      <c r="D106" s="16">
        <v>0</v>
      </c>
      <c r="E106" s="88">
        <v>24.563849999999999</v>
      </c>
      <c r="F106" s="88">
        <v>96.090999999999994</v>
      </c>
      <c r="G106" s="88">
        <v>557.28805897352686</v>
      </c>
      <c r="H106" s="88">
        <v>767.67121999000005</v>
      </c>
      <c r="I106" s="88">
        <v>170.01497796965376</v>
      </c>
      <c r="J106" s="88">
        <f>J107</f>
        <v>2278.3786924400001</v>
      </c>
      <c r="K106" s="88">
        <v>1099.3298633328695</v>
      </c>
      <c r="L106" s="88">
        <v>2379.3544484599997</v>
      </c>
      <c r="M106" s="88">
        <v>1050.9390858465099</v>
      </c>
      <c r="N106" s="88">
        <f>N107</f>
        <v>1099.2298820895021</v>
      </c>
      <c r="O106" s="88">
        <v>844.84866157001352</v>
      </c>
      <c r="P106" s="88">
        <f>P107</f>
        <v>767.58468877604605</v>
      </c>
      <c r="Q106" s="88">
        <v>580.36435535007718</v>
      </c>
      <c r="R106" s="88">
        <f>R107</f>
        <v>416.01594533838983</v>
      </c>
      <c r="S106" s="88">
        <v>258.2224166696742</v>
      </c>
      <c r="T106" s="88">
        <f>T107</f>
        <v>0</v>
      </c>
      <c r="U106" s="88">
        <f t="shared" si="9"/>
        <v>4561.0074197123249</v>
      </c>
      <c r="V106" s="89">
        <f t="shared" si="9"/>
        <v>7708.2348770939379</v>
      </c>
      <c r="W106" s="121"/>
    </row>
    <row r="107" spans="1:23" s="39" customFormat="1" x14ac:dyDescent="0.25">
      <c r="A107" s="13" t="s">
        <v>152</v>
      </c>
      <c r="B107" s="23" t="s">
        <v>153</v>
      </c>
      <c r="C107" s="15" t="s">
        <v>17</v>
      </c>
      <c r="D107" s="16">
        <v>0</v>
      </c>
      <c r="E107" s="88">
        <v>24.563849999999999</v>
      </c>
      <c r="F107" s="88">
        <v>96.090999999999994</v>
      </c>
      <c r="G107" s="88">
        <v>557.28805897352686</v>
      </c>
      <c r="H107" s="88">
        <v>767.67121999000005</v>
      </c>
      <c r="I107" s="88">
        <v>170.01497796965376</v>
      </c>
      <c r="J107" s="88">
        <v>2278.3786924400001</v>
      </c>
      <c r="K107" s="88">
        <v>1099.3298633328695</v>
      </c>
      <c r="L107" s="88">
        <f>L106</f>
        <v>2379.3544484599997</v>
      </c>
      <c r="M107" s="88">
        <v>1050.9390858465099</v>
      </c>
      <c r="N107" s="88">
        <v>1099.2298820895021</v>
      </c>
      <c r="O107" s="88">
        <v>844.84866157001352</v>
      </c>
      <c r="P107" s="88">
        <v>767.58468877604605</v>
      </c>
      <c r="Q107" s="88">
        <v>580.36435535007718</v>
      </c>
      <c r="R107" s="88">
        <v>416.01594533838983</v>
      </c>
      <c r="S107" s="88">
        <v>258.2224166696742</v>
      </c>
      <c r="T107" s="88">
        <v>0</v>
      </c>
      <c r="U107" s="88">
        <f t="shared" si="9"/>
        <v>4561.0074197123249</v>
      </c>
      <c r="V107" s="89">
        <f t="shared" si="9"/>
        <v>7708.2348770939379</v>
      </c>
      <c r="W107" s="121"/>
    </row>
    <row r="108" spans="1:23" s="39" customFormat="1" x14ac:dyDescent="0.25">
      <c r="A108" s="13" t="s">
        <v>154</v>
      </c>
      <c r="B108" s="22" t="s">
        <v>155</v>
      </c>
      <c r="C108" s="15" t="s">
        <v>17</v>
      </c>
      <c r="D108" s="16">
        <f>D103-D104-D105-D106</f>
        <v>48.064100000000003</v>
      </c>
      <c r="E108" s="88">
        <f>E103-E104-E105-E106</f>
        <v>65.920966000000007</v>
      </c>
      <c r="F108" s="88">
        <f>F103-F104-F105-F106</f>
        <v>59.230015650000027</v>
      </c>
      <c r="G108" s="88">
        <f>G103-G104-G105-G106</f>
        <v>13.521499999999946</v>
      </c>
      <c r="H108" s="88">
        <f>H103-H104-H105-H106</f>
        <v>131.47963860800019</v>
      </c>
      <c r="I108" s="88">
        <v>346.5473935217758</v>
      </c>
      <c r="J108" s="88">
        <f>J103-J104-J105-J106</f>
        <v>521.94103562999908</v>
      </c>
      <c r="K108" s="88">
        <v>687.9901166440668</v>
      </c>
      <c r="L108" s="88">
        <f>L103-L104-L105-L106</f>
        <v>529.2431209299998</v>
      </c>
      <c r="M108" s="88">
        <v>209.75834606327089</v>
      </c>
      <c r="N108" s="88">
        <f>N103-N104-N105-N106</f>
        <v>176.66805339668076</v>
      </c>
      <c r="O108" s="88">
        <v>302.4053968937128</v>
      </c>
      <c r="P108" s="88">
        <f>P103-P104-P105-P106</f>
        <v>110.30223573780961</v>
      </c>
      <c r="Q108" s="88">
        <v>126.14556401751679</v>
      </c>
      <c r="R108" s="88">
        <f>R103-R104-R105-R106</f>
        <v>26.710069825107212</v>
      </c>
      <c r="S108" s="88">
        <v>18.82807688773903</v>
      </c>
      <c r="T108" s="88">
        <f>T103-T104-T105-T106</f>
        <v>26.908892118183235</v>
      </c>
      <c r="U108" s="88">
        <f t="shared" si="9"/>
        <v>1705.1963940280821</v>
      </c>
      <c r="V108" s="89">
        <f t="shared" si="9"/>
        <v>1523.2530462457801</v>
      </c>
      <c r="W108" s="121"/>
    </row>
    <row r="109" spans="1:23" s="39" customFormat="1" x14ac:dyDescent="0.25">
      <c r="A109" s="13" t="s">
        <v>156</v>
      </c>
      <c r="B109" s="36" t="s">
        <v>157</v>
      </c>
      <c r="C109" s="15" t="s">
        <v>17</v>
      </c>
      <c r="D109" s="16">
        <f>D81+D96</f>
        <v>-276.36721759912007</v>
      </c>
      <c r="E109" s="88">
        <f>E81+E96</f>
        <v>-345.68606616232557</v>
      </c>
      <c r="F109" s="88">
        <f>F81+F96</f>
        <v>-1040.8375049155791</v>
      </c>
      <c r="G109" s="88">
        <f>G81+G96</f>
        <v>-1088.5285657720333</v>
      </c>
      <c r="H109" s="88">
        <f>H81+H96</f>
        <v>-894.61064975417753</v>
      </c>
      <c r="I109" s="88">
        <v>-864.60750577777412</v>
      </c>
      <c r="J109" s="88">
        <f>J81+J96</f>
        <v>-2088.8124101096864</v>
      </c>
      <c r="K109" s="88">
        <v>-2307.4776390085308</v>
      </c>
      <c r="L109" s="88">
        <f>L81+L96</f>
        <v>-2036.2871274398503</v>
      </c>
      <c r="M109" s="88">
        <v>-1032.0195459059159</v>
      </c>
      <c r="N109" s="88">
        <f t="shared" ref="N109:T109" si="12">N81+N96</f>
        <v>-1084.5195800384106</v>
      </c>
      <c r="O109" s="88">
        <v>-1337.0546612124374</v>
      </c>
      <c r="P109" s="88">
        <f t="shared" si="12"/>
        <v>-1192.8261879544314</v>
      </c>
      <c r="Q109" s="88">
        <v>-536.61238382174577</v>
      </c>
      <c r="R109" s="88">
        <f t="shared" si="12"/>
        <v>-368.98736343084647</v>
      </c>
      <c r="S109" s="88">
        <v>82.199960106443314</v>
      </c>
      <c r="T109" s="88">
        <f t="shared" si="12"/>
        <v>428.61730829287637</v>
      </c>
      <c r="U109" s="88">
        <f t="shared" si="9"/>
        <v>-7084.1003413919934</v>
      </c>
      <c r="V109" s="89">
        <f t="shared" si="9"/>
        <v>-7237.4260104345267</v>
      </c>
      <c r="W109" s="121"/>
    </row>
    <row r="110" spans="1:23" s="39" customFormat="1" ht="31.5" hidden="1" outlineLevel="1" x14ac:dyDescent="0.25">
      <c r="A110" s="13" t="s">
        <v>158</v>
      </c>
      <c r="B110" s="37" t="s">
        <v>159</v>
      </c>
      <c r="C110" s="15" t="s">
        <v>17</v>
      </c>
      <c r="D110" s="16" t="s">
        <v>224</v>
      </c>
      <c r="E110" s="88" t="s">
        <v>224</v>
      </c>
      <c r="F110" s="88" t="s">
        <v>224</v>
      </c>
      <c r="G110" s="88" t="s">
        <v>224</v>
      </c>
      <c r="H110" s="88" t="s">
        <v>224</v>
      </c>
      <c r="I110" s="88" t="s">
        <v>224</v>
      </c>
      <c r="J110" s="88" t="s">
        <v>224</v>
      </c>
      <c r="K110" s="88" t="s">
        <v>224</v>
      </c>
      <c r="L110" s="88" t="s">
        <v>224</v>
      </c>
      <c r="M110" s="88" t="s">
        <v>224</v>
      </c>
      <c r="N110" s="88" t="s">
        <v>224</v>
      </c>
      <c r="O110" s="88" t="s">
        <v>224</v>
      </c>
      <c r="P110" s="88" t="s">
        <v>224</v>
      </c>
      <c r="Q110" s="88" t="s">
        <v>224</v>
      </c>
      <c r="R110" s="88" t="s">
        <v>224</v>
      </c>
      <c r="S110" s="88" t="s">
        <v>224</v>
      </c>
      <c r="T110" s="88" t="s">
        <v>224</v>
      </c>
      <c r="U110" s="88" t="s">
        <v>224</v>
      </c>
      <c r="V110" s="89" t="s">
        <v>224</v>
      </c>
      <c r="W110" s="121"/>
    </row>
    <row r="111" spans="1:23" s="39" customFormat="1" ht="31.5" hidden="1" outlineLevel="1" x14ac:dyDescent="0.25">
      <c r="A111" s="13" t="s">
        <v>160</v>
      </c>
      <c r="B111" s="21" t="s">
        <v>21</v>
      </c>
      <c r="C111" s="15" t="s">
        <v>17</v>
      </c>
      <c r="D111" s="16" t="s">
        <v>224</v>
      </c>
      <c r="E111" s="88" t="s">
        <v>224</v>
      </c>
      <c r="F111" s="88" t="s">
        <v>224</v>
      </c>
      <c r="G111" s="88" t="s">
        <v>224</v>
      </c>
      <c r="H111" s="88" t="s">
        <v>224</v>
      </c>
      <c r="I111" s="88" t="s">
        <v>224</v>
      </c>
      <c r="J111" s="88" t="s">
        <v>224</v>
      </c>
      <c r="K111" s="88" t="s">
        <v>224</v>
      </c>
      <c r="L111" s="88" t="s">
        <v>224</v>
      </c>
      <c r="M111" s="88" t="s">
        <v>224</v>
      </c>
      <c r="N111" s="88" t="s">
        <v>224</v>
      </c>
      <c r="O111" s="88" t="s">
        <v>224</v>
      </c>
      <c r="P111" s="88" t="s">
        <v>224</v>
      </c>
      <c r="Q111" s="88" t="s">
        <v>224</v>
      </c>
      <c r="R111" s="88" t="s">
        <v>224</v>
      </c>
      <c r="S111" s="88" t="s">
        <v>224</v>
      </c>
      <c r="T111" s="88" t="s">
        <v>224</v>
      </c>
      <c r="U111" s="88" t="s">
        <v>224</v>
      </c>
      <c r="V111" s="89" t="s">
        <v>224</v>
      </c>
      <c r="W111" s="121"/>
    </row>
    <row r="112" spans="1:23" s="39" customFormat="1" ht="31.5" hidden="1" outlineLevel="1" x14ac:dyDescent="0.25">
      <c r="A112" s="13" t="s">
        <v>161</v>
      </c>
      <c r="B112" s="21" t="s">
        <v>23</v>
      </c>
      <c r="C112" s="15" t="s">
        <v>17</v>
      </c>
      <c r="D112" s="16" t="s">
        <v>224</v>
      </c>
      <c r="E112" s="88" t="s">
        <v>224</v>
      </c>
      <c r="F112" s="88" t="s">
        <v>224</v>
      </c>
      <c r="G112" s="88" t="s">
        <v>224</v>
      </c>
      <c r="H112" s="88" t="s">
        <v>224</v>
      </c>
      <c r="I112" s="88" t="s">
        <v>224</v>
      </c>
      <c r="J112" s="88" t="s">
        <v>224</v>
      </c>
      <c r="K112" s="88" t="s">
        <v>224</v>
      </c>
      <c r="L112" s="88" t="s">
        <v>224</v>
      </c>
      <c r="M112" s="88" t="s">
        <v>224</v>
      </c>
      <c r="N112" s="88" t="s">
        <v>224</v>
      </c>
      <c r="O112" s="88" t="s">
        <v>224</v>
      </c>
      <c r="P112" s="88" t="s">
        <v>224</v>
      </c>
      <c r="Q112" s="88" t="s">
        <v>224</v>
      </c>
      <c r="R112" s="88" t="s">
        <v>224</v>
      </c>
      <c r="S112" s="88" t="s">
        <v>224</v>
      </c>
      <c r="T112" s="88" t="s">
        <v>224</v>
      </c>
      <c r="U112" s="88" t="s">
        <v>224</v>
      </c>
      <c r="V112" s="89" t="s">
        <v>224</v>
      </c>
      <c r="W112" s="121"/>
    </row>
    <row r="113" spans="1:23" s="39" customFormat="1" ht="31.5" hidden="1" outlineLevel="1" x14ac:dyDescent="0.25">
      <c r="A113" s="13" t="s">
        <v>162</v>
      </c>
      <c r="B113" s="21" t="s">
        <v>25</v>
      </c>
      <c r="C113" s="15" t="s">
        <v>17</v>
      </c>
      <c r="D113" s="16" t="s">
        <v>224</v>
      </c>
      <c r="E113" s="88" t="s">
        <v>224</v>
      </c>
      <c r="F113" s="88" t="s">
        <v>224</v>
      </c>
      <c r="G113" s="88" t="s">
        <v>224</v>
      </c>
      <c r="H113" s="88" t="s">
        <v>224</v>
      </c>
      <c r="I113" s="88" t="s">
        <v>224</v>
      </c>
      <c r="J113" s="88" t="s">
        <v>224</v>
      </c>
      <c r="K113" s="88" t="s">
        <v>224</v>
      </c>
      <c r="L113" s="88" t="s">
        <v>224</v>
      </c>
      <c r="M113" s="88" t="s">
        <v>224</v>
      </c>
      <c r="N113" s="88" t="s">
        <v>224</v>
      </c>
      <c r="O113" s="88" t="s">
        <v>224</v>
      </c>
      <c r="P113" s="88" t="s">
        <v>224</v>
      </c>
      <c r="Q113" s="88" t="s">
        <v>224</v>
      </c>
      <c r="R113" s="88" t="s">
        <v>224</v>
      </c>
      <c r="S113" s="88" t="s">
        <v>224</v>
      </c>
      <c r="T113" s="88" t="s">
        <v>224</v>
      </c>
      <c r="U113" s="88" t="s">
        <v>224</v>
      </c>
      <c r="V113" s="89" t="s">
        <v>224</v>
      </c>
      <c r="W113" s="121"/>
    </row>
    <row r="114" spans="1:23" s="39" customFormat="1" hidden="1" outlineLevel="1" x14ac:dyDescent="0.25">
      <c r="A114" s="13" t="s">
        <v>163</v>
      </c>
      <c r="B114" s="14" t="s">
        <v>27</v>
      </c>
      <c r="C114" s="15" t="s">
        <v>17</v>
      </c>
      <c r="D114" s="16" t="s">
        <v>224</v>
      </c>
      <c r="E114" s="88" t="s">
        <v>224</v>
      </c>
      <c r="F114" s="88" t="s">
        <v>224</v>
      </c>
      <c r="G114" s="88" t="s">
        <v>224</v>
      </c>
      <c r="H114" s="88" t="s">
        <v>224</v>
      </c>
      <c r="I114" s="88" t="s">
        <v>224</v>
      </c>
      <c r="J114" s="88" t="s">
        <v>224</v>
      </c>
      <c r="K114" s="88" t="s">
        <v>224</v>
      </c>
      <c r="L114" s="88" t="s">
        <v>224</v>
      </c>
      <c r="M114" s="88" t="s">
        <v>224</v>
      </c>
      <c r="N114" s="88" t="s">
        <v>224</v>
      </c>
      <c r="O114" s="88" t="s">
        <v>224</v>
      </c>
      <c r="P114" s="88" t="s">
        <v>224</v>
      </c>
      <c r="Q114" s="88" t="s">
        <v>224</v>
      </c>
      <c r="R114" s="88" t="s">
        <v>224</v>
      </c>
      <c r="S114" s="88" t="s">
        <v>224</v>
      </c>
      <c r="T114" s="88" t="s">
        <v>224</v>
      </c>
      <c r="U114" s="88" t="s">
        <v>224</v>
      </c>
      <c r="V114" s="89" t="s">
        <v>224</v>
      </c>
      <c r="W114" s="121"/>
    </row>
    <row r="115" spans="1:23" s="39" customFormat="1" collapsed="1" x14ac:dyDescent="0.25">
      <c r="A115" s="13" t="s">
        <v>164</v>
      </c>
      <c r="B115" s="14" t="s">
        <v>29</v>
      </c>
      <c r="C115" s="15" t="s">
        <v>17</v>
      </c>
      <c r="D115" s="16">
        <v>-276.36721759912001</v>
      </c>
      <c r="E115" s="88">
        <v>-347.45799836232555</v>
      </c>
      <c r="F115" s="88">
        <v>-872.2849147624936</v>
      </c>
      <c r="G115" s="88">
        <v>-478.77666608822159</v>
      </c>
      <c r="H115" s="88">
        <v>-421.6819767424746</v>
      </c>
      <c r="I115" s="88">
        <v>-779.14937127231417</v>
      </c>
      <c r="J115" s="88">
        <v>-877.86345295472984</v>
      </c>
      <c r="K115" s="88">
        <v>-934.26139737773485</v>
      </c>
      <c r="L115" s="88">
        <v>-1141.4829231810004</v>
      </c>
      <c r="M115" s="88">
        <v>-704.74155630718519</v>
      </c>
      <c r="N115" s="88">
        <v>-770.49829427984594</v>
      </c>
      <c r="O115" s="88">
        <v>-436.36196138854717</v>
      </c>
      <c r="P115" s="88">
        <v>-467.29789160822378</v>
      </c>
      <c r="Q115" s="88">
        <v>63.843155684590656</v>
      </c>
      <c r="R115" s="88">
        <v>7.309758952455268</v>
      </c>
      <c r="S115" s="88">
        <v>334.19207615241697</v>
      </c>
      <c r="T115" s="88">
        <v>378.60600088543657</v>
      </c>
      <c r="U115" s="88">
        <f t="shared" si="9"/>
        <v>-2935.2557205969947</v>
      </c>
      <c r="V115" s="89">
        <f t="shared" si="9"/>
        <v>-3292.9087789283826</v>
      </c>
      <c r="W115" s="121"/>
    </row>
    <row r="116" spans="1:23" s="39" customFormat="1" hidden="1" outlineLevel="1" x14ac:dyDescent="0.25">
      <c r="A116" s="13" t="s">
        <v>165</v>
      </c>
      <c r="B116" s="14" t="s">
        <v>31</v>
      </c>
      <c r="C116" s="15" t="s">
        <v>17</v>
      </c>
      <c r="D116" s="16" t="s">
        <v>224</v>
      </c>
      <c r="E116" s="88" t="s">
        <v>224</v>
      </c>
      <c r="F116" s="88" t="s">
        <v>224</v>
      </c>
      <c r="G116" s="88" t="s">
        <v>224</v>
      </c>
      <c r="H116" s="88" t="s">
        <v>224</v>
      </c>
      <c r="I116" s="88" t="s">
        <v>224</v>
      </c>
      <c r="J116" s="88" t="s">
        <v>224</v>
      </c>
      <c r="K116" s="88" t="s">
        <v>224</v>
      </c>
      <c r="L116" s="88" t="s">
        <v>224</v>
      </c>
      <c r="M116" s="88" t="s">
        <v>224</v>
      </c>
      <c r="N116" s="88" t="s">
        <v>224</v>
      </c>
      <c r="O116" s="88" t="s">
        <v>224</v>
      </c>
      <c r="P116" s="88" t="s">
        <v>224</v>
      </c>
      <c r="Q116" s="88" t="s">
        <v>224</v>
      </c>
      <c r="R116" s="88" t="s">
        <v>224</v>
      </c>
      <c r="S116" s="88" t="s">
        <v>224</v>
      </c>
      <c r="T116" s="88" t="s">
        <v>224</v>
      </c>
      <c r="U116" s="88" t="s">
        <v>224</v>
      </c>
      <c r="V116" s="89" t="s">
        <v>224</v>
      </c>
      <c r="W116" s="121"/>
    </row>
    <row r="117" spans="1:23" s="39" customFormat="1" collapsed="1" x14ac:dyDescent="0.25">
      <c r="A117" s="13" t="s">
        <v>166</v>
      </c>
      <c r="B117" s="14" t="s">
        <v>33</v>
      </c>
      <c r="C117" s="15" t="s">
        <v>17</v>
      </c>
      <c r="D117" s="16">
        <v>0</v>
      </c>
      <c r="E117" s="88">
        <v>-4.6782999999993535E-4</v>
      </c>
      <c r="F117" s="88">
        <v>0</v>
      </c>
      <c r="G117" s="88">
        <v>1.2930054023200004</v>
      </c>
      <c r="H117" s="88">
        <v>-0.8375846408474581</v>
      </c>
      <c r="I117" s="88">
        <v>1.1834560931120752</v>
      </c>
      <c r="J117" s="88">
        <v>-2.6230883644067764</v>
      </c>
      <c r="K117" s="88">
        <v>5.9600031160553426</v>
      </c>
      <c r="L117" s="88">
        <v>-4.2077172288135589</v>
      </c>
      <c r="M117" s="88">
        <v>666.16577649548276</v>
      </c>
      <c r="N117" s="88">
        <v>917.1221191126491</v>
      </c>
      <c r="O117" s="88">
        <v>3.23635889514419</v>
      </c>
      <c r="P117" s="88">
        <v>10.456272683264988</v>
      </c>
      <c r="Q117" s="88">
        <v>1.0898467006407062</v>
      </c>
      <c r="R117" s="88">
        <v>1.646619372064744</v>
      </c>
      <c r="S117" s="88">
        <v>1.0024650763466718</v>
      </c>
      <c r="T117" s="88">
        <v>4.0315308721179894</v>
      </c>
      <c r="U117" s="88">
        <f t="shared" si="9"/>
        <v>679.93091177910173</v>
      </c>
      <c r="V117" s="89">
        <f t="shared" si="9"/>
        <v>925.58815180602892</v>
      </c>
      <c r="W117" s="121"/>
    </row>
    <row r="118" spans="1:23" s="39" customFormat="1" x14ac:dyDescent="0.25">
      <c r="A118" s="13" t="s">
        <v>167</v>
      </c>
      <c r="B118" s="14" t="s">
        <v>35</v>
      </c>
      <c r="C118" s="15" t="s">
        <v>17</v>
      </c>
      <c r="D118" s="16">
        <v>0</v>
      </c>
      <c r="E118" s="88">
        <v>0</v>
      </c>
      <c r="F118" s="88">
        <v>-154.21034251308612</v>
      </c>
      <c r="G118" s="88">
        <v>-622.70350014374628</v>
      </c>
      <c r="H118" s="88">
        <v>-491.9233238771273</v>
      </c>
      <c r="I118" s="88">
        <v>-87.569545802382578</v>
      </c>
      <c r="J118" s="88">
        <v>-1213.0059785747874</v>
      </c>
      <c r="K118" s="88">
        <v>-1385.3152445467981</v>
      </c>
      <c r="L118" s="88">
        <v>-841.87325274783279</v>
      </c>
      <c r="M118" s="88">
        <v>-999.58276589416016</v>
      </c>
      <c r="N118" s="88">
        <v>-1236.952951713464</v>
      </c>
      <c r="O118" s="88">
        <v>-910.06805851898127</v>
      </c>
      <c r="P118" s="88">
        <v>-741.80363101322928</v>
      </c>
      <c r="Q118" s="88">
        <v>-607.68438600692377</v>
      </c>
      <c r="R118" s="88">
        <v>-383.77269948629197</v>
      </c>
      <c r="S118" s="88">
        <v>-259.13358092226696</v>
      </c>
      <c r="T118" s="88">
        <v>40.140527227340414</v>
      </c>
      <c r="U118" s="88">
        <f t="shared" si="9"/>
        <v>-4872.0570818352589</v>
      </c>
      <c r="V118" s="89">
        <f t="shared" si="9"/>
        <v>-4869.1913101853925</v>
      </c>
      <c r="W118" s="121"/>
    </row>
    <row r="119" spans="1:23" s="39" customFormat="1" hidden="1" outlineLevel="1" x14ac:dyDescent="0.25">
      <c r="A119" s="13" t="s">
        <v>168</v>
      </c>
      <c r="B119" s="14" t="s">
        <v>37</v>
      </c>
      <c r="C119" s="15" t="s">
        <v>17</v>
      </c>
      <c r="D119" s="16" t="s">
        <v>224</v>
      </c>
      <c r="E119" s="88" t="s">
        <v>224</v>
      </c>
      <c r="F119" s="88" t="s">
        <v>224</v>
      </c>
      <c r="G119" s="88" t="s">
        <v>224</v>
      </c>
      <c r="H119" s="88" t="s">
        <v>224</v>
      </c>
      <c r="I119" s="88" t="s">
        <v>224</v>
      </c>
      <c r="J119" s="88" t="s">
        <v>224</v>
      </c>
      <c r="K119" s="88" t="s">
        <v>224</v>
      </c>
      <c r="L119" s="88" t="s">
        <v>224</v>
      </c>
      <c r="M119" s="88" t="s">
        <v>224</v>
      </c>
      <c r="N119" s="88" t="s">
        <v>224</v>
      </c>
      <c r="O119" s="88" t="s">
        <v>224</v>
      </c>
      <c r="P119" s="88" t="s">
        <v>224</v>
      </c>
      <c r="Q119" s="88" t="s">
        <v>224</v>
      </c>
      <c r="R119" s="88" t="s">
        <v>224</v>
      </c>
      <c r="S119" s="88" t="s">
        <v>224</v>
      </c>
      <c r="T119" s="88" t="s">
        <v>224</v>
      </c>
      <c r="U119" s="88" t="s">
        <v>224</v>
      </c>
      <c r="V119" s="89" t="s">
        <v>224</v>
      </c>
      <c r="W119" s="121"/>
    </row>
    <row r="120" spans="1:23" s="39" customFormat="1" ht="31.5" hidden="1" outlineLevel="1" x14ac:dyDescent="0.25">
      <c r="A120" s="13" t="s">
        <v>169</v>
      </c>
      <c r="B120" s="37" t="s">
        <v>39</v>
      </c>
      <c r="C120" s="15" t="s">
        <v>17</v>
      </c>
      <c r="D120" s="16" t="s">
        <v>224</v>
      </c>
      <c r="E120" s="88" t="s">
        <v>224</v>
      </c>
      <c r="F120" s="88" t="s">
        <v>224</v>
      </c>
      <c r="G120" s="88" t="s">
        <v>224</v>
      </c>
      <c r="H120" s="88" t="s">
        <v>224</v>
      </c>
      <c r="I120" s="88" t="s">
        <v>224</v>
      </c>
      <c r="J120" s="88" t="s">
        <v>224</v>
      </c>
      <c r="K120" s="88" t="s">
        <v>224</v>
      </c>
      <c r="L120" s="88" t="s">
        <v>224</v>
      </c>
      <c r="M120" s="88" t="s">
        <v>224</v>
      </c>
      <c r="N120" s="88" t="s">
        <v>224</v>
      </c>
      <c r="O120" s="88" t="s">
        <v>224</v>
      </c>
      <c r="P120" s="88" t="s">
        <v>224</v>
      </c>
      <c r="Q120" s="88" t="s">
        <v>224</v>
      </c>
      <c r="R120" s="88" t="s">
        <v>224</v>
      </c>
      <c r="S120" s="88" t="s">
        <v>224</v>
      </c>
      <c r="T120" s="88" t="s">
        <v>224</v>
      </c>
      <c r="U120" s="88" t="s">
        <v>224</v>
      </c>
      <c r="V120" s="89" t="s">
        <v>224</v>
      </c>
      <c r="W120" s="121"/>
    </row>
    <row r="121" spans="1:23" s="39" customFormat="1" hidden="1" outlineLevel="1" x14ac:dyDescent="0.25">
      <c r="A121" s="13" t="s">
        <v>170</v>
      </c>
      <c r="B121" s="22" t="s">
        <v>41</v>
      </c>
      <c r="C121" s="15" t="s">
        <v>17</v>
      </c>
      <c r="D121" s="16" t="s">
        <v>224</v>
      </c>
      <c r="E121" s="88" t="s">
        <v>224</v>
      </c>
      <c r="F121" s="88" t="s">
        <v>224</v>
      </c>
      <c r="G121" s="88" t="s">
        <v>224</v>
      </c>
      <c r="H121" s="88" t="s">
        <v>224</v>
      </c>
      <c r="I121" s="88" t="s">
        <v>224</v>
      </c>
      <c r="J121" s="88" t="s">
        <v>224</v>
      </c>
      <c r="K121" s="88" t="s">
        <v>224</v>
      </c>
      <c r="L121" s="88" t="s">
        <v>224</v>
      </c>
      <c r="M121" s="88" t="s">
        <v>224</v>
      </c>
      <c r="N121" s="88" t="s">
        <v>224</v>
      </c>
      <c r="O121" s="88" t="s">
        <v>224</v>
      </c>
      <c r="P121" s="88" t="s">
        <v>224</v>
      </c>
      <c r="Q121" s="88" t="s">
        <v>224</v>
      </c>
      <c r="R121" s="88" t="s">
        <v>224</v>
      </c>
      <c r="S121" s="88" t="s">
        <v>224</v>
      </c>
      <c r="T121" s="88" t="s">
        <v>224</v>
      </c>
      <c r="U121" s="88" t="s">
        <v>224</v>
      </c>
      <c r="V121" s="89" t="s">
        <v>224</v>
      </c>
      <c r="W121" s="121"/>
    </row>
    <row r="122" spans="1:23" s="39" customFormat="1" hidden="1" outlineLevel="1" x14ac:dyDescent="0.25">
      <c r="A122" s="13" t="s">
        <v>171</v>
      </c>
      <c r="B122" s="22" t="s">
        <v>43</v>
      </c>
      <c r="C122" s="15" t="s">
        <v>17</v>
      </c>
      <c r="D122" s="16" t="s">
        <v>224</v>
      </c>
      <c r="E122" s="88" t="s">
        <v>224</v>
      </c>
      <c r="F122" s="88" t="s">
        <v>224</v>
      </c>
      <c r="G122" s="88" t="s">
        <v>224</v>
      </c>
      <c r="H122" s="88" t="s">
        <v>224</v>
      </c>
      <c r="I122" s="88" t="s">
        <v>224</v>
      </c>
      <c r="J122" s="88" t="s">
        <v>224</v>
      </c>
      <c r="K122" s="88" t="s">
        <v>224</v>
      </c>
      <c r="L122" s="88" t="s">
        <v>224</v>
      </c>
      <c r="M122" s="88" t="s">
        <v>224</v>
      </c>
      <c r="N122" s="88" t="s">
        <v>224</v>
      </c>
      <c r="O122" s="88" t="s">
        <v>224</v>
      </c>
      <c r="P122" s="88" t="s">
        <v>224</v>
      </c>
      <c r="Q122" s="88" t="s">
        <v>224</v>
      </c>
      <c r="R122" s="88" t="s">
        <v>224</v>
      </c>
      <c r="S122" s="88" t="s">
        <v>224</v>
      </c>
      <c r="T122" s="88" t="s">
        <v>224</v>
      </c>
      <c r="U122" s="88" t="s">
        <v>224</v>
      </c>
      <c r="V122" s="89" t="s">
        <v>224</v>
      </c>
      <c r="W122" s="121"/>
    </row>
    <row r="123" spans="1:23" s="39" customFormat="1" collapsed="1" x14ac:dyDescent="0.25">
      <c r="A123" s="13" t="s">
        <v>172</v>
      </c>
      <c r="B123" s="14" t="s">
        <v>45</v>
      </c>
      <c r="C123" s="15" t="s">
        <v>17</v>
      </c>
      <c r="D123" s="16">
        <v>0</v>
      </c>
      <c r="E123" s="88">
        <v>1.7724000300000042</v>
      </c>
      <c r="F123" s="88">
        <v>-14.34224764</v>
      </c>
      <c r="G123" s="88">
        <v>11.658595057614715</v>
      </c>
      <c r="H123" s="88">
        <v>19.832235506271136</v>
      </c>
      <c r="I123" s="88">
        <v>0.92795520380977536</v>
      </c>
      <c r="J123" s="88">
        <v>4.6801097842372874</v>
      </c>
      <c r="K123" s="88">
        <v>6.1389997999469124</v>
      </c>
      <c r="L123" s="88">
        <v>-48.72319685220333</v>
      </c>
      <c r="M123" s="88">
        <v>6.1389997999469124</v>
      </c>
      <c r="N123" s="88">
        <v>5.8095468422494818</v>
      </c>
      <c r="O123" s="88">
        <v>6.1389997999469124</v>
      </c>
      <c r="P123" s="88">
        <v>5.8190619837571358</v>
      </c>
      <c r="Q123" s="88">
        <v>6.1389997999469124</v>
      </c>
      <c r="R123" s="88">
        <v>5.8289577309250893</v>
      </c>
      <c r="S123" s="88">
        <v>6.1389997999469124</v>
      </c>
      <c r="T123" s="88">
        <v>5.8392493079797569</v>
      </c>
      <c r="U123" s="88">
        <f t="shared" si="9"/>
        <v>43.281549261159057</v>
      </c>
      <c r="V123" s="89">
        <f t="shared" si="9"/>
        <v>-0.91403569678344176</v>
      </c>
      <c r="W123" s="121"/>
    </row>
    <row r="124" spans="1:23" s="39" customFormat="1" x14ac:dyDescent="0.25">
      <c r="A124" s="13" t="s">
        <v>173</v>
      </c>
      <c r="B124" s="36" t="s">
        <v>174</v>
      </c>
      <c r="C124" s="15" t="s">
        <v>17</v>
      </c>
      <c r="D124" s="16">
        <f>D130+D132+D133+D138</f>
        <v>-47.727199999999996</v>
      </c>
      <c r="E124" s="88">
        <f>E130+E132+E133+E138</f>
        <v>-66.344399999999993</v>
      </c>
      <c r="F124" s="88">
        <f>F130+F132+F133+F138</f>
        <v>15.384902629999997</v>
      </c>
      <c r="G124" s="88">
        <f>G130+G132+G133+G138</f>
        <v>0</v>
      </c>
      <c r="H124" s="88">
        <f>H130+H132+H133+H138</f>
        <v>-106.53864949697743</v>
      </c>
      <c r="I124" s="88">
        <v>0.42228225938437014</v>
      </c>
      <c r="J124" s="88">
        <f>J130+J132+J133+J138</f>
        <v>2.6645898871731446</v>
      </c>
      <c r="K124" s="88">
        <v>21.96847250859804</v>
      </c>
      <c r="L124" s="88">
        <f>L130+L132+L133+L138</f>
        <v>4.0398725468132941</v>
      </c>
      <c r="M124" s="88">
        <v>162.09580063023569</v>
      </c>
      <c r="N124" s="88">
        <f>N130+N132+N133+N138</f>
        <v>69.101312994219427</v>
      </c>
      <c r="O124" s="88">
        <v>30.144795260485751</v>
      </c>
      <c r="P124" s="88">
        <f>P130+P132+P133+P138</f>
        <v>3.7747582837255322E-15</v>
      </c>
      <c r="Q124" s="88">
        <v>30.144795260485779</v>
      </c>
      <c r="R124" s="88">
        <f>R130+R132+R133+R138</f>
        <v>4.6629367034256575E-15</v>
      </c>
      <c r="S124" s="88">
        <v>16.43999202128871</v>
      </c>
      <c r="T124" s="88">
        <f>T130+T132+T133+T138</f>
        <v>85.723461658574863</v>
      </c>
      <c r="U124" s="88">
        <f t="shared" si="9"/>
        <v>261.21613794047835</v>
      </c>
      <c r="V124" s="89">
        <f t="shared" si="9"/>
        <v>54.990587589803319</v>
      </c>
      <c r="W124" s="121"/>
    </row>
    <row r="125" spans="1:23" s="39" customFormat="1" hidden="1" outlineLevel="1" x14ac:dyDescent="0.25">
      <c r="A125" s="13" t="s">
        <v>175</v>
      </c>
      <c r="B125" s="14" t="s">
        <v>19</v>
      </c>
      <c r="C125" s="15" t="s">
        <v>17</v>
      </c>
      <c r="D125" s="16" t="s">
        <v>224</v>
      </c>
      <c r="E125" s="88" t="s">
        <v>224</v>
      </c>
      <c r="F125" s="88" t="s">
        <v>224</v>
      </c>
      <c r="G125" s="88" t="s">
        <v>224</v>
      </c>
      <c r="H125" s="88" t="s">
        <v>224</v>
      </c>
      <c r="I125" s="88" t="s">
        <v>224</v>
      </c>
      <c r="J125" s="88" t="s">
        <v>224</v>
      </c>
      <c r="K125" s="88" t="s">
        <v>224</v>
      </c>
      <c r="L125" s="88" t="s">
        <v>224</v>
      </c>
      <c r="M125" s="88" t="s">
        <v>224</v>
      </c>
      <c r="N125" s="88" t="s">
        <v>224</v>
      </c>
      <c r="O125" s="88" t="s">
        <v>224</v>
      </c>
      <c r="P125" s="88" t="s">
        <v>224</v>
      </c>
      <c r="Q125" s="88" t="s">
        <v>224</v>
      </c>
      <c r="R125" s="88" t="s">
        <v>224</v>
      </c>
      <c r="S125" s="88" t="s">
        <v>224</v>
      </c>
      <c r="T125" s="88" t="s">
        <v>224</v>
      </c>
      <c r="U125" s="88" t="s">
        <v>224</v>
      </c>
      <c r="V125" s="89" t="s">
        <v>224</v>
      </c>
      <c r="W125" s="121"/>
    </row>
    <row r="126" spans="1:23" s="39" customFormat="1" ht="31.5" hidden="1" outlineLevel="1" x14ac:dyDescent="0.25">
      <c r="A126" s="13" t="s">
        <v>176</v>
      </c>
      <c r="B126" s="21" t="s">
        <v>21</v>
      </c>
      <c r="C126" s="15" t="s">
        <v>17</v>
      </c>
      <c r="D126" s="16" t="s">
        <v>224</v>
      </c>
      <c r="E126" s="88" t="s">
        <v>224</v>
      </c>
      <c r="F126" s="88" t="s">
        <v>224</v>
      </c>
      <c r="G126" s="88" t="s">
        <v>224</v>
      </c>
      <c r="H126" s="88" t="s">
        <v>224</v>
      </c>
      <c r="I126" s="88" t="s">
        <v>224</v>
      </c>
      <c r="J126" s="88" t="s">
        <v>224</v>
      </c>
      <c r="K126" s="88" t="s">
        <v>224</v>
      </c>
      <c r="L126" s="88" t="s">
        <v>224</v>
      </c>
      <c r="M126" s="88" t="s">
        <v>224</v>
      </c>
      <c r="N126" s="88" t="s">
        <v>224</v>
      </c>
      <c r="O126" s="88" t="s">
        <v>224</v>
      </c>
      <c r="P126" s="88" t="s">
        <v>224</v>
      </c>
      <c r="Q126" s="88" t="s">
        <v>224</v>
      </c>
      <c r="R126" s="88" t="s">
        <v>224</v>
      </c>
      <c r="S126" s="88" t="s">
        <v>224</v>
      </c>
      <c r="T126" s="88" t="s">
        <v>224</v>
      </c>
      <c r="U126" s="88" t="s">
        <v>224</v>
      </c>
      <c r="V126" s="89" t="s">
        <v>224</v>
      </c>
      <c r="W126" s="121"/>
    </row>
    <row r="127" spans="1:23" s="39" customFormat="1" ht="31.5" hidden="1" outlineLevel="1" x14ac:dyDescent="0.25">
      <c r="A127" s="13" t="s">
        <v>177</v>
      </c>
      <c r="B127" s="21" t="s">
        <v>23</v>
      </c>
      <c r="C127" s="15" t="s">
        <v>17</v>
      </c>
      <c r="D127" s="16" t="s">
        <v>224</v>
      </c>
      <c r="E127" s="88" t="s">
        <v>224</v>
      </c>
      <c r="F127" s="88" t="s">
        <v>224</v>
      </c>
      <c r="G127" s="88" t="s">
        <v>224</v>
      </c>
      <c r="H127" s="88" t="s">
        <v>224</v>
      </c>
      <c r="I127" s="88" t="s">
        <v>224</v>
      </c>
      <c r="J127" s="88" t="s">
        <v>224</v>
      </c>
      <c r="K127" s="88" t="s">
        <v>224</v>
      </c>
      <c r="L127" s="88" t="s">
        <v>224</v>
      </c>
      <c r="M127" s="88" t="s">
        <v>224</v>
      </c>
      <c r="N127" s="88" t="s">
        <v>224</v>
      </c>
      <c r="O127" s="88" t="s">
        <v>224</v>
      </c>
      <c r="P127" s="88" t="s">
        <v>224</v>
      </c>
      <c r="Q127" s="88" t="s">
        <v>224</v>
      </c>
      <c r="R127" s="88" t="s">
        <v>224</v>
      </c>
      <c r="S127" s="88" t="s">
        <v>224</v>
      </c>
      <c r="T127" s="88" t="s">
        <v>224</v>
      </c>
      <c r="U127" s="88" t="s">
        <v>224</v>
      </c>
      <c r="V127" s="89" t="s">
        <v>224</v>
      </c>
      <c r="W127" s="121"/>
    </row>
    <row r="128" spans="1:23" s="39" customFormat="1" ht="31.5" hidden="1" outlineLevel="1" x14ac:dyDescent="0.25">
      <c r="A128" s="13" t="s">
        <v>178</v>
      </c>
      <c r="B128" s="21" t="s">
        <v>25</v>
      </c>
      <c r="C128" s="15" t="s">
        <v>17</v>
      </c>
      <c r="D128" s="16" t="s">
        <v>224</v>
      </c>
      <c r="E128" s="88" t="s">
        <v>224</v>
      </c>
      <c r="F128" s="88" t="s">
        <v>224</v>
      </c>
      <c r="G128" s="88" t="s">
        <v>224</v>
      </c>
      <c r="H128" s="88" t="s">
        <v>224</v>
      </c>
      <c r="I128" s="88" t="s">
        <v>224</v>
      </c>
      <c r="J128" s="88" t="s">
        <v>224</v>
      </c>
      <c r="K128" s="88" t="s">
        <v>224</v>
      </c>
      <c r="L128" s="88" t="s">
        <v>224</v>
      </c>
      <c r="M128" s="88" t="s">
        <v>224</v>
      </c>
      <c r="N128" s="88" t="s">
        <v>224</v>
      </c>
      <c r="O128" s="88" t="s">
        <v>224</v>
      </c>
      <c r="P128" s="88" t="s">
        <v>224</v>
      </c>
      <c r="Q128" s="88" t="s">
        <v>224</v>
      </c>
      <c r="R128" s="88" t="s">
        <v>224</v>
      </c>
      <c r="S128" s="88" t="s">
        <v>224</v>
      </c>
      <c r="T128" s="88" t="s">
        <v>224</v>
      </c>
      <c r="U128" s="88" t="s">
        <v>224</v>
      </c>
      <c r="V128" s="89" t="s">
        <v>224</v>
      </c>
      <c r="W128" s="121"/>
    </row>
    <row r="129" spans="1:23" s="39" customFormat="1" hidden="1" outlineLevel="1" x14ac:dyDescent="0.25">
      <c r="A129" s="13" t="s">
        <v>179</v>
      </c>
      <c r="B129" s="20" t="s">
        <v>180</v>
      </c>
      <c r="C129" s="15" t="s">
        <v>17</v>
      </c>
      <c r="D129" s="16" t="s">
        <v>224</v>
      </c>
      <c r="E129" s="88" t="s">
        <v>224</v>
      </c>
      <c r="F129" s="88" t="s">
        <v>224</v>
      </c>
      <c r="G129" s="88" t="s">
        <v>224</v>
      </c>
      <c r="H129" s="88" t="s">
        <v>224</v>
      </c>
      <c r="I129" s="88" t="s">
        <v>224</v>
      </c>
      <c r="J129" s="88" t="s">
        <v>224</v>
      </c>
      <c r="K129" s="88" t="s">
        <v>224</v>
      </c>
      <c r="L129" s="88" t="s">
        <v>224</v>
      </c>
      <c r="M129" s="88" t="s">
        <v>224</v>
      </c>
      <c r="N129" s="88" t="s">
        <v>224</v>
      </c>
      <c r="O129" s="88" t="s">
        <v>224</v>
      </c>
      <c r="P129" s="88" t="s">
        <v>224</v>
      </c>
      <c r="Q129" s="88" t="s">
        <v>224</v>
      </c>
      <c r="R129" s="88" t="s">
        <v>224</v>
      </c>
      <c r="S129" s="88" t="s">
        <v>224</v>
      </c>
      <c r="T129" s="88" t="s">
        <v>224</v>
      </c>
      <c r="U129" s="88" t="s">
        <v>224</v>
      </c>
      <c r="V129" s="89" t="s">
        <v>224</v>
      </c>
      <c r="W129" s="121"/>
    </row>
    <row r="130" spans="1:23" s="39" customFormat="1" collapsed="1" x14ac:dyDescent="0.25">
      <c r="A130" s="13" t="s">
        <v>181</v>
      </c>
      <c r="B130" s="20" t="s">
        <v>182</v>
      </c>
      <c r="C130" s="15" t="s">
        <v>17</v>
      </c>
      <c r="D130" s="16">
        <v>-47.727199999999996</v>
      </c>
      <c r="E130" s="88">
        <v>-66.344399999999993</v>
      </c>
      <c r="F130" s="88">
        <v>15.384902629999997</v>
      </c>
      <c r="G130" s="88">
        <v>0</v>
      </c>
      <c r="H130" s="88">
        <v>-105.70106505629946</v>
      </c>
      <c r="I130" s="88">
        <v>0</v>
      </c>
      <c r="J130" s="88">
        <v>0</v>
      </c>
      <c r="K130" s="88">
        <v>0</v>
      </c>
      <c r="L130" s="88">
        <v>0</v>
      </c>
      <c r="M130" s="88">
        <v>0</v>
      </c>
      <c r="N130" s="88">
        <v>0</v>
      </c>
      <c r="O130" s="88">
        <v>0</v>
      </c>
      <c r="P130" s="88">
        <v>0</v>
      </c>
      <c r="Q130" s="88">
        <v>12.768631136918128</v>
      </c>
      <c r="R130" s="88">
        <v>1.4619517904910535</v>
      </c>
      <c r="S130" s="88">
        <v>66.838415230483392</v>
      </c>
      <c r="T130" s="88">
        <v>75.721200177087326</v>
      </c>
      <c r="U130" s="88">
        <f t="shared" si="9"/>
        <v>79.607046367401523</v>
      </c>
      <c r="V130" s="89">
        <f t="shared" si="9"/>
        <v>-28.517913088721073</v>
      </c>
      <c r="W130" s="121"/>
    </row>
    <row r="131" spans="1:23" s="39" customFormat="1" hidden="1" outlineLevel="1" x14ac:dyDescent="0.25">
      <c r="A131" s="13" t="s">
        <v>183</v>
      </c>
      <c r="B131" s="20" t="s">
        <v>184</v>
      </c>
      <c r="C131" s="15" t="s">
        <v>17</v>
      </c>
      <c r="D131" s="16" t="s">
        <v>224</v>
      </c>
      <c r="E131" s="88" t="s">
        <v>224</v>
      </c>
      <c r="F131" s="88" t="s">
        <v>224</v>
      </c>
      <c r="G131" s="88" t="s">
        <v>224</v>
      </c>
      <c r="H131" s="88" t="s">
        <v>224</v>
      </c>
      <c r="I131" s="88" t="s">
        <v>224</v>
      </c>
      <c r="J131" s="88" t="s">
        <v>224</v>
      </c>
      <c r="K131" s="88" t="s">
        <v>224</v>
      </c>
      <c r="L131" s="88" t="s">
        <v>224</v>
      </c>
      <c r="M131" s="88" t="s">
        <v>224</v>
      </c>
      <c r="N131" s="88" t="s">
        <v>224</v>
      </c>
      <c r="O131" s="88" t="s">
        <v>224</v>
      </c>
      <c r="P131" s="88" t="s">
        <v>224</v>
      </c>
      <c r="Q131" s="88" t="s">
        <v>224</v>
      </c>
      <c r="R131" s="88" t="s">
        <v>224</v>
      </c>
      <c r="S131" s="88" t="s">
        <v>224</v>
      </c>
      <c r="T131" s="88" t="s">
        <v>224</v>
      </c>
      <c r="U131" s="88" t="s">
        <v>224</v>
      </c>
      <c r="V131" s="89" t="s">
        <v>224</v>
      </c>
      <c r="W131" s="121"/>
    </row>
    <row r="132" spans="1:23" s="39" customFormat="1" collapsed="1" x14ac:dyDescent="0.25">
      <c r="A132" s="13" t="s">
        <v>185</v>
      </c>
      <c r="B132" s="20" t="s">
        <v>186</v>
      </c>
      <c r="C132" s="15" t="s">
        <v>17</v>
      </c>
      <c r="D132" s="16">
        <v>0</v>
      </c>
      <c r="E132" s="88">
        <v>0</v>
      </c>
      <c r="F132" s="88">
        <v>0</v>
      </c>
      <c r="G132" s="88">
        <v>0</v>
      </c>
      <c r="H132" s="88">
        <v>-0.83758444067796567</v>
      </c>
      <c r="I132" s="88">
        <v>0.23669121862241504</v>
      </c>
      <c r="J132" s="88">
        <v>-2.6230883305084753</v>
      </c>
      <c r="K132" s="88">
        <v>1.1920006232110683</v>
      </c>
      <c r="L132" s="88">
        <v>-4.2077172288135536</v>
      </c>
      <c r="M132" s="88">
        <v>133.23315529909661</v>
      </c>
      <c r="N132" s="88">
        <v>179.12849161914014</v>
      </c>
      <c r="O132" s="88">
        <v>0.64727177902883792</v>
      </c>
      <c r="P132" s="88">
        <v>2.0912545366529978</v>
      </c>
      <c r="Q132" s="88">
        <v>0.2179693401281412</v>
      </c>
      <c r="R132" s="88">
        <v>0.32932387441294875</v>
      </c>
      <c r="S132" s="88">
        <v>0.20049301526933436</v>
      </c>
      <c r="T132" s="88">
        <v>0.80630617442359787</v>
      </c>
      <c r="U132" s="88">
        <f t="shared" si="9"/>
        <v>135.72758127535641</v>
      </c>
      <c r="V132" s="89">
        <f t="shared" si="9"/>
        <v>174.6869862046297</v>
      </c>
      <c r="W132" s="121"/>
    </row>
    <row r="133" spans="1:23" s="39" customFormat="1" x14ac:dyDescent="0.25">
      <c r="A133" s="13" t="s">
        <v>187</v>
      </c>
      <c r="B133" s="20" t="s">
        <v>188</v>
      </c>
      <c r="C133" s="15" t="s">
        <v>17</v>
      </c>
      <c r="D133" s="16">
        <v>0</v>
      </c>
      <c r="E133" s="88">
        <v>0</v>
      </c>
      <c r="F133" s="88">
        <v>0</v>
      </c>
      <c r="G133" s="88">
        <v>0</v>
      </c>
      <c r="H133" s="88">
        <v>0</v>
      </c>
      <c r="I133" s="88">
        <v>0</v>
      </c>
      <c r="J133" s="88">
        <v>5.2876782176816199</v>
      </c>
      <c r="K133" s="88">
        <v>19.548671925397588</v>
      </c>
      <c r="L133" s="88">
        <v>7.3681452124763016</v>
      </c>
      <c r="M133" s="88">
        <v>27.634845371149712</v>
      </c>
      <c r="N133" s="88">
        <v>-111.18908799337061</v>
      </c>
      <c r="O133" s="88">
        <v>28.26972352146753</v>
      </c>
      <c r="P133" s="88">
        <v>-3.2550669334044215</v>
      </c>
      <c r="Q133" s="88">
        <v>15.930394823450129</v>
      </c>
      <c r="R133" s="88">
        <v>-2.9570672110890155</v>
      </c>
      <c r="S133" s="88">
        <v>-51.826716184453396</v>
      </c>
      <c r="T133" s="88">
        <v>8.0281054454679914</v>
      </c>
      <c r="U133" s="88">
        <f t="shared" si="9"/>
        <v>39.556919457011567</v>
      </c>
      <c r="V133" s="89">
        <f t="shared" si="9"/>
        <v>-96.71729326223813</v>
      </c>
      <c r="W133" s="121"/>
    </row>
    <row r="134" spans="1:23" s="39" customFormat="1" hidden="1" outlineLevel="1" x14ac:dyDescent="0.25">
      <c r="A134" s="13" t="s">
        <v>189</v>
      </c>
      <c r="B134" s="20" t="s">
        <v>190</v>
      </c>
      <c r="C134" s="15" t="s">
        <v>17</v>
      </c>
      <c r="D134" s="16" t="s">
        <v>224</v>
      </c>
      <c r="E134" s="88" t="s">
        <v>224</v>
      </c>
      <c r="F134" s="88" t="s">
        <v>224</v>
      </c>
      <c r="G134" s="88" t="s">
        <v>224</v>
      </c>
      <c r="H134" s="88" t="s">
        <v>224</v>
      </c>
      <c r="I134" s="88" t="s">
        <v>224</v>
      </c>
      <c r="J134" s="88" t="s">
        <v>224</v>
      </c>
      <c r="K134" s="88" t="s">
        <v>224</v>
      </c>
      <c r="L134" s="88" t="s">
        <v>224</v>
      </c>
      <c r="M134" s="88" t="s">
        <v>224</v>
      </c>
      <c r="N134" s="88" t="s">
        <v>224</v>
      </c>
      <c r="O134" s="88" t="s">
        <v>224</v>
      </c>
      <c r="P134" s="88" t="s">
        <v>224</v>
      </c>
      <c r="Q134" s="88" t="s">
        <v>224</v>
      </c>
      <c r="R134" s="88" t="s">
        <v>224</v>
      </c>
      <c r="S134" s="88" t="s">
        <v>224</v>
      </c>
      <c r="T134" s="88" t="s">
        <v>224</v>
      </c>
      <c r="U134" s="88" t="s">
        <v>224</v>
      </c>
      <c r="V134" s="89" t="s">
        <v>224</v>
      </c>
      <c r="W134" s="121"/>
    </row>
    <row r="135" spans="1:23" s="39" customFormat="1" ht="31.5" hidden="1" outlineLevel="1" x14ac:dyDescent="0.25">
      <c r="A135" s="13" t="s">
        <v>191</v>
      </c>
      <c r="B135" s="20" t="s">
        <v>39</v>
      </c>
      <c r="C135" s="15" t="s">
        <v>17</v>
      </c>
      <c r="D135" s="16" t="s">
        <v>224</v>
      </c>
      <c r="E135" s="88" t="s">
        <v>224</v>
      </c>
      <c r="F135" s="88" t="s">
        <v>224</v>
      </c>
      <c r="G135" s="88" t="s">
        <v>224</v>
      </c>
      <c r="H135" s="88" t="s">
        <v>224</v>
      </c>
      <c r="I135" s="88" t="s">
        <v>224</v>
      </c>
      <c r="J135" s="88" t="s">
        <v>224</v>
      </c>
      <c r="K135" s="88" t="s">
        <v>224</v>
      </c>
      <c r="L135" s="88" t="s">
        <v>224</v>
      </c>
      <c r="M135" s="88" t="s">
        <v>224</v>
      </c>
      <c r="N135" s="88" t="s">
        <v>224</v>
      </c>
      <c r="O135" s="88" t="s">
        <v>224</v>
      </c>
      <c r="P135" s="88" t="s">
        <v>224</v>
      </c>
      <c r="Q135" s="88" t="s">
        <v>224</v>
      </c>
      <c r="R135" s="88" t="s">
        <v>224</v>
      </c>
      <c r="S135" s="88" t="s">
        <v>224</v>
      </c>
      <c r="T135" s="88" t="s">
        <v>224</v>
      </c>
      <c r="U135" s="88" t="s">
        <v>224</v>
      </c>
      <c r="V135" s="89" t="s">
        <v>224</v>
      </c>
      <c r="W135" s="121"/>
    </row>
    <row r="136" spans="1:23" s="39" customFormat="1" hidden="1" outlineLevel="1" x14ac:dyDescent="0.25">
      <c r="A136" s="13" t="s">
        <v>192</v>
      </c>
      <c r="B136" s="22" t="s">
        <v>193</v>
      </c>
      <c r="C136" s="15" t="s">
        <v>17</v>
      </c>
      <c r="D136" s="16" t="s">
        <v>224</v>
      </c>
      <c r="E136" s="88" t="s">
        <v>224</v>
      </c>
      <c r="F136" s="88" t="s">
        <v>224</v>
      </c>
      <c r="G136" s="88" t="s">
        <v>224</v>
      </c>
      <c r="H136" s="88" t="s">
        <v>224</v>
      </c>
      <c r="I136" s="88" t="s">
        <v>224</v>
      </c>
      <c r="J136" s="88" t="s">
        <v>224</v>
      </c>
      <c r="K136" s="88" t="s">
        <v>224</v>
      </c>
      <c r="L136" s="88" t="s">
        <v>224</v>
      </c>
      <c r="M136" s="88" t="s">
        <v>224</v>
      </c>
      <c r="N136" s="88" t="s">
        <v>224</v>
      </c>
      <c r="O136" s="88" t="s">
        <v>224</v>
      </c>
      <c r="P136" s="88" t="s">
        <v>224</v>
      </c>
      <c r="Q136" s="88" t="s">
        <v>224</v>
      </c>
      <c r="R136" s="88" t="s">
        <v>224</v>
      </c>
      <c r="S136" s="88" t="s">
        <v>224</v>
      </c>
      <c r="T136" s="88" t="s">
        <v>224</v>
      </c>
      <c r="U136" s="88" t="s">
        <v>224</v>
      </c>
      <c r="V136" s="89" t="s">
        <v>224</v>
      </c>
      <c r="W136" s="121"/>
    </row>
    <row r="137" spans="1:23" s="39" customFormat="1" hidden="1" outlineLevel="1" x14ac:dyDescent="0.25">
      <c r="A137" s="13" t="s">
        <v>194</v>
      </c>
      <c r="B137" s="22" t="s">
        <v>43</v>
      </c>
      <c r="C137" s="15" t="s">
        <v>17</v>
      </c>
      <c r="D137" s="16" t="s">
        <v>224</v>
      </c>
      <c r="E137" s="88" t="s">
        <v>224</v>
      </c>
      <c r="F137" s="88" t="s">
        <v>224</v>
      </c>
      <c r="G137" s="88" t="s">
        <v>224</v>
      </c>
      <c r="H137" s="88" t="s">
        <v>224</v>
      </c>
      <c r="I137" s="88" t="s">
        <v>224</v>
      </c>
      <c r="J137" s="88" t="s">
        <v>224</v>
      </c>
      <c r="K137" s="88" t="s">
        <v>224</v>
      </c>
      <c r="L137" s="88" t="s">
        <v>224</v>
      </c>
      <c r="M137" s="88" t="s">
        <v>224</v>
      </c>
      <c r="N137" s="88" t="s">
        <v>224</v>
      </c>
      <c r="O137" s="88" t="s">
        <v>224</v>
      </c>
      <c r="P137" s="88" t="s">
        <v>224</v>
      </c>
      <c r="Q137" s="88" t="s">
        <v>224</v>
      </c>
      <c r="R137" s="88" t="s">
        <v>224</v>
      </c>
      <c r="S137" s="88" t="s">
        <v>224</v>
      </c>
      <c r="T137" s="88" t="s">
        <v>224</v>
      </c>
      <c r="U137" s="88" t="s">
        <v>224</v>
      </c>
      <c r="V137" s="89" t="s">
        <v>224</v>
      </c>
      <c r="W137" s="121"/>
    </row>
    <row r="138" spans="1:23" s="39" customFormat="1" collapsed="1" x14ac:dyDescent="0.25">
      <c r="A138" s="13" t="s">
        <v>195</v>
      </c>
      <c r="B138" s="20" t="s">
        <v>196</v>
      </c>
      <c r="C138" s="15" t="s">
        <v>17</v>
      </c>
      <c r="D138" s="16">
        <v>0</v>
      </c>
      <c r="E138" s="88">
        <v>0</v>
      </c>
      <c r="F138" s="88">
        <v>0</v>
      </c>
      <c r="G138" s="88">
        <v>0</v>
      </c>
      <c r="H138" s="88">
        <v>0</v>
      </c>
      <c r="I138" s="88">
        <v>0.1855910407619551</v>
      </c>
      <c r="J138" s="88">
        <v>0</v>
      </c>
      <c r="K138" s="88">
        <v>1.2277999599893827</v>
      </c>
      <c r="L138" s="88">
        <v>0.87944456315054631</v>
      </c>
      <c r="M138" s="88">
        <v>1.2277999599893827</v>
      </c>
      <c r="N138" s="88">
        <v>1.1619093684498976</v>
      </c>
      <c r="O138" s="88">
        <v>1.2277999599893827</v>
      </c>
      <c r="P138" s="88">
        <v>1.1638123967514276</v>
      </c>
      <c r="Q138" s="88">
        <v>1.2277999599893827</v>
      </c>
      <c r="R138" s="88">
        <v>1.1657915461850179</v>
      </c>
      <c r="S138" s="88">
        <v>1.2277999599893827</v>
      </c>
      <c r="T138" s="88">
        <v>1.1678498615959516</v>
      </c>
      <c r="U138" s="88">
        <f t="shared" si="9"/>
        <v>6.3245908407088685</v>
      </c>
      <c r="V138" s="89">
        <f t="shared" si="9"/>
        <v>5.5388077361328403</v>
      </c>
      <c r="W138" s="121"/>
    </row>
    <row r="139" spans="1:23" s="39" customFormat="1" x14ac:dyDescent="0.25">
      <c r="A139" s="13" t="s">
        <v>197</v>
      </c>
      <c r="B139" s="36" t="s">
        <v>198</v>
      </c>
      <c r="C139" s="15" t="s">
        <v>17</v>
      </c>
      <c r="D139" s="16">
        <f>D109-D124</f>
        <v>-228.64001759912009</v>
      </c>
      <c r="E139" s="88">
        <f>E109-E124</f>
        <v>-279.34166616232557</v>
      </c>
      <c r="F139" s="88">
        <f>F109-F124</f>
        <v>-1056.222407545579</v>
      </c>
      <c r="G139" s="88">
        <f>G109-G124</f>
        <v>-1088.5285657720333</v>
      </c>
      <c r="H139" s="88">
        <f>H109-H124</f>
        <v>-788.0720002572001</v>
      </c>
      <c r="I139" s="88">
        <v>-865.02978803715848</v>
      </c>
      <c r="J139" s="88">
        <f t="shared" ref="J139:T139" si="13">J109-J124</f>
        <v>-2091.4769999968594</v>
      </c>
      <c r="K139" s="88">
        <v>-2329.4461115171289</v>
      </c>
      <c r="L139" s="88">
        <f>L109-L124</f>
        <v>-2040.3269999866636</v>
      </c>
      <c r="M139" s="88">
        <v>-1194.1153465361517</v>
      </c>
      <c r="N139" s="88">
        <f t="shared" si="13"/>
        <v>-1153.62089303263</v>
      </c>
      <c r="O139" s="88">
        <v>-1367.1994564729232</v>
      </c>
      <c r="P139" s="88">
        <f t="shared" si="13"/>
        <v>-1192.8261879544314</v>
      </c>
      <c r="Q139" s="88">
        <v>-566.75717908223157</v>
      </c>
      <c r="R139" s="88">
        <f t="shared" si="13"/>
        <v>-368.98736343084647</v>
      </c>
      <c r="S139" s="88">
        <v>65.759968085154611</v>
      </c>
      <c r="T139" s="88">
        <f t="shared" si="13"/>
        <v>342.8938466343015</v>
      </c>
      <c r="U139" s="88">
        <f t="shared" si="9"/>
        <v>-7345.3164793324722</v>
      </c>
      <c r="V139" s="89">
        <f t="shared" si="9"/>
        <v>-7292.4165980243297</v>
      </c>
      <c r="W139" s="121"/>
    </row>
    <row r="140" spans="1:23" s="39" customFormat="1" hidden="1" outlineLevel="1" x14ac:dyDescent="0.25">
      <c r="A140" s="13" t="s">
        <v>199</v>
      </c>
      <c r="B140" s="14" t="s">
        <v>19</v>
      </c>
      <c r="C140" s="15" t="s">
        <v>17</v>
      </c>
      <c r="D140" s="16" t="s">
        <v>224</v>
      </c>
      <c r="E140" s="88" t="s">
        <v>224</v>
      </c>
      <c r="F140" s="88" t="s">
        <v>224</v>
      </c>
      <c r="G140" s="88" t="s">
        <v>224</v>
      </c>
      <c r="H140" s="88" t="s">
        <v>224</v>
      </c>
      <c r="I140" s="88" t="s">
        <v>224</v>
      </c>
      <c r="J140" s="88" t="s">
        <v>224</v>
      </c>
      <c r="K140" s="88" t="s">
        <v>224</v>
      </c>
      <c r="L140" s="88"/>
      <c r="M140" s="88" t="s">
        <v>224</v>
      </c>
      <c r="N140" s="88" t="s">
        <v>224</v>
      </c>
      <c r="O140" s="88" t="s">
        <v>224</v>
      </c>
      <c r="P140" s="88" t="s">
        <v>224</v>
      </c>
      <c r="Q140" s="88" t="s">
        <v>224</v>
      </c>
      <c r="R140" s="88" t="s">
        <v>224</v>
      </c>
      <c r="S140" s="88" t="s">
        <v>224</v>
      </c>
      <c r="T140" s="88" t="s">
        <v>224</v>
      </c>
      <c r="U140" s="88" t="s">
        <v>224</v>
      </c>
      <c r="V140" s="89" t="s">
        <v>224</v>
      </c>
    </row>
    <row r="141" spans="1:23" s="39" customFormat="1" ht="31.5" hidden="1" outlineLevel="1" x14ac:dyDescent="0.25">
      <c r="A141" s="13" t="s">
        <v>200</v>
      </c>
      <c r="B141" s="21" t="s">
        <v>21</v>
      </c>
      <c r="C141" s="15" t="s">
        <v>17</v>
      </c>
      <c r="D141" s="16" t="s">
        <v>224</v>
      </c>
      <c r="E141" s="88" t="s">
        <v>224</v>
      </c>
      <c r="F141" s="88" t="s">
        <v>224</v>
      </c>
      <c r="G141" s="88" t="s">
        <v>224</v>
      </c>
      <c r="H141" s="88" t="s">
        <v>224</v>
      </c>
      <c r="I141" s="88" t="s">
        <v>224</v>
      </c>
      <c r="J141" s="88" t="s">
        <v>224</v>
      </c>
      <c r="K141" s="88" t="s">
        <v>224</v>
      </c>
      <c r="L141" s="88"/>
      <c r="M141" s="88" t="s">
        <v>224</v>
      </c>
      <c r="N141" s="88" t="s">
        <v>224</v>
      </c>
      <c r="O141" s="88" t="s">
        <v>224</v>
      </c>
      <c r="P141" s="88" t="s">
        <v>224</v>
      </c>
      <c r="Q141" s="88" t="s">
        <v>224</v>
      </c>
      <c r="R141" s="88" t="s">
        <v>224</v>
      </c>
      <c r="S141" s="88" t="s">
        <v>224</v>
      </c>
      <c r="T141" s="88" t="s">
        <v>224</v>
      </c>
      <c r="U141" s="88" t="s">
        <v>224</v>
      </c>
      <c r="V141" s="89" t="s">
        <v>224</v>
      </c>
    </row>
    <row r="142" spans="1:23" s="39" customFormat="1" ht="31.5" hidden="1" outlineLevel="1" x14ac:dyDescent="0.25">
      <c r="A142" s="13" t="s">
        <v>201</v>
      </c>
      <c r="B142" s="21" t="s">
        <v>23</v>
      </c>
      <c r="C142" s="15" t="s">
        <v>17</v>
      </c>
      <c r="D142" s="16" t="s">
        <v>224</v>
      </c>
      <c r="E142" s="88" t="s">
        <v>224</v>
      </c>
      <c r="F142" s="88" t="s">
        <v>224</v>
      </c>
      <c r="G142" s="88" t="s">
        <v>224</v>
      </c>
      <c r="H142" s="88" t="s">
        <v>224</v>
      </c>
      <c r="I142" s="88" t="s">
        <v>224</v>
      </c>
      <c r="J142" s="88" t="s">
        <v>224</v>
      </c>
      <c r="K142" s="88" t="s">
        <v>224</v>
      </c>
      <c r="L142" s="88"/>
      <c r="M142" s="88" t="s">
        <v>224</v>
      </c>
      <c r="N142" s="88" t="s">
        <v>224</v>
      </c>
      <c r="O142" s="88" t="s">
        <v>224</v>
      </c>
      <c r="P142" s="88" t="s">
        <v>224</v>
      </c>
      <c r="Q142" s="88" t="s">
        <v>224</v>
      </c>
      <c r="R142" s="88" t="s">
        <v>224</v>
      </c>
      <c r="S142" s="88" t="s">
        <v>224</v>
      </c>
      <c r="T142" s="88" t="s">
        <v>224</v>
      </c>
      <c r="U142" s="88" t="s">
        <v>224</v>
      </c>
      <c r="V142" s="89" t="s">
        <v>224</v>
      </c>
    </row>
    <row r="143" spans="1:23" s="39" customFormat="1" ht="31.5" hidden="1" outlineLevel="1" x14ac:dyDescent="0.25">
      <c r="A143" s="13" t="s">
        <v>202</v>
      </c>
      <c r="B143" s="21" t="s">
        <v>25</v>
      </c>
      <c r="C143" s="15" t="s">
        <v>17</v>
      </c>
      <c r="D143" s="16" t="s">
        <v>224</v>
      </c>
      <c r="E143" s="88" t="s">
        <v>224</v>
      </c>
      <c r="F143" s="88" t="s">
        <v>224</v>
      </c>
      <c r="G143" s="88" t="s">
        <v>224</v>
      </c>
      <c r="H143" s="88" t="s">
        <v>224</v>
      </c>
      <c r="I143" s="88" t="s">
        <v>224</v>
      </c>
      <c r="J143" s="88" t="s">
        <v>224</v>
      </c>
      <c r="K143" s="88" t="s">
        <v>224</v>
      </c>
      <c r="L143" s="88"/>
      <c r="M143" s="88" t="s">
        <v>224</v>
      </c>
      <c r="N143" s="88" t="s">
        <v>224</v>
      </c>
      <c r="O143" s="88" t="s">
        <v>224</v>
      </c>
      <c r="P143" s="88" t="s">
        <v>224</v>
      </c>
      <c r="Q143" s="88" t="s">
        <v>224</v>
      </c>
      <c r="R143" s="88" t="s">
        <v>224</v>
      </c>
      <c r="S143" s="88" t="s">
        <v>224</v>
      </c>
      <c r="T143" s="88" t="s">
        <v>224</v>
      </c>
      <c r="U143" s="88" t="s">
        <v>224</v>
      </c>
      <c r="V143" s="89" t="s">
        <v>224</v>
      </c>
    </row>
    <row r="144" spans="1:23" s="39" customFormat="1" hidden="1" outlineLevel="1" x14ac:dyDescent="0.25">
      <c r="A144" s="13" t="s">
        <v>203</v>
      </c>
      <c r="B144" s="14" t="s">
        <v>27</v>
      </c>
      <c r="C144" s="15" t="s">
        <v>17</v>
      </c>
      <c r="D144" s="16" t="s">
        <v>224</v>
      </c>
      <c r="E144" s="88" t="s">
        <v>224</v>
      </c>
      <c r="F144" s="88" t="s">
        <v>224</v>
      </c>
      <c r="G144" s="88" t="s">
        <v>224</v>
      </c>
      <c r="H144" s="88" t="s">
        <v>224</v>
      </c>
      <c r="I144" s="88" t="s">
        <v>224</v>
      </c>
      <c r="J144" s="88" t="s">
        <v>224</v>
      </c>
      <c r="K144" s="88" t="s">
        <v>224</v>
      </c>
      <c r="L144" s="88"/>
      <c r="M144" s="88" t="s">
        <v>224</v>
      </c>
      <c r="N144" s="88" t="s">
        <v>224</v>
      </c>
      <c r="O144" s="88" t="s">
        <v>224</v>
      </c>
      <c r="P144" s="88" t="s">
        <v>224</v>
      </c>
      <c r="Q144" s="88" t="s">
        <v>224</v>
      </c>
      <c r="R144" s="88" t="s">
        <v>224</v>
      </c>
      <c r="S144" s="88" t="s">
        <v>224</v>
      </c>
      <c r="T144" s="88" t="s">
        <v>224</v>
      </c>
      <c r="U144" s="88" t="s">
        <v>224</v>
      </c>
      <c r="V144" s="89" t="s">
        <v>224</v>
      </c>
    </row>
    <row r="145" spans="1:22" s="39" customFormat="1" collapsed="1" x14ac:dyDescent="0.25">
      <c r="A145" s="13" t="s">
        <v>204</v>
      </c>
      <c r="B145" s="14" t="s">
        <v>29</v>
      </c>
      <c r="C145" s="15" t="s">
        <v>17</v>
      </c>
      <c r="D145" s="16">
        <f>D115-D130</f>
        <v>-228.64001759912003</v>
      </c>
      <c r="E145" s="88">
        <f>E115-E130</f>
        <v>-281.11359836232555</v>
      </c>
      <c r="F145" s="88">
        <f>F115-F130</f>
        <v>-887.66981739249354</v>
      </c>
      <c r="G145" s="88">
        <f>G115-G130</f>
        <v>-478.77666608822159</v>
      </c>
      <c r="H145" s="88">
        <f>H115-H130</f>
        <v>-315.98091168617515</v>
      </c>
      <c r="I145" s="88">
        <v>-779.14937127231417</v>
      </c>
      <c r="J145" s="88">
        <f>J115-J130</f>
        <v>-877.86345295472984</v>
      </c>
      <c r="K145" s="88">
        <v>-934.26139737773485</v>
      </c>
      <c r="L145" s="88">
        <f>L115-L130</f>
        <v>-1141.4829231810004</v>
      </c>
      <c r="M145" s="88">
        <v>-704.74155630718519</v>
      </c>
      <c r="N145" s="88">
        <f t="shared" ref="N145:T145" si="14">N115-N130</f>
        <v>-770.49829427984594</v>
      </c>
      <c r="O145" s="88">
        <v>-436.36196138854717</v>
      </c>
      <c r="P145" s="88">
        <f t="shared" si="14"/>
        <v>-467.29789160822378</v>
      </c>
      <c r="Q145" s="88">
        <v>51.074524547672524</v>
      </c>
      <c r="R145" s="88">
        <f t="shared" si="14"/>
        <v>5.847807161964214</v>
      </c>
      <c r="S145" s="88">
        <v>267.35366092193357</v>
      </c>
      <c r="T145" s="88">
        <f t="shared" si="14"/>
        <v>302.88480070834925</v>
      </c>
      <c r="U145" s="88">
        <f t="shared" si="9"/>
        <v>-3014.8627669643965</v>
      </c>
      <c r="V145" s="89">
        <f t="shared" si="9"/>
        <v>-3264.3908658396617</v>
      </c>
    </row>
    <row r="146" spans="1:22" s="39" customFormat="1" hidden="1" outlineLevel="1" x14ac:dyDescent="0.25">
      <c r="A146" s="13" t="s">
        <v>205</v>
      </c>
      <c r="B146" s="14" t="s">
        <v>31</v>
      </c>
      <c r="C146" s="15" t="s">
        <v>17</v>
      </c>
      <c r="D146" s="16" t="s">
        <v>224</v>
      </c>
      <c r="E146" s="88" t="s">
        <v>224</v>
      </c>
      <c r="F146" s="88" t="s">
        <v>224</v>
      </c>
      <c r="G146" s="88" t="s">
        <v>224</v>
      </c>
      <c r="H146" s="88" t="s">
        <v>224</v>
      </c>
      <c r="I146" s="88" t="s">
        <v>224</v>
      </c>
      <c r="J146" s="88" t="s">
        <v>224</v>
      </c>
      <c r="K146" s="88" t="s">
        <v>224</v>
      </c>
      <c r="L146" s="88" t="s">
        <v>224</v>
      </c>
      <c r="M146" s="88" t="s">
        <v>224</v>
      </c>
      <c r="N146" s="88" t="s">
        <v>224</v>
      </c>
      <c r="O146" s="88" t="s">
        <v>224</v>
      </c>
      <c r="P146" s="88" t="s">
        <v>224</v>
      </c>
      <c r="Q146" s="88" t="s">
        <v>224</v>
      </c>
      <c r="R146" s="88" t="s">
        <v>224</v>
      </c>
      <c r="S146" s="88" t="s">
        <v>224</v>
      </c>
      <c r="T146" s="88" t="s">
        <v>224</v>
      </c>
      <c r="U146" s="88" t="s">
        <v>224</v>
      </c>
      <c r="V146" s="89" t="s">
        <v>224</v>
      </c>
    </row>
    <row r="147" spans="1:22" s="39" customFormat="1" collapsed="1" x14ac:dyDescent="0.25">
      <c r="A147" s="13" t="s">
        <v>206</v>
      </c>
      <c r="B147" s="37" t="s">
        <v>33</v>
      </c>
      <c r="C147" s="15" t="s">
        <v>17</v>
      </c>
      <c r="D147" s="16">
        <f>D117-D132</f>
        <v>0</v>
      </c>
      <c r="E147" s="88">
        <f t="shared" ref="E147:H148" si="15">E117-E132</f>
        <v>-4.6782999999993535E-4</v>
      </c>
      <c r="F147" s="88">
        <f t="shared" si="15"/>
        <v>0</v>
      </c>
      <c r="G147" s="88">
        <f t="shared" si="15"/>
        <v>1.2930054023200004</v>
      </c>
      <c r="H147" s="88">
        <f t="shared" si="15"/>
        <v>-2.0016949242585014E-7</v>
      </c>
      <c r="I147" s="88">
        <v>0.94676487448966018</v>
      </c>
      <c r="J147" s="88">
        <f t="shared" ref="J147:T148" si="16">J117-J132</f>
        <v>-3.3898301055046431E-8</v>
      </c>
      <c r="K147" s="88">
        <v>4.7680024928442748</v>
      </c>
      <c r="L147" s="88">
        <f>L117-L132</f>
        <v>0</v>
      </c>
      <c r="M147" s="88">
        <v>532.93262119638621</v>
      </c>
      <c r="N147" s="88">
        <f t="shared" si="16"/>
        <v>737.99362749350894</v>
      </c>
      <c r="O147" s="88">
        <v>2.5890871161153521</v>
      </c>
      <c r="P147" s="88">
        <f t="shared" si="16"/>
        <v>8.3650181466119911</v>
      </c>
      <c r="Q147" s="88">
        <v>0.87187736051256504</v>
      </c>
      <c r="R147" s="88">
        <f t="shared" si="16"/>
        <v>1.3172954976517952</v>
      </c>
      <c r="S147" s="88">
        <v>0.80197206107733743</v>
      </c>
      <c r="T147" s="88">
        <f t="shared" si="16"/>
        <v>3.2252246976943915</v>
      </c>
      <c r="U147" s="88">
        <f t="shared" si="9"/>
        <v>544.20333050374541</v>
      </c>
      <c r="V147" s="89">
        <f t="shared" si="9"/>
        <v>750.90116560139938</v>
      </c>
    </row>
    <row r="148" spans="1:22" s="39" customFormat="1" x14ac:dyDescent="0.25">
      <c r="A148" s="13" t="s">
        <v>207</v>
      </c>
      <c r="B148" s="14" t="s">
        <v>35</v>
      </c>
      <c r="C148" s="15" t="s">
        <v>17</v>
      </c>
      <c r="D148" s="16">
        <f>D118-D133</f>
        <v>0</v>
      </c>
      <c r="E148" s="88">
        <f t="shared" si="15"/>
        <v>0</v>
      </c>
      <c r="F148" s="88">
        <f t="shared" si="15"/>
        <v>-154.21034251308612</v>
      </c>
      <c r="G148" s="88">
        <f t="shared" si="15"/>
        <v>-622.70350014374628</v>
      </c>
      <c r="H148" s="88">
        <f t="shared" si="15"/>
        <v>-491.9233238771273</v>
      </c>
      <c r="I148" s="88">
        <v>-87.569545802382578</v>
      </c>
      <c r="J148" s="88">
        <f>J118-J133</f>
        <v>-1218.2936567924689</v>
      </c>
      <c r="K148" s="88">
        <v>-1404.8639164721958</v>
      </c>
      <c r="L148" s="88">
        <f>L118-L133</f>
        <v>-849.24139796030909</v>
      </c>
      <c r="M148" s="88">
        <v>-1027.2176112653099</v>
      </c>
      <c r="N148" s="88">
        <f t="shared" si="16"/>
        <v>-1125.7638637200935</v>
      </c>
      <c r="O148" s="88">
        <v>-938.33778204044881</v>
      </c>
      <c r="P148" s="88">
        <f t="shared" si="16"/>
        <v>-738.54856407982481</v>
      </c>
      <c r="Q148" s="88">
        <v>-623.61478083037389</v>
      </c>
      <c r="R148" s="88">
        <f t="shared" si="16"/>
        <v>-380.81563227520297</v>
      </c>
      <c r="S148" s="88">
        <v>-207.30686473781356</v>
      </c>
      <c r="T148" s="88">
        <f t="shared" si="16"/>
        <v>32.11242178187242</v>
      </c>
      <c r="U148" s="88">
        <f t="shared" si="9"/>
        <v>-4911.6140012922697</v>
      </c>
      <c r="V148" s="89">
        <f t="shared" si="9"/>
        <v>-4772.4740169231545</v>
      </c>
    </row>
    <row r="149" spans="1:22" s="39" customFormat="1" hidden="1" outlineLevel="1" x14ac:dyDescent="0.25">
      <c r="A149" s="13" t="s">
        <v>208</v>
      </c>
      <c r="B149" s="14" t="s">
        <v>37</v>
      </c>
      <c r="C149" s="15" t="s">
        <v>17</v>
      </c>
      <c r="D149" s="16" t="s">
        <v>224</v>
      </c>
      <c r="E149" s="88" t="s">
        <v>224</v>
      </c>
      <c r="F149" s="88" t="s">
        <v>224</v>
      </c>
      <c r="G149" s="88" t="s">
        <v>224</v>
      </c>
      <c r="H149" s="88" t="s">
        <v>224</v>
      </c>
      <c r="I149" s="88" t="s">
        <v>224</v>
      </c>
      <c r="J149" s="88" t="s">
        <v>224</v>
      </c>
      <c r="K149" s="88" t="s">
        <v>224</v>
      </c>
      <c r="L149" s="88" t="s">
        <v>224</v>
      </c>
      <c r="M149" s="88" t="s">
        <v>224</v>
      </c>
      <c r="N149" s="88" t="s">
        <v>224</v>
      </c>
      <c r="O149" s="88" t="s">
        <v>224</v>
      </c>
      <c r="P149" s="88" t="s">
        <v>224</v>
      </c>
      <c r="Q149" s="88" t="s">
        <v>224</v>
      </c>
      <c r="R149" s="88" t="s">
        <v>224</v>
      </c>
      <c r="S149" s="88" t="s">
        <v>224</v>
      </c>
      <c r="T149" s="88" t="s">
        <v>224</v>
      </c>
      <c r="U149" s="88" t="s">
        <v>224</v>
      </c>
      <c r="V149" s="89" t="s">
        <v>224</v>
      </c>
    </row>
    <row r="150" spans="1:22" s="39" customFormat="1" ht="31.5" hidden="1" outlineLevel="1" x14ac:dyDescent="0.25">
      <c r="A150" s="13" t="s">
        <v>209</v>
      </c>
      <c r="B150" s="37" t="s">
        <v>39</v>
      </c>
      <c r="C150" s="15" t="s">
        <v>17</v>
      </c>
      <c r="D150" s="16" t="s">
        <v>224</v>
      </c>
      <c r="E150" s="88" t="s">
        <v>224</v>
      </c>
      <c r="F150" s="88" t="s">
        <v>224</v>
      </c>
      <c r="G150" s="88" t="s">
        <v>224</v>
      </c>
      <c r="H150" s="88" t="s">
        <v>224</v>
      </c>
      <c r="I150" s="88" t="s">
        <v>224</v>
      </c>
      <c r="J150" s="88" t="s">
        <v>224</v>
      </c>
      <c r="K150" s="88" t="s">
        <v>224</v>
      </c>
      <c r="L150" s="88" t="s">
        <v>224</v>
      </c>
      <c r="M150" s="88" t="s">
        <v>224</v>
      </c>
      <c r="N150" s="88" t="s">
        <v>224</v>
      </c>
      <c r="O150" s="88" t="s">
        <v>224</v>
      </c>
      <c r="P150" s="88" t="s">
        <v>224</v>
      </c>
      <c r="Q150" s="88" t="s">
        <v>224</v>
      </c>
      <c r="R150" s="88" t="s">
        <v>224</v>
      </c>
      <c r="S150" s="88" t="s">
        <v>224</v>
      </c>
      <c r="T150" s="88" t="s">
        <v>224</v>
      </c>
      <c r="U150" s="88" t="s">
        <v>224</v>
      </c>
      <c r="V150" s="89" t="s">
        <v>224</v>
      </c>
    </row>
    <row r="151" spans="1:22" s="39" customFormat="1" hidden="1" outlineLevel="1" x14ac:dyDescent="0.25">
      <c r="A151" s="13" t="s">
        <v>210</v>
      </c>
      <c r="B151" s="22" t="s">
        <v>41</v>
      </c>
      <c r="C151" s="15" t="s">
        <v>17</v>
      </c>
      <c r="D151" s="16" t="s">
        <v>224</v>
      </c>
      <c r="E151" s="88" t="s">
        <v>224</v>
      </c>
      <c r="F151" s="88" t="s">
        <v>224</v>
      </c>
      <c r="G151" s="88" t="s">
        <v>224</v>
      </c>
      <c r="H151" s="88" t="s">
        <v>224</v>
      </c>
      <c r="I151" s="88" t="s">
        <v>224</v>
      </c>
      <c r="J151" s="88" t="s">
        <v>224</v>
      </c>
      <c r="K151" s="88" t="s">
        <v>224</v>
      </c>
      <c r="L151" s="88" t="s">
        <v>224</v>
      </c>
      <c r="M151" s="88" t="s">
        <v>224</v>
      </c>
      <c r="N151" s="88" t="s">
        <v>224</v>
      </c>
      <c r="O151" s="88" t="s">
        <v>224</v>
      </c>
      <c r="P151" s="88" t="s">
        <v>224</v>
      </c>
      <c r="Q151" s="88" t="s">
        <v>224</v>
      </c>
      <c r="R151" s="88" t="s">
        <v>224</v>
      </c>
      <c r="S151" s="88" t="s">
        <v>224</v>
      </c>
      <c r="T151" s="88" t="s">
        <v>224</v>
      </c>
      <c r="U151" s="88" t="s">
        <v>224</v>
      </c>
      <c r="V151" s="89" t="s">
        <v>224</v>
      </c>
    </row>
    <row r="152" spans="1:22" s="39" customFormat="1" hidden="1" outlineLevel="1" x14ac:dyDescent="0.25">
      <c r="A152" s="13" t="s">
        <v>211</v>
      </c>
      <c r="B152" s="22" t="s">
        <v>43</v>
      </c>
      <c r="C152" s="15" t="s">
        <v>17</v>
      </c>
      <c r="D152" s="16" t="s">
        <v>224</v>
      </c>
      <c r="E152" s="88" t="s">
        <v>224</v>
      </c>
      <c r="F152" s="88" t="s">
        <v>224</v>
      </c>
      <c r="G152" s="88" t="s">
        <v>224</v>
      </c>
      <c r="H152" s="88" t="s">
        <v>224</v>
      </c>
      <c r="I152" s="88" t="s">
        <v>224</v>
      </c>
      <c r="J152" s="88" t="s">
        <v>224</v>
      </c>
      <c r="K152" s="88" t="s">
        <v>224</v>
      </c>
      <c r="L152" s="88" t="s">
        <v>224</v>
      </c>
      <c r="M152" s="88" t="s">
        <v>224</v>
      </c>
      <c r="N152" s="88" t="s">
        <v>224</v>
      </c>
      <c r="O152" s="88" t="s">
        <v>224</v>
      </c>
      <c r="P152" s="88" t="s">
        <v>224</v>
      </c>
      <c r="Q152" s="88" t="s">
        <v>224</v>
      </c>
      <c r="R152" s="88" t="s">
        <v>224</v>
      </c>
      <c r="S152" s="88" t="s">
        <v>224</v>
      </c>
      <c r="T152" s="88" t="s">
        <v>224</v>
      </c>
      <c r="U152" s="88" t="s">
        <v>224</v>
      </c>
      <c r="V152" s="89" t="s">
        <v>224</v>
      </c>
    </row>
    <row r="153" spans="1:22" s="39" customFormat="1" collapsed="1" x14ac:dyDescent="0.25">
      <c r="A153" s="13" t="s">
        <v>212</v>
      </c>
      <c r="B153" s="14" t="s">
        <v>45</v>
      </c>
      <c r="C153" s="15" t="s">
        <v>17</v>
      </c>
      <c r="D153" s="16">
        <f>D123-D138</f>
        <v>0</v>
      </c>
      <c r="E153" s="88">
        <f>E123-E138</f>
        <v>1.7724000300000042</v>
      </c>
      <c r="F153" s="88">
        <f>F123-F138</f>
        <v>-14.34224764</v>
      </c>
      <c r="G153" s="88">
        <f>G123-G138</f>
        <v>11.658595057614715</v>
      </c>
      <c r="H153" s="88">
        <f>H123-H138</f>
        <v>19.832235506271136</v>
      </c>
      <c r="I153" s="88">
        <v>0.74236416304782027</v>
      </c>
      <c r="J153" s="88">
        <f t="shared" ref="J153:T153" si="17">J123-J138</f>
        <v>4.6801097842372874</v>
      </c>
      <c r="K153" s="88">
        <v>4.9111998399575292</v>
      </c>
      <c r="L153" s="88">
        <f>L123-L138</f>
        <v>-49.602641415353879</v>
      </c>
      <c r="M153" s="88">
        <v>4.9111998399575292</v>
      </c>
      <c r="N153" s="88">
        <f t="shared" si="17"/>
        <v>4.647637473799584</v>
      </c>
      <c r="O153" s="88">
        <v>4.9111998399575292</v>
      </c>
      <c r="P153" s="88">
        <f t="shared" si="17"/>
        <v>4.6552495870057085</v>
      </c>
      <c r="Q153" s="88">
        <v>4.9111998399575292</v>
      </c>
      <c r="R153" s="88">
        <f t="shared" si="17"/>
        <v>4.6631661847400716</v>
      </c>
      <c r="S153" s="88">
        <v>4.9111998399575292</v>
      </c>
      <c r="T153" s="88">
        <f t="shared" si="17"/>
        <v>4.6713994463838056</v>
      </c>
      <c r="U153" s="88">
        <f t="shared" ref="U153:V158" si="18">G153+I153+K153+M153+O153+Q153+S153</f>
        <v>36.956958420450178</v>
      </c>
      <c r="V153" s="89">
        <f t="shared" si="18"/>
        <v>-6.4528434329162856</v>
      </c>
    </row>
    <row r="154" spans="1:22" s="39" customFormat="1" x14ac:dyDescent="0.25">
      <c r="A154" s="13" t="s">
        <v>213</v>
      </c>
      <c r="B154" s="36" t="s">
        <v>214</v>
      </c>
      <c r="C154" s="15" t="s">
        <v>17</v>
      </c>
      <c r="D154" s="16">
        <v>0</v>
      </c>
      <c r="E154" s="88">
        <v>0</v>
      </c>
      <c r="F154" s="88">
        <v>0</v>
      </c>
      <c r="G154" s="88">
        <v>0</v>
      </c>
      <c r="H154" s="88">
        <v>0</v>
      </c>
      <c r="I154" s="88">
        <v>0</v>
      </c>
      <c r="J154" s="88">
        <v>0</v>
      </c>
      <c r="K154" s="88">
        <v>0</v>
      </c>
      <c r="L154" s="88">
        <v>0</v>
      </c>
      <c r="M154" s="88">
        <v>0</v>
      </c>
      <c r="N154" s="88">
        <v>0</v>
      </c>
      <c r="O154" s="88">
        <v>0</v>
      </c>
      <c r="P154" s="88">
        <v>0</v>
      </c>
      <c r="Q154" s="88">
        <v>0</v>
      </c>
      <c r="R154" s="88">
        <v>0</v>
      </c>
      <c r="S154" s="88">
        <v>0</v>
      </c>
      <c r="T154" s="88">
        <v>0</v>
      </c>
      <c r="U154" s="88">
        <f t="shared" si="18"/>
        <v>0</v>
      </c>
      <c r="V154" s="89">
        <f t="shared" si="18"/>
        <v>0</v>
      </c>
    </row>
    <row r="155" spans="1:22" s="39" customFormat="1" x14ac:dyDescent="0.25">
      <c r="A155" s="13" t="s">
        <v>215</v>
      </c>
      <c r="B155" s="20" t="s">
        <v>216</v>
      </c>
      <c r="C155" s="15" t="s">
        <v>17</v>
      </c>
      <c r="D155" s="16">
        <v>0</v>
      </c>
      <c r="E155" s="88">
        <v>0</v>
      </c>
      <c r="F155" s="88">
        <v>0</v>
      </c>
      <c r="G155" s="88">
        <v>0</v>
      </c>
      <c r="H155" s="88">
        <v>0</v>
      </c>
      <c r="I155" s="88">
        <v>0</v>
      </c>
      <c r="J155" s="88">
        <v>0</v>
      </c>
      <c r="K155" s="88">
        <v>0</v>
      </c>
      <c r="L155" s="88">
        <v>0</v>
      </c>
      <c r="M155" s="88">
        <v>0</v>
      </c>
      <c r="N155" s="88">
        <v>0</v>
      </c>
      <c r="O155" s="88">
        <v>0</v>
      </c>
      <c r="P155" s="88">
        <v>0</v>
      </c>
      <c r="Q155" s="88">
        <v>0</v>
      </c>
      <c r="R155" s="88">
        <v>0</v>
      </c>
      <c r="S155" s="88">
        <v>0</v>
      </c>
      <c r="T155" s="88">
        <v>0</v>
      </c>
      <c r="U155" s="88">
        <f t="shared" si="18"/>
        <v>0</v>
      </c>
      <c r="V155" s="89">
        <f t="shared" si="18"/>
        <v>0</v>
      </c>
    </row>
    <row r="156" spans="1:22" s="39" customFormat="1" x14ac:dyDescent="0.25">
      <c r="A156" s="13" t="s">
        <v>217</v>
      </c>
      <c r="B156" s="20" t="s">
        <v>218</v>
      </c>
      <c r="C156" s="15" t="s">
        <v>17</v>
      </c>
      <c r="D156" s="16">
        <v>0</v>
      </c>
      <c r="E156" s="88">
        <v>0</v>
      </c>
      <c r="F156" s="88">
        <v>0</v>
      </c>
      <c r="G156" s="88">
        <v>0</v>
      </c>
      <c r="H156" s="88">
        <v>0</v>
      </c>
      <c r="I156" s="88">
        <v>0</v>
      </c>
      <c r="J156" s="88">
        <v>0</v>
      </c>
      <c r="K156" s="88">
        <v>0</v>
      </c>
      <c r="L156" s="88">
        <v>0</v>
      </c>
      <c r="M156" s="88">
        <v>0</v>
      </c>
      <c r="N156" s="88">
        <v>0</v>
      </c>
      <c r="O156" s="88">
        <v>0</v>
      </c>
      <c r="P156" s="88">
        <v>0</v>
      </c>
      <c r="Q156" s="88">
        <v>0</v>
      </c>
      <c r="R156" s="88">
        <v>0</v>
      </c>
      <c r="S156" s="88">
        <v>0</v>
      </c>
      <c r="T156" s="88">
        <v>0</v>
      </c>
      <c r="U156" s="88">
        <f t="shared" si="18"/>
        <v>0</v>
      </c>
      <c r="V156" s="89">
        <f t="shared" si="18"/>
        <v>0</v>
      </c>
    </row>
    <row r="157" spans="1:22" s="39" customFormat="1" x14ac:dyDescent="0.25">
      <c r="A157" s="13" t="s">
        <v>219</v>
      </c>
      <c r="B157" s="20" t="s">
        <v>220</v>
      </c>
      <c r="C157" s="15" t="s">
        <v>17</v>
      </c>
      <c r="D157" s="16">
        <v>0</v>
      </c>
      <c r="E157" s="88">
        <v>0</v>
      </c>
      <c r="F157" s="88">
        <v>0</v>
      </c>
      <c r="G157" s="88">
        <v>0</v>
      </c>
      <c r="H157" s="88">
        <v>0</v>
      </c>
      <c r="I157" s="88">
        <v>0</v>
      </c>
      <c r="J157" s="88">
        <v>0</v>
      </c>
      <c r="K157" s="88">
        <v>0</v>
      </c>
      <c r="L157" s="88">
        <v>0</v>
      </c>
      <c r="M157" s="88">
        <v>0</v>
      </c>
      <c r="N157" s="88">
        <v>0</v>
      </c>
      <c r="O157" s="88">
        <v>0</v>
      </c>
      <c r="P157" s="88">
        <v>0</v>
      </c>
      <c r="Q157" s="88">
        <v>0</v>
      </c>
      <c r="R157" s="88">
        <v>0</v>
      </c>
      <c r="S157" s="88">
        <v>0</v>
      </c>
      <c r="T157" s="88">
        <v>0</v>
      </c>
      <c r="U157" s="88">
        <f t="shared" si="18"/>
        <v>0</v>
      </c>
      <c r="V157" s="89">
        <f t="shared" si="18"/>
        <v>0</v>
      </c>
    </row>
    <row r="158" spans="1:22" s="39" customFormat="1" ht="18" customHeight="1" thickBot="1" x14ac:dyDescent="0.3">
      <c r="A158" s="29" t="s">
        <v>221</v>
      </c>
      <c r="B158" s="20" t="s">
        <v>222</v>
      </c>
      <c r="C158" s="31" t="s">
        <v>17</v>
      </c>
      <c r="D158" s="32">
        <v>0</v>
      </c>
      <c r="E158" s="95">
        <v>0</v>
      </c>
      <c r="F158" s="95">
        <v>0</v>
      </c>
      <c r="G158" s="95">
        <v>0</v>
      </c>
      <c r="H158" s="95">
        <v>0</v>
      </c>
      <c r="I158" s="95">
        <v>0</v>
      </c>
      <c r="J158" s="95">
        <v>0</v>
      </c>
      <c r="K158" s="95">
        <v>0</v>
      </c>
      <c r="L158" s="95">
        <v>0</v>
      </c>
      <c r="M158" s="95">
        <v>0</v>
      </c>
      <c r="N158" s="95">
        <v>0</v>
      </c>
      <c r="O158" s="95">
        <v>0</v>
      </c>
      <c r="P158" s="95">
        <v>0</v>
      </c>
      <c r="Q158" s="95">
        <v>0</v>
      </c>
      <c r="R158" s="95">
        <v>0</v>
      </c>
      <c r="S158" s="95">
        <v>0</v>
      </c>
      <c r="T158" s="95">
        <v>0</v>
      </c>
      <c r="U158" s="95">
        <f t="shared" si="18"/>
        <v>0</v>
      </c>
      <c r="V158" s="96">
        <f t="shared" si="18"/>
        <v>0</v>
      </c>
    </row>
    <row r="159" spans="1:22" s="39" customFormat="1" ht="18" customHeight="1" x14ac:dyDescent="0.25">
      <c r="A159" s="7" t="s">
        <v>223</v>
      </c>
      <c r="B159" s="8" t="s">
        <v>108</v>
      </c>
      <c r="C159" s="9" t="s">
        <v>224</v>
      </c>
      <c r="D159" s="10"/>
      <c r="E159" s="91"/>
      <c r="F159" s="91"/>
      <c r="G159" s="91"/>
      <c r="H159" s="91"/>
      <c r="I159" s="91">
        <v>0</v>
      </c>
      <c r="J159" s="91"/>
      <c r="K159" s="91">
        <v>0</v>
      </c>
      <c r="L159" s="91">
        <v>0</v>
      </c>
      <c r="M159" s="91">
        <v>0</v>
      </c>
      <c r="N159" s="91"/>
      <c r="O159" s="91">
        <v>0</v>
      </c>
      <c r="P159" s="91"/>
      <c r="Q159" s="91">
        <v>0</v>
      </c>
      <c r="R159" s="91"/>
      <c r="S159" s="91">
        <v>0</v>
      </c>
      <c r="T159" s="91"/>
      <c r="U159" s="91"/>
      <c r="V159" s="92"/>
    </row>
    <row r="160" spans="1:22" s="39" customFormat="1" ht="37.5" customHeight="1" x14ac:dyDescent="0.25">
      <c r="A160" s="13" t="s">
        <v>225</v>
      </c>
      <c r="B160" s="20" t="s">
        <v>226</v>
      </c>
      <c r="C160" s="15" t="s">
        <v>17</v>
      </c>
      <c r="D160" s="16">
        <f>D109+D105+D69</f>
        <v>-190.98149259912003</v>
      </c>
      <c r="E160" s="88">
        <f>E109+E105+E69</f>
        <v>37.13349783767444</v>
      </c>
      <c r="F160" s="88">
        <f>F109+F105+F69</f>
        <v>-599.91840581557904</v>
      </c>
      <c r="G160" s="88">
        <f>G109+G105+G69</f>
        <v>-606.22354595501952</v>
      </c>
      <c r="H160" s="88">
        <f>H109+H105+H69</f>
        <v>-443.27056198417745</v>
      </c>
      <c r="I160" s="88">
        <v>-406.59678057811936</v>
      </c>
      <c r="J160" s="88">
        <f t="shared" ref="J160:T160" si="19">J109+J105+J69</f>
        <v>-1638.3014252296862</v>
      </c>
      <c r="K160" s="88">
        <v>-1731.7071323300106</v>
      </c>
      <c r="L160" s="88">
        <f>L109+L105+L69</f>
        <v>-1393.5688709098504</v>
      </c>
      <c r="M160" s="88">
        <v>-408.48513517145273</v>
      </c>
      <c r="N160" s="88">
        <f t="shared" si="19"/>
        <v>-368.13611037191754</v>
      </c>
      <c r="O160" s="88">
        <v>-632.18855180777666</v>
      </c>
      <c r="P160" s="88">
        <f t="shared" si="19"/>
        <v>-437.1600492756794</v>
      </c>
      <c r="Q160" s="88">
        <v>174.34042558291492</v>
      </c>
      <c r="R160" s="88">
        <f t="shared" si="19"/>
        <v>302.1542482151055</v>
      </c>
      <c r="S160" s="88">
        <v>1003.83463159371</v>
      </c>
      <c r="T160" s="88">
        <f t="shared" si="19"/>
        <v>1098.6227687059518</v>
      </c>
      <c r="U160" s="88">
        <f t="shared" ref="U160:V160" si="20">G160+I160+K160+M160+O160+Q160+S160</f>
        <v>-2607.0260886657538</v>
      </c>
      <c r="V160" s="89">
        <f t="shared" si="20"/>
        <v>-2879.6600008502537</v>
      </c>
    </row>
    <row r="161" spans="1:22" s="39" customFormat="1" ht="18" customHeight="1" x14ac:dyDescent="0.25">
      <c r="A161" s="13" t="s">
        <v>227</v>
      </c>
      <c r="B161" s="20" t="s">
        <v>228</v>
      </c>
      <c r="C161" s="15" t="s">
        <v>17</v>
      </c>
      <c r="D161" s="16">
        <v>0</v>
      </c>
      <c r="E161" s="88">
        <f t="shared" ref="E161:G162" si="21">D163</f>
        <v>342.45400000000001</v>
      </c>
      <c r="F161" s="88">
        <f t="shared" si="21"/>
        <v>422.637</v>
      </c>
      <c r="G161" s="88">
        <f t="shared" si="21"/>
        <v>458.89100000000002</v>
      </c>
      <c r="H161" s="88">
        <f>F163</f>
        <v>458.89100000000002</v>
      </c>
      <c r="I161" s="88">
        <v>560.42645044065569</v>
      </c>
      <c r="J161" s="88">
        <f>H163</f>
        <v>560.42645044065569</v>
      </c>
      <c r="K161" s="88">
        <v>516.4</v>
      </c>
      <c r="L161" s="88">
        <v>516.3995000000001</v>
      </c>
      <c r="M161" s="88">
        <v>1016.035559479354</v>
      </c>
      <c r="N161" s="88">
        <f>L163</f>
        <v>641.50299999999993</v>
      </c>
      <c r="O161" s="88">
        <v>133.03696313578078</v>
      </c>
      <c r="P161" s="88">
        <f>N163</f>
        <v>177.38674207999995</v>
      </c>
      <c r="Q161" s="88">
        <v>133.03696313578078</v>
      </c>
      <c r="R161" s="88">
        <f>P163</f>
        <v>177.38674207999995</v>
      </c>
      <c r="S161" s="88">
        <v>133.03696313578078</v>
      </c>
      <c r="T161" s="88">
        <f>R163</f>
        <v>177.38674207999995</v>
      </c>
      <c r="U161" s="88">
        <f t="shared" ref="U161:U164" si="22">S161</f>
        <v>133.03696313578078</v>
      </c>
      <c r="V161" s="89">
        <f t="shared" ref="V161:V164" si="23">T161</f>
        <v>177.38674207999995</v>
      </c>
    </row>
    <row r="162" spans="1:22" s="39" customFormat="1" ht="18" customHeight="1" x14ac:dyDescent="0.25">
      <c r="A162" s="13" t="s">
        <v>229</v>
      </c>
      <c r="B162" s="21" t="s">
        <v>230</v>
      </c>
      <c r="C162" s="15" t="s">
        <v>17</v>
      </c>
      <c r="D162" s="16">
        <v>0</v>
      </c>
      <c r="E162" s="88">
        <f t="shared" si="21"/>
        <v>4.0780000000000003</v>
      </c>
      <c r="F162" s="88">
        <f t="shared" si="21"/>
        <v>133.137</v>
      </c>
      <c r="G162" s="88">
        <f t="shared" si="21"/>
        <v>458.89100000000002</v>
      </c>
      <c r="H162" s="88">
        <f>F164</f>
        <v>458.89100000000002</v>
      </c>
      <c r="I162" s="88">
        <v>560.42645044065569</v>
      </c>
      <c r="J162" s="88">
        <f>H164</f>
        <v>560.42645044065569</v>
      </c>
      <c r="K162" s="88">
        <v>516.4</v>
      </c>
      <c r="L162" s="88">
        <f>L161</f>
        <v>516.3995000000001</v>
      </c>
      <c r="M162" s="88">
        <v>1016.035559479354</v>
      </c>
      <c r="N162" s="88">
        <f>L164</f>
        <v>177.387</v>
      </c>
      <c r="O162" s="88">
        <v>133.03696313578078</v>
      </c>
      <c r="P162" s="88">
        <f>N164</f>
        <v>177.38674207999995</v>
      </c>
      <c r="Q162" s="88">
        <v>133.03696313578078</v>
      </c>
      <c r="R162" s="88">
        <f>P164</f>
        <v>177.38674207999995</v>
      </c>
      <c r="S162" s="88">
        <v>133.03696313578078</v>
      </c>
      <c r="T162" s="88">
        <f>R164</f>
        <v>177.38674207999995</v>
      </c>
      <c r="U162" s="88">
        <f t="shared" si="22"/>
        <v>133.03696313578078</v>
      </c>
      <c r="V162" s="89">
        <f t="shared" si="23"/>
        <v>177.38674207999995</v>
      </c>
    </row>
    <row r="163" spans="1:22" s="39" customFormat="1" ht="18" customHeight="1" x14ac:dyDescent="0.25">
      <c r="A163" s="13" t="s">
        <v>231</v>
      </c>
      <c r="B163" s="20" t="s">
        <v>232</v>
      </c>
      <c r="C163" s="15" t="s">
        <v>17</v>
      </c>
      <c r="D163" s="16">
        <v>342.45400000000001</v>
      </c>
      <c r="E163" s="88">
        <v>422.637</v>
      </c>
      <c r="F163" s="88">
        <v>458.89100000000002</v>
      </c>
      <c r="G163" s="88">
        <v>495.14537655353428</v>
      </c>
      <c r="H163" s="88">
        <v>560.42645044065569</v>
      </c>
      <c r="I163" s="88">
        <v>141.35873070031045</v>
      </c>
      <c r="J163" s="88">
        <v>516.4</v>
      </c>
      <c r="K163" s="88">
        <v>1016.035559479354</v>
      </c>
      <c r="L163" s="88">
        <v>641.50299999999993</v>
      </c>
      <c r="M163" s="88">
        <v>133.03696313578078</v>
      </c>
      <c r="N163" s="88">
        <v>177.38674207999995</v>
      </c>
      <c r="O163" s="88">
        <v>133.03696313578078</v>
      </c>
      <c r="P163" s="88">
        <v>177.38674207999995</v>
      </c>
      <c r="Q163" s="88">
        <v>133.03696313578078</v>
      </c>
      <c r="R163" s="88">
        <v>177.38674207999995</v>
      </c>
      <c r="S163" s="88">
        <v>133.03696313578078</v>
      </c>
      <c r="T163" s="88">
        <v>153.38674207999995</v>
      </c>
      <c r="U163" s="88">
        <f t="shared" si="22"/>
        <v>133.03696313578078</v>
      </c>
      <c r="V163" s="89">
        <f t="shared" si="23"/>
        <v>153.38674207999995</v>
      </c>
    </row>
    <row r="164" spans="1:22" s="39" customFormat="1" ht="18" customHeight="1" x14ac:dyDescent="0.25">
      <c r="A164" s="25" t="s">
        <v>233</v>
      </c>
      <c r="B164" s="21" t="s">
        <v>234</v>
      </c>
      <c r="C164" s="15" t="s">
        <v>17</v>
      </c>
      <c r="D164" s="28">
        <v>4.0780000000000003</v>
      </c>
      <c r="E164" s="93">
        <v>133.137</v>
      </c>
      <c r="F164" s="93">
        <f>F163</f>
        <v>458.89100000000002</v>
      </c>
      <c r="G164" s="93">
        <f>G163</f>
        <v>495.14537655353428</v>
      </c>
      <c r="H164" s="93">
        <f>H163</f>
        <v>560.42645044065569</v>
      </c>
      <c r="I164" s="93">
        <v>141.35873070031045</v>
      </c>
      <c r="J164" s="93">
        <f>J163</f>
        <v>516.4</v>
      </c>
      <c r="K164" s="93">
        <v>1016.035559479354</v>
      </c>
      <c r="L164" s="93">
        <v>177.387</v>
      </c>
      <c r="M164" s="93">
        <v>133.03696313578078</v>
      </c>
      <c r="N164" s="93">
        <f t="shared" ref="N164:T164" si="24">N163</f>
        <v>177.38674207999995</v>
      </c>
      <c r="O164" s="93">
        <v>133.03696313578078</v>
      </c>
      <c r="P164" s="93">
        <f t="shared" si="24"/>
        <v>177.38674207999995</v>
      </c>
      <c r="Q164" s="93">
        <v>133.03696313578078</v>
      </c>
      <c r="R164" s="93">
        <f t="shared" si="24"/>
        <v>177.38674207999995</v>
      </c>
      <c r="S164" s="93">
        <v>133.03696313578078</v>
      </c>
      <c r="T164" s="93">
        <f t="shared" si="24"/>
        <v>153.38674207999995</v>
      </c>
      <c r="U164" s="93">
        <f t="shared" si="22"/>
        <v>133.03696313578078</v>
      </c>
      <c r="V164" s="94">
        <f t="shared" si="23"/>
        <v>153.38674207999995</v>
      </c>
    </row>
    <row r="165" spans="1:22" s="39" customFormat="1" ht="32.25" thickBot="1" x14ac:dyDescent="0.3">
      <c r="A165" s="29" t="s">
        <v>235</v>
      </c>
      <c r="B165" s="40" t="s">
        <v>236</v>
      </c>
      <c r="C165" s="31" t="s">
        <v>224</v>
      </c>
      <c r="D165" s="32">
        <f>D163/D160</f>
        <v>-1.7931266288657015</v>
      </c>
      <c r="E165" s="95">
        <f>E163/E160</f>
        <v>11.381556400841028</v>
      </c>
      <c r="F165" s="95">
        <f>F163/F160</f>
        <v>-0.76492235535955155</v>
      </c>
      <c r="G165" s="95">
        <f>G163/G160</f>
        <v>-0.81677028194855528</v>
      </c>
      <c r="H165" s="95">
        <f>H163/H160</f>
        <v>-1.264298824474295</v>
      </c>
      <c r="I165" s="95">
        <v>-0.34766318242687416</v>
      </c>
      <c r="J165" s="95">
        <f>J163/J160</f>
        <v>-0.31520451123797433</v>
      </c>
      <c r="K165" s="95">
        <v>-0.58672482229271583</v>
      </c>
      <c r="L165" s="95">
        <f>L163/L160</f>
        <v>-0.4603310345050744</v>
      </c>
      <c r="M165" s="95">
        <v>-0.3256837316245092</v>
      </c>
      <c r="N165" s="95">
        <f>N163/N160</f>
        <v>-0.48185097055757753</v>
      </c>
      <c r="O165" s="95">
        <v>-0.21043874134600277</v>
      </c>
      <c r="P165" s="95">
        <f t="shared" ref="P165:T165" si="25">P163/P160</f>
        <v>-0.40577070657281705</v>
      </c>
      <c r="Q165" s="95">
        <v>0.76308729137815179</v>
      </c>
      <c r="R165" s="95">
        <f t="shared" si="25"/>
        <v>0.58707346703832286</v>
      </c>
      <c r="S165" s="95">
        <v>0.132528764149697</v>
      </c>
      <c r="T165" s="95">
        <f t="shared" si="25"/>
        <v>0.13961729762862229</v>
      </c>
      <c r="U165" s="95"/>
      <c r="V165" s="96"/>
    </row>
    <row r="166" spans="1:22" s="39" customFormat="1" ht="19.5" thickBot="1" x14ac:dyDescent="0.3">
      <c r="A166" s="144" t="s">
        <v>237</v>
      </c>
      <c r="B166" s="145"/>
      <c r="C166" s="145"/>
      <c r="D166" s="145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5"/>
      <c r="T166" s="145"/>
      <c r="U166" s="145"/>
      <c r="V166" s="146"/>
    </row>
    <row r="167" spans="1:22" s="39" customFormat="1" ht="31.5" customHeight="1" x14ac:dyDescent="0.25">
      <c r="A167" s="7" t="s">
        <v>238</v>
      </c>
      <c r="B167" s="8" t="s">
        <v>239</v>
      </c>
      <c r="C167" s="9" t="s">
        <v>17</v>
      </c>
      <c r="D167" s="10">
        <v>131.9179</v>
      </c>
      <c r="E167" s="91">
        <v>2146.0322999999999</v>
      </c>
      <c r="F167" s="91">
        <v>3589.2164707800002</v>
      </c>
      <c r="G167" s="91">
        <v>5062.8999219249517</v>
      </c>
      <c r="H167" s="91">
        <v>4207.2624999999998</v>
      </c>
      <c r="I167" s="91">
        <v>4328.2198786703502</v>
      </c>
      <c r="J167" s="91">
        <v>4725.1775999999991</v>
      </c>
      <c r="K167" s="91">
        <v>5761.7484675811029</v>
      </c>
      <c r="L167" s="91">
        <v>5407.6941000000006</v>
      </c>
      <c r="M167" s="91">
        <v>5822.2965004190555</v>
      </c>
      <c r="N167" s="91">
        <v>7861.8765464299822</v>
      </c>
      <c r="O167" s="91">
        <v>6513.9638658177964</v>
      </c>
      <c r="P167" s="91">
        <v>7192.3526053017267</v>
      </c>
      <c r="Q167" s="91">
        <v>7482.9199699285837</v>
      </c>
      <c r="R167" s="91">
        <v>8163.8224900049527</v>
      </c>
      <c r="S167" s="91">
        <v>8577.8143403966278</v>
      </c>
      <c r="T167" s="91">
        <v>9229.7740691537983</v>
      </c>
      <c r="U167" s="91">
        <f>G167+I167+K167+M167+O167+Q167+S167</f>
        <v>43549.862944738474</v>
      </c>
      <c r="V167" s="92">
        <f t="shared" ref="U167:V230" si="26">H167+J167+L167+N167+P167+R167+T167</f>
        <v>46787.959910890459</v>
      </c>
    </row>
    <row r="168" spans="1:22" s="39" customFormat="1" hidden="1" outlineLevel="1" x14ac:dyDescent="0.25">
      <c r="A168" s="13" t="s">
        <v>240</v>
      </c>
      <c r="B168" s="14" t="s">
        <v>19</v>
      </c>
      <c r="C168" s="15" t="s">
        <v>17</v>
      </c>
      <c r="D168" s="16" t="s">
        <v>224</v>
      </c>
      <c r="E168" s="88" t="s">
        <v>224</v>
      </c>
      <c r="F168" s="88" t="s">
        <v>224</v>
      </c>
      <c r="G168" s="88" t="s">
        <v>224</v>
      </c>
      <c r="H168" s="88" t="s">
        <v>224</v>
      </c>
      <c r="I168" s="88" t="s">
        <v>224</v>
      </c>
      <c r="J168" s="88" t="s">
        <v>224</v>
      </c>
      <c r="K168" s="88" t="s">
        <v>224</v>
      </c>
      <c r="L168" s="88" t="s">
        <v>224</v>
      </c>
      <c r="M168" s="88" t="s">
        <v>224</v>
      </c>
      <c r="N168" s="88" t="s">
        <v>224</v>
      </c>
      <c r="O168" s="88" t="s">
        <v>224</v>
      </c>
      <c r="P168" s="88" t="s">
        <v>224</v>
      </c>
      <c r="Q168" s="88" t="s">
        <v>224</v>
      </c>
      <c r="R168" s="88" t="s">
        <v>224</v>
      </c>
      <c r="S168" s="88" t="s">
        <v>224</v>
      </c>
      <c r="T168" s="88" t="s">
        <v>224</v>
      </c>
      <c r="U168" s="88" t="s">
        <v>224</v>
      </c>
      <c r="V168" s="89" t="s">
        <v>224</v>
      </c>
    </row>
    <row r="169" spans="1:22" s="39" customFormat="1" ht="31.5" hidden="1" outlineLevel="1" x14ac:dyDescent="0.25">
      <c r="A169" s="13" t="s">
        <v>241</v>
      </c>
      <c r="B169" s="21" t="s">
        <v>21</v>
      </c>
      <c r="C169" s="15" t="s">
        <v>17</v>
      </c>
      <c r="D169" s="16" t="s">
        <v>224</v>
      </c>
      <c r="E169" s="88" t="s">
        <v>224</v>
      </c>
      <c r="F169" s="88" t="s">
        <v>224</v>
      </c>
      <c r="G169" s="88" t="s">
        <v>224</v>
      </c>
      <c r="H169" s="88" t="s">
        <v>224</v>
      </c>
      <c r="I169" s="88" t="s">
        <v>224</v>
      </c>
      <c r="J169" s="88" t="s">
        <v>224</v>
      </c>
      <c r="K169" s="88" t="s">
        <v>224</v>
      </c>
      <c r="L169" s="88" t="s">
        <v>224</v>
      </c>
      <c r="M169" s="88" t="s">
        <v>224</v>
      </c>
      <c r="N169" s="88" t="s">
        <v>224</v>
      </c>
      <c r="O169" s="88" t="s">
        <v>224</v>
      </c>
      <c r="P169" s="88" t="s">
        <v>224</v>
      </c>
      <c r="Q169" s="88" t="s">
        <v>224</v>
      </c>
      <c r="R169" s="88" t="s">
        <v>224</v>
      </c>
      <c r="S169" s="88" t="s">
        <v>224</v>
      </c>
      <c r="T169" s="88" t="s">
        <v>224</v>
      </c>
      <c r="U169" s="88" t="s">
        <v>224</v>
      </c>
      <c r="V169" s="89" t="s">
        <v>224</v>
      </c>
    </row>
    <row r="170" spans="1:22" s="39" customFormat="1" ht="31.5" hidden="1" outlineLevel="1" x14ac:dyDescent="0.25">
      <c r="A170" s="13" t="s">
        <v>242</v>
      </c>
      <c r="B170" s="21" t="s">
        <v>23</v>
      </c>
      <c r="C170" s="15" t="s">
        <v>17</v>
      </c>
      <c r="D170" s="16" t="s">
        <v>224</v>
      </c>
      <c r="E170" s="88" t="s">
        <v>224</v>
      </c>
      <c r="F170" s="88" t="s">
        <v>224</v>
      </c>
      <c r="G170" s="88" t="s">
        <v>224</v>
      </c>
      <c r="H170" s="88" t="s">
        <v>224</v>
      </c>
      <c r="I170" s="88" t="s">
        <v>224</v>
      </c>
      <c r="J170" s="88" t="s">
        <v>224</v>
      </c>
      <c r="K170" s="88" t="s">
        <v>224</v>
      </c>
      <c r="L170" s="88" t="s">
        <v>224</v>
      </c>
      <c r="M170" s="88" t="s">
        <v>224</v>
      </c>
      <c r="N170" s="88" t="s">
        <v>224</v>
      </c>
      <c r="O170" s="88" t="s">
        <v>224</v>
      </c>
      <c r="P170" s="88" t="s">
        <v>224</v>
      </c>
      <c r="Q170" s="88" t="s">
        <v>224</v>
      </c>
      <c r="R170" s="88" t="s">
        <v>224</v>
      </c>
      <c r="S170" s="88" t="s">
        <v>224</v>
      </c>
      <c r="T170" s="88" t="s">
        <v>224</v>
      </c>
      <c r="U170" s="88" t="s">
        <v>224</v>
      </c>
      <c r="V170" s="89" t="s">
        <v>224</v>
      </c>
    </row>
    <row r="171" spans="1:22" s="39" customFormat="1" ht="31.5" hidden="1" outlineLevel="1" x14ac:dyDescent="0.25">
      <c r="A171" s="13" t="s">
        <v>243</v>
      </c>
      <c r="B171" s="21" t="s">
        <v>25</v>
      </c>
      <c r="C171" s="15" t="s">
        <v>17</v>
      </c>
      <c r="D171" s="16" t="s">
        <v>224</v>
      </c>
      <c r="E171" s="88" t="s">
        <v>224</v>
      </c>
      <c r="F171" s="88" t="s">
        <v>224</v>
      </c>
      <c r="G171" s="88" t="s">
        <v>224</v>
      </c>
      <c r="H171" s="88" t="s">
        <v>224</v>
      </c>
      <c r="I171" s="88" t="s">
        <v>224</v>
      </c>
      <c r="J171" s="88" t="s">
        <v>224</v>
      </c>
      <c r="K171" s="88" t="s">
        <v>224</v>
      </c>
      <c r="L171" s="88" t="s">
        <v>224</v>
      </c>
      <c r="M171" s="88" t="s">
        <v>224</v>
      </c>
      <c r="N171" s="88" t="s">
        <v>224</v>
      </c>
      <c r="O171" s="88" t="s">
        <v>224</v>
      </c>
      <c r="P171" s="88" t="s">
        <v>224</v>
      </c>
      <c r="Q171" s="88" t="s">
        <v>224</v>
      </c>
      <c r="R171" s="88" t="s">
        <v>224</v>
      </c>
      <c r="S171" s="88" t="s">
        <v>224</v>
      </c>
      <c r="T171" s="88" t="s">
        <v>224</v>
      </c>
      <c r="U171" s="88" t="s">
        <v>224</v>
      </c>
      <c r="V171" s="89" t="s">
        <v>224</v>
      </c>
    </row>
    <row r="172" spans="1:22" s="39" customFormat="1" hidden="1" outlineLevel="1" x14ac:dyDescent="0.25">
      <c r="A172" s="13" t="s">
        <v>244</v>
      </c>
      <c r="B172" s="14" t="s">
        <v>27</v>
      </c>
      <c r="C172" s="15" t="s">
        <v>17</v>
      </c>
      <c r="D172" s="16" t="s">
        <v>224</v>
      </c>
      <c r="E172" s="88" t="s">
        <v>224</v>
      </c>
      <c r="F172" s="88" t="s">
        <v>224</v>
      </c>
      <c r="G172" s="88" t="s">
        <v>224</v>
      </c>
      <c r="H172" s="88" t="s">
        <v>224</v>
      </c>
      <c r="I172" s="88" t="s">
        <v>224</v>
      </c>
      <c r="J172" s="88" t="s">
        <v>224</v>
      </c>
      <c r="K172" s="88" t="s">
        <v>224</v>
      </c>
      <c r="L172" s="88" t="s">
        <v>224</v>
      </c>
      <c r="M172" s="88" t="s">
        <v>224</v>
      </c>
      <c r="N172" s="88" t="s">
        <v>224</v>
      </c>
      <c r="O172" s="88" t="s">
        <v>224</v>
      </c>
      <c r="P172" s="88" t="s">
        <v>224</v>
      </c>
      <c r="Q172" s="88" t="s">
        <v>224</v>
      </c>
      <c r="R172" s="88" t="s">
        <v>224</v>
      </c>
      <c r="S172" s="88" t="s">
        <v>224</v>
      </c>
      <c r="T172" s="88" t="s">
        <v>224</v>
      </c>
      <c r="U172" s="88" t="s">
        <v>224</v>
      </c>
      <c r="V172" s="89" t="s">
        <v>224</v>
      </c>
    </row>
    <row r="173" spans="1:22" s="39" customFormat="1" collapsed="1" x14ac:dyDescent="0.25">
      <c r="A173" s="13" t="s">
        <v>245</v>
      </c>
      <c r="B173" s="14" t="s">
        <v>29</v>
      </c>
      <c r="C173" s="15" t="s">
        <v>17</v>
      </c>
      <c r="D173" s="16">
        <v>130.8843</v>
      </c>
      <c r="E173" s="88">
        <v>2115.1911999999998</v>
      </c>
      <c r="F173" s="88">
        <v>2306.8284084612151</v>
      </c>
      <c r="G173" s="88">
        <v>3131.1396301583486</v>
      </c>
      <c r="H173" s="88">
        <v>2860.043783801048</v>
      </c>
      <c r="I173" s="88">
        <v>3093.8700302996003</v>
      </c>
      <c r="J173" s="88">
        <v>3125.7604005215853</v>
      </c>
      <c r="K173" s="88">
        <v>79.773656451059495</v>
      </c>
      <c r="L173" s="88">
        <v>35.276400000000002</v>
      </c>
      <c r="M173" s="88">
        <v>48.41231367000001</v>
      </c>
      <c r="N173" s="88">
        <v>52.727184759288001</v>
      </c>
      <c r="O173" s="88">
        <v>51.447435949999999</v>
      </c>
      <c r="P173" s="88">
        <v>56.701527538720974</v>
      </c>
      <c r="Q173" s="88">
        <v>54.530752539999995</v>
      </c>
      <c r="R173" s="88">
        <v>58.754888306244446</v>
      </c>
      <c r="S173" s="88">
        <v>58.092617068646895</v>
      </c>
      <c r="T173" s="88">
        <v>60.882608453922614</v>
      </c>
      <c r="U173" s="88">
        <f t="shared" si="26"/>
        <v>6517.2664361376555</v>
      </c>
      <c r="V173" s="89">
        <f t="shared" si="26"/>
        <v>6250.146793380809</v>
      </c>
    </row>
    <row r="174" spans="1:22" s="39" customFormat="1" hidden="1" outlineLevel="1" x14ac:dyDescent="0.25">
      <c r="A174" s="13" t="s">
        <v>246</v>
      </c>
      <c r="B174" s="14" t="s">
        <v>31</v>
      </c>
      <c r="C174" s="15" t="s">
        <v>17</v>
      </c>
      <c r="D174" s="16" t="s">
        <v>224</v>
      </c>
      <c r="E174" s="88" t="s">
        <v>224</v>
      </c>
      <c r="F174" s="88" t="s">
        <v>224</v>
      </c>
      <c r="G174" s="88" t="s">
        <v>224</v>
      </c>
      <c r="H174" s="88" t="s">
        <v>224</v>
      </c>
      <c r="I174" s="88" t="s">
        <v>224</v>
      </c>
      <c r="J174" s="88" t="s">
        <v>224</v>
      </c>
      <c r="K174" s="88" t="s">
        <v>224</v>
      </c>
      <c r="L174" s="88" t="s">
        <v>224</v>
      </c>
      <c r="M174" s="88" t="s">
        <v>224</v>
      </c>
      <c r="N174" s="88" t="s">
        <v>224</v>
      </c>
      <c r="O174" s="88" t="s">
        <v>224</v>
      </c>
      <c r="P174" s="88" t="s">
        <v>224</v>
      </c>
      <c r="Q174" s="88" t="s">
        <v>224</v>
      </c>
      <c r="R174" s="88" t="s">
        <v>224</v>
      </c>
      <c r="S174" s="88" t="s">
        <v>224</v>
      </c>
      <c r="T174" s="88" t="s">
        <v>224</v>
      </c>
      <c r="U174" s="88" t="s">
        <v>224</v>
      </c>
      <c r="V174" s="89" t="s">
        <v>224</v>
      </c>
    </row>
    <row r="175" spans="1:22" s="39" customFormat="1" collapsed="1" x14ac:dyDescent="0.25">
      <c r="A175" s="13" t="s">
        <v>247</v>
      </c>
      <c r="B175" s="14" t="s">
        <v>33</v>
      </c>
      <c r="C175" s="15" t="s">
        <v>17</v>
      </c>
      <c r="D175" s="16">
        <v>3.3600000000000005E-2</v>
      </c>
      <c r="E175" s="88">
        <v>2.972</v>
      </c>
      <c r="F175" s="88">
        <v>25.772512500000005</v>
      </c>
      <c r="G175" s="88">
        <v>0.74682174158000003</v>
      </c>
      <c r="H175" s="88">
        <v>10.273100000000001</v>
      </c>
      <c r="I175" s="88">
        <v>1.9936760799999997</v>
      </c>
      <c r="J175" s="88">
        <v>13.371999999999998</v>
      </c>
      <c r="K175" s="88">
        <v>617.88885493912483</v>
      </c>
      <c r="L175" s="88">
        <v>277.53740000000005</v>
      </c>
      <c r="M175" s="88">
        <v>178.80622240926624</v>
      </c>
      <c r="N175" s="88">
        <v>1390.6778105319204</v>
      </c>
      <c r="O175" s="88">
        <v>5.0867068328666667</v>
      </c>
      <c r="P175" s="88">
        <v>17.439312254958139</v>
      </c>
      <c r="Q175" s="88">
        <v>1.4706453308666667</v>
      </c>
      <c r="R175" s="88">
        <v>2.5339653151534884</v>
      </c>
      <c r="S175" s="88">
        <v>1.3234403308666667</v>
      </c>
      <c r="T175" s="88">
        <v>2.5990872906976743</v>
      </c>
      <c r="U175" s="88">
        <f t="shared" si="26"/>
        <v>807.31636766457109</v>
      </c>
      <c r="V175" s="89">
        <f t="shared" si="26"/>
        <v>1714.4326753927298</v>
      </c>
    </row>
    <row r="176" spans="1:22" s="39" customFormat="1" x14ac:dyDescent="0.25">
      <c r="A176" s="13" t="s">
        <v>248</v>
      </c>
      <c r="B176" s="14" t="s">
        <v>35</v>
      </c>
      <c r="C176" s="15" t="s">
        <v>17</v>
      </c>
      <c r="D176" s="16">
        <v>0</v>
      </c>
      <c r="E176" s="88">
        <v>0</v>
      </c>
      <c r="F176" s="88">
        <v>1200.3918960587848</v>
      </c>
      <c r="G176" s="88">
        <v>1847.8468308062081</v>
      </c>
      <c r="H176" s="88">
        <v>1228.9592161989517</v>
      </c>
      <c r="I176" s="88">
        <v>1210.6063698107503</v>
      </c>
      <c r="J176" s="88">
        <f>J167-J184-J175-J173</f>
        <v>1486.2431994784138</v>
      </c>
      <c r="K176" s="88">
        <v>5015.6695686309185</v>
      </c>
      <c r="L176" s="88">
        <v>5048.0169999999998</v>
      </c>
      <c r="M176" s="88">
        <v>5546.6615767797894</v>
      </c>
      <c r="N176" s="88">
        <f>N167-N184-N175-N173</f>
        <v>6371.8768790155527</v>
      </c>
      <c r="O176" s="88">
        <v>6409.0133354749296</v>
      </c>
      <c r="P176" s="88">
        <f>P167-P184-P175-P173</f>
        <v>7071.5407784998979</v>
      </c>
      <c r="Q176" s="88">
        <v>7378.5021844977173</v>
      </c>
      <c r="R176" s="88">
        <f>R167-R184-R175-R173</f>
        <v>8055.7832818950792</v>
      </c>
      <c r="S176" s="88">
        <v>8469.9818954371131</v>
      </c>
      <c r="T176" s="88">
        <f>T167-T184-T175-T173</f>
        <v>9119.4594767411636</v>
      </c>
      <c r="U176" s="88">
        <f t="shared" si="26"/>
        <v>35878.281761437429</v>
      </c>
      <c r="V176" s="89">
        <f t="shared" si="26"/>
        <v>38381.879831829057</v>
      </c>
    </row>
    <row r="177" spans="1:22" s="39" customFormat="1" hidden="1" outlineLevel="1" x14ac:dyDescent="0.25">
      <c r="A177" s="13" t="s">
        <v>249</v>
      </c>
      <c r="B177" s="14" t="s">
        <v>37</v>
      </c>
      <c r="C177" s="15" t="s">
        <v>17</v>
      </c>
      <c r="D177" s="16" t="s">
        <v>224</v>
      </c>
      <c r="E177" s="88" t="s">
        <v>224</v>
      </c>
      <c r="F177" s="88" t="s">
        <v>224</v>
      </c>
      <c r="G177" s="88" t="s">
        <v>224</v>
      </c>
      <c r="H177" s="88" t="s">
        <v>224</v>
      </c>
      <c r="I177" s="88" t="s">
        <v>224</v>
      </c>
      <c r="J177" s="88" t="s">
        <v>224</v>
      </c>
      <c r="K177" s="88" t="s">
        <v>224</v>
      </c>
      <c r="L177" s="88" t="s">
        <v>224</v>
      </c>
      <c r="M177" s="88" t="s">
        <v>224</v>
      </c>
      <c r="N177" s="88" t="s">
        <v>224</v>
      </c>
      <c r="O177" s="88" t="s">
        <v>224</v>
      </c>
      <c r="P177" s="88" t="s">
        <v>224</v>
      </c>
      <c r="Q177" s="88" t="s">
        <v>224</v>
      </c>
      <c r="R177" s="88" t="s">
        <v>224</v>
      </c>
      <c r="S177" s="88" t="s">
        <v>224</v>
      </c>
      <c r="T177" s="88" t="s">
        <v>224</v>
      </c>
      <c r="U177" s="88" t="s">
        <v>224</v>
      </c>
      <c r="V177" s="89" t="s">
        <v>224</v>
      </c>
    </row>
    <row r="178" spans="1:22" s="39" customFormat="1" ht="31.5" hidden="1" outlineLevel="1" x14ac:dyDescent="0.25">
      <c r="A178" s="13" t="s">
        <v>250</v>
      </c>
      <c r="B178" s="37" t="s">
        <v>39</v>
      </c>
      <c r="C178" s="15" t="s">
        <v>17</v>
      </c>
      <c r="D178" s="16" t="s">
        <v>224</v>
      </c>
      <c r="E178" s="88" t="s">
        <v>224</v>
      </c>
      <c r="F178" s="88" t="s">
        <v>224</v>
      </c>
      <c r="G178" s="88" t="s">
        <v>224</v>
      </c>
      <c r="H178" s="88" t="s">
        <v>224</v>
      </c>
      <c r="I178" s="88" t="s">
        <v>224</v>
      </c>
      <c r="J178" s="88" t="s">
        <v>224</v>
      </c>
      <c r="K178" s="88" t="s">
        <v>224</v>
      </c>
      <c r="L178" s="88" t="s">
        <v>224</v>
      </c>
      <c r="M178" s="88" t="s">
        <v>224</v>
      </c>
      <c r="N178" s="88" t="s">
        <v>224</v>
      </c>
      <c r="O178" s="88" t="s">
        <v>224</v>
      </c>
      <c r="P178" s="88" t="s">
        <v>224</v>
      </c>
      <c r="Q178" s="88" t="s">
        <v>224</v>
      </c>
      <c r="R178" s="88" t="s">
        <v>224</v>
      </c>
      <c r="S178" s="88" t="s">
        <v>224</v>
      </c>
      <c r="T178" s="88" t="s">
        <v>224</v>
      </c>
      <c r="U178" s="88" t="s">
        <v>224</v>
      </c>
      <c r="V178" s="89" t="s">
        <v>224</v>
      </c>
    </row>
    <row r="179" spans="1:22" s="39" customFormat="1" hidden="1" outlineLevel="1" x14ac:dyDescent="0.25">
      <c r="A179" s="13" t="s">
        <v>251</v>
      </c>
      <c r="B179" s="22" t="s">
        <v>41</v>
      </c>
      <c r="C179" s="15" t="s">
        <v>17</v>
      </c>
      <c r="D179" s="16" t="s">
        <v>224</v>
      </c>
      <c r="E179" s="88" t="s">
        <v>224</v>
      </c>
      <c r="F179" s="88" t="s">
        <v>224</v>
      </c>
      <c r="G179" s="88" t="s">
        <v>224</v>
      </c>
      <c r="H179" s="88" t="s">
        <v>224</v>
      </c>
      <c r="I179" s="88" t="s">
        <v>224</v>
      </c>
      <c r="J179" s="88" t="s">
        <v>224</v>
      </c>
      <c r="K179" s="88" t="s">
        <v>224</v>
      </c>
      <c r="L179" s="88" t="s">
        <v>224</v>
      </c>
      <c r="M179" s="88" t="s">
        <v>224</v>
      </c>
      <c r="N179" s="88" t="s">
        <v>224</v>
      </c>
      <c r="O179" s="88" t="s">
        <v>224</v>
      </c>
      <c r="P179" s="88" t="s">
        <v>224</v>
      </c>
      <c r="Q179" s="88" t="s">
        <v>224</v>
      </c>
      <c r="R179" s="88" t="s">
        <v>224</v>
      </c>
      <c r="S179" s="88" t="s">
        <v>224</v>
      </c>
      <c r="T179" s="88" t="s">
        <v>224</v>
      </c>
      <c r="U179" s="88" t="s">
        <v>224</v>
      </c>
      <c r="V179" s="89" t="s">
        <v>224</v>
      </c>
    </row>
    <row r="180" spans="1:22" s="39" customFormat="1" hidden="1" outlineLevel="1" x14ac:dyDescent="0.25">
      <c r="A180" s="13" t="s">
        <v>252</v>
      </c>
      <c r="B180" s="22" t="s">
        <v>43</v>
      </c>
      <c r="C180" s="15" t="s">
        <v>17</v>
      </c>
      <c r="D180" s="16" t="s">
        <v>224</v>
      </c>
      <c r="E180" s="88" t="s">
        <v>224</v>
      </c>
      <c r="F180" s="88" t="s">
        <v>224</v>
      </c>
      <c r="G180" s="88" t="s">
        <v>224</v>
      </c>
      <c r="H180" s="88" t="s">
        <v>224</v>
      </c>
      <c r="I180" s="88" t="s">
        <v>224</v>
      </c>
      <c r="J180" s="88" t="s">
        <v>224</v>
      </c>
      <c r="K180" s="88" t="s">
        <v>224</v>
      </c>
      <c r="L180" s="88" t="s">
        <v>224</v>
      </c>
      <c r="M180" s="88" t="s">
        <v>224</v>
      </c>
      <c r="N180" s="88" t="s">
        <v>224</v>
      </c>
      <c r="O180" s="88" t="s">
        <v>224</v>
      </c>
      <c r="P180" s="88" t="s">
        <v>224</v>
      </c>
      <c r="Q180" s="88" t="s">
        <v>224</v>
      </c>
      <c r="R180" s="88" t="s">
        <v>224</v>
      </c>
      <c r="S180" s="88" t="s">
        <v>224</v>
      </c>
      <c r="T180" s="88" t="s">
        <v>224</v>
      </c>
      <c r="U180" s="88" t="s">
        <v>224</v>
      </c>
      <c r="V180" s="89" t="s">
        <v>224</v>
      </c>
    </row>
    <row r="181" spans="1:22" s="39" customFormat="1" ht="31.5" hidden="1" outlineLevel="1" x14ac:dyDescent="0.25">
      <c r="A181" s="13" t="s">
        <v>253</v>
      </c>
      <c r="B181" s="20" t="s">
        <v>254</v>
      </c>
      <c r="C181" s="15" t="s">
        <v>17</v>
      </c>
      <c r="D181" s="16" t="s">
        <v>224</v>
      </c>
      <c r="E181" s="88" t="s">
        <v>224</v>
      </c>
      <c r="F181" s="88" t="s">
        <v>224</v>
      </c>
      <c r="G181" s="88" t="s">
        <v>224</v>
      </c>
      <c r="H181" s="88" t="s">
        <v>224</v>
      </c>
      <c r="I181" s="88" t="s">
        <v>224</v>
      </c>
      <c r="J181" s="88" t="s">
        <v>224</v>
      </c>
      <c r="K181" s="88" t="s">
        <v>224</v>
      </c>
      <c r="L181" s="88" t="s">
        <v>224</v>
      </c>
      <c r="M181" s="88" t="s">
        <v>224</v>
      </c>
      <c r="N181" s="88" t="s">
        <v>224</v>
      </c>
      <c r="O181" s="88" t="s">
        <v>224</v>
      </c>
      <c r="P181" s="88" t="s">
        <v>224</v>
      </c>
      <c r="Q181" s="88" t="s">
        <v>224</v>
      </c>
      <c r="R181" s="88" t="s">
        <v>224</v>
      </c>
      <c r="S181" s="88" t="s">
        <v>224</v>
      </c>
      <c r="T181" s="88" t="s">
        <v>224</v>
      </c>
      <c r="U181" s="88" t="s">
        <v>224</v>
      </c>
      <c r="V181" s="89" t="s">
        <v>224</v>
      </c>
    </row>
    <row r="182" spans="1:22" s="39" customFormat="1" hidden="1" outlineLevel="1" x14ac:dyDescent="0.25">
      <c r="A182" s="13" t="s">
        <v>255</v>
      </c>
      <c r="B182" s="21" t="s">
        <v>256</v>
      </c>
      <c r="C182" s="15" t="s">
        <v>17</v>
      </c>
      <c r="D182" s="16" t="s">
        <v>224</v>
      </c>
      <c r="E182" s="88" t="s">
        <v>224</v>
      </c>
      <c r="F182" s="88" t="s">
        <v>224</v>
      </c>
      <c r="G182" s="88" t="s">
        <v>224</v>
      </c>
      <c r="H182" s="88" t="s">
        <v>224</v>
      </c>
      <c r="I182" s="88" t="s">
        <v>224</v>
      </c>
      <c r="J182" s="88" t="s">
        <v>224</v>
      </c>
      <c r="K182" s="88" t="s">
        <v>224</v>
      </c>
      <c r="L182" s="88" t="s">
        <v>224</v>
      </c>
      <c r="M182" s="88" t="s">
        <v>224</v>
      </c>
      <c r="N182" s="88" t="s">
        <v>224</v>
      </c>
      <c r="O182" s="88" t="s">
        <v>224</v>
      </c>
      <c r="P182" s="88" t="s">
        <v>224</v>
      </c>
      <c r="Q182" s="88" t="s">
        <v>224</v>
      </c>
      <c r="R182" s="88" t="s">
        <v>224</v>
      </c>
      <c r="S182" s="88" t="s">
        <v>224</v>
      </c>
      <c r="T182" s="88" t="s">
        <v>224</v>
      </c>
      <c r="U182" s="88" t="s">
        <v>224</v>
      </c>
      <c r="V182" s="89" t="s">
        <v>224</v>
      </c>
    </row>
    <row r="183" spans="1:22" s="39" customFormat="1" hidden="1" outlineLevel="1" x14ac:dyDescent="0.25">
      <c r="A183" s="13" t="s">
        <v>257</v>
      </c>
      <c r="B183" s="21" t="s">
        <v>258</v>
      </c>
      <c r="C183" s="15" t="s">
        <v>17</v>
      </c>
      <c r="D183" s="16" t="s">
        <v>224</v>
      </c>
      <c r="E183" s="88" t="s">
        <v>224</v>
      </c>
      <c r="F183" s="88" t="s">
        <v>224</v>
      </c>
      <c r="G183" s="88" t="s">
        <v>224</v>
      </c>
      <c r="H183" s="88" t="s">
        <v>224</v>
      </c>
      <c r="I183" s="88" t="s">
        <v>224</v>
      </c>
      <c r="J183" s="88" t="s">
        <v>224</v>
      </c>
      <c r="K183" s="88" t="s">
        <v>224</v>
      </c>
      <c r="L183" s="88" t="s">
        <v>224</v>
      </c>
      <c r="M183" s="88" t="s">
        <v>224</v>
      </c>
      <c r="N183" s="88" t="s">
        <v>224</v>
      </c>
      <c r="O183" s="88" t="s">
        <v>224</v>
      </c>
      <c r="P183" s="88" t="s">
        <v>224</v>
      </c>
      <c r="Q183" s="88" t="s">
        <v>224</v>
      </c>
      <c r="R183" s="88" t="s">
        <v>224</v>
      </c>
      <c r="S183" s="88" t="s">
        <v>224</v>
      </c>
      <c r="T183" s="88" t="s">
        <v>224</v>
      </c>
      <c r="U183" s="88" t="s">
        <v>224</v>
      </c>
      <c r="V183" s="89" t="s">
        <v>224</v>
      </c>
    </row>
    <row r="184" spans="1:22" s="39" customFormat="1" collapsed="1" x14ac:dyDescent="0.25">
      <c r="A184" s="13" t="s">
        <v>259</v>
      </c>
      <c r="B184" s="14" t="s">
        <v>45</v>
      </c>
      <c r="C184" s="15" t="s">
        <v>17</v>
      </c>
      <c r="D184" s="16">
        <f>D167-D173-D175-D176</f>
        <v>1.0000000000000069</v>
      </c>
      <c r="E184" s="88">
        <f>E167-E173-E175-E176</f>
        <v>27.869100000000095</v>
      </c>
      <c r="F184" s="88">
        <f>F167-F173-F175-F176</f>
        <v>56.223653760000389</v>
      </c>
      <c r="G184" s="88">
        <f>G167-G173-G175-G176</f>
        <v>83.166639218814908</v>
      </c>
      <c r="H184" s="88">
        <f>H167-H173-H175-H176</f>
        <v>107.9864</v>
      </c>
      <c r="I184" s="88">
        <v>21.749802479999744</v>
      </c>
      <c r="J184" s="88">
        <v>99.802000000000007</v>
      </c>
      <c r="K184" s="88">
        <v>48.416387560000004</v>
      </c>
      <c r="L184" s="88">
        <f>L167-L173-L175-L176</f>
        <v>46.863300000000891</v>
      </c>
      <c r="M184" s="88">
        <v>48.416387560000004</v>
      </c>
      <c r="N184" s="88">
        <f>N37*1.2</f>
        <v>46.594672123220541</v>
      </c>
      <c r="O184" s="88">
        <v>48.416387560000004</v>
      </c>
      <c r="P184" s="88">
        <f>P37*1.2</f>
        <v>46.670987008149361</v>
      </c>
      <c r="Q184" s="88">
        <v>48.416387560000004</v>
      </c>
      <c r="R184" s="88">
        <f>R37*1.2</f>
        <v>46.750354488475338</v>
      </c>
      <c r="S184" s="88">
        <v>48.416387560000004</v>
      </c>
      <c r="T184" s="88">
        <f>T37*1.2</f>
        <v>46.832896668014357</v>
      </c>
      <c r="U184" s="88">
        <f t="shared" si="26"/>
        <v>346.99837949881464</v>
      </c>
      <c r="V184" s="89">
        <f t="shared" si="26"/>
        <v>441.50061028786058</v>
      </c>
    </row>
    <row r="185" spans="1:22" s="39" customFormat="1" x14ac:dyDescent="0.25">
      <c r="A185" s="13" t="s">
        <v>260</v>
      </c>
      <c r="B185" s="36" t="s">
        <v>261</v>
      </c>
      <c r="C185" s="15" t="s">
        <v>17</v>
      </c>
      <c r="D185" s="16">
        <v>113.17445332000003</v>
      </c>
      <c r="E185" s="88">
        <v>1569.9126000000001</v>
      </c>
      <c r="F185" s="88">
        <v>3079.4638579800007</v>
      </c>
      <c r="G185" s="88">
        <v>5370.9874311903095</v>
      </c>
      <c r="H185" s="88">
        <v>3869.5131256570003</v>
      </c>
      <c r="I185" s="88">
        <v>4537.7224362220113</v>
      </c>
      <c r="J185" s="88">
        <v>4976.0120113110534</v>
      </c>
      <c r="K185" s="88">
        <v>5645.1579397716923</v>
      </c>
      <c r="L185" s="88">
        <v>5421.3370897000004</v>
      </c>
      <c r="M185" s="88">
        <v>6892.802367085209</v>
      </c>
      <c r="N185" s="88">
        <v>9154.1076035709666</v>
      </c>
      <c r="O185" s="88">
        <v>6433.3128464913179</v>
      </c>
      <c r="P185" s="88">
        <v>8882.3243070207991</v>
      </c>
      <c r="Q185" s="88">
        <v>7492.2171206771318</v>
      </c>
      <c r="R185" s="88">
        <v>7891.0018852677249</v>
      </c>
      <c r="S185" s="88">
        <v>8598.7625383362702</v>
      </c>
      <c r="T185" s="88">
        <v>8208.7306896000191</v>
      </c>
      <c r="U185" s="88">
        <f t="shared" si="26"/>
        <v>44970.96267977394</v>
      </c>
      <c r="V185" s="89">
        <f t="shared" si="26"/>
        <v>48403.026712127568</v>
      </c>
    </row>
    <row r="186" spans="1:22" s="39" customFormat="1" x14ac:dyDescent="0.25">
      <c r="A186" s="13" t="s">
        <v>262</v>
      </c>
      <c r="B186" s="20" t="s">
        <v>263</v>
      </c>
      <c r="C186" s="15" t="s">
        <v>17</v>
      </c>
      <c r="D186" s="16">
        <v>10.855799999999999</v>
      </c>
      <c r="E186" s="88">
        <v>10.855799999999999</v>
      </c>
      <c r="F186" s="88">
        <v>58.663219649999995</v>
      </c>
      <c r="G186" s="88">
        <v>58.079627055999985</v>
      </c>
      <c r="H186" s="88">
        <v>68.37769999999999</v>
      </c>
      <c r="I186" s="88">
        <v>47.941075400000003</v>
      </c>
      <c r="J186" s="88">
        <v>59.9482</v>
      </c>
      <c r="K186" s="88">
        <v>62.0916</v>
      </c>
      <c r="L186" s="88">
        <v>89.870999999999995</v>
      </c>
      <c r="M186" s="88">
        <v>62.638006080000018</v>
      </c>
      <c r="N186" s="88">
        <v>83.279622000000003</v>
      </c>
      <c r="O186" s="88">
        <v>63.189220533504013</v>
      </c>
      <c r="P186" s="88">
        <v>84.012482673599976</v>
      </c>
      <c r="Q186" s="88">
        <v>63.745285674198826</v>
      </c>
      <c r="R186" s="88">
        <v>84.751792521127655</v>
      </c>
      <c r="S186" s="88">
        <v>64.306244188131785</v>
      </c>
      <c r="T186" s="88">
        <v>85.497608295313597</v>
      </c>
      <c r="U186" s="88">
        <f t="shared" si="26"/>
        <v>421.99105893183469</v>
      </c>
      <c r="V186" s="89">
        <f t="shared" si="26"/>
        <v>555.73840549004126</v>
      </c>
    </row>
    <row r="187" spans="1:22" s="39" customFormat="1" x14ac:dyDescent="0.25">
      <c r="A187" s="13" t="s">
        <v>264</v>
      </c>
      <c r="B187" s="20" t="s">
        <v>265</v>
      </c>
      <c r="C187" s="15" t="s">
        <v>17</v>
      </c>
      <c r="D187" s="16">
        <f>D188+D189+D190</f>
        <v>0</v>
      </c>
      <c r="E187" s="88">
        <f>E188+E189+E190</f>
        <v>797.67510000000004</v>
      </c>
      <c r="F187" s="88">
        <f>F188+F189+F190</f>
        <v>1883.8091509799999</v>
      </c>
      <c r="G187" s="88">
        <f>G188+G189+G190</f>
        <v>2894.6489899890898</v>
      </c>
      <c r="H187" s="88">
        <f>H188+H189+H190</f>
        <v>1976.2043000000001</v>
      </c>
      <c r="I187" s="88">
        <v>2907.8432731708795</v>
      </c>
      <c r="J187" s="88">
        <f>J188+J189+J190</f>
        <v>2886.5533999999998</v>
      </c>
      <c r="K187" s="88">
        <v>2859.9574246267111</v>
      </c>
      <c r="L187" s="88">
        <f>L188+L189+L190</f>
        <v>2886.5574999999999</v>
      </c>
      <c r="M187" s="88">
        <v>4541.8645361638155</v>
      </c>
      <c r="N187" s="88">
        <f>N188+N189+N190</f>
        <v>5612.3950735109065</v>
      </c>
      <c r="O187" s="88">
        <v>3993.6300939064813</v>
      </c>
      <c r="P187" s="88">
        <f>P188+P189+P190</f>
        <v>4368.8009530588615</v>
      </c>
      <c r="Q187" s="88">
        <v>4539.7668640596894</v>
      </c>
      <c r="R187" s="88">
        <f>R188+R189+R190</f>
        <v>4503.4540602705038</v>
      </c>
      <c r="S187" s="88">
        <v>5347.9861599703663</v>
      </c>
      <c r="T187" s="88">
        <f>T188+T189+T190</f>
        <v>4608.8672292886104</v>
      </c>
      <c r="U187" s="88">
        <f t="shared" si="26"/>
        <v>27085.697341887033</v>
      </c>
      <c r="V187" s="89">
        <f t="shared" si="26"/>
        <v>26842.832516128881</v>
      </c>
    </row>
    <row r="188" spans="1:22" s="39" customFormat="1" x14ac:dyDescent="0.25">
      <c r="A188" s="13" t="s">
        <v>266</v>
      </c>
      <c r="B188" s="21" t="s">
        <v>267</v>
      </c>
      <c r="C188" s="15" t="s">
        <v>17</v>
      </c>
      <c r="D188" s="16">
        <v>0</v>
      </c>
      <c r="E188" s="88">
        <v>0</v>
      </c>
      <c r="F188" s="88">
        <v>1293.1716509799999</v>
      </c>
      <c r="G188" s="88">
        <f>2894.64898998909-G190</f>
        <v>1779.5925864162382</v>
      </c>
      <c r="H188" s="88">
        <v>1976.2043000000001</v>
      </c>
      <c r="I188" s="88">
        <v>2882.7627702408795</v>
      </c>
      <c r="J188" s="88">
        <v>2859.8588</v>
      </c>
      <c r="K188" s="88">
        <v>2834.4860099250986</v>
      </c>
      <c r="L188" s="88">
        <v>2856.2212999999997</v>
      </c>
      <c r="M188" s="88">
        <v>4515.0808418218985</v>
      </c>
      <c r="N188" s="88">
        <v>5578.9347833299989</v>
      </c>
      <c r="O188" s="88">
        <v>3968.0220461680246</v>
      </c>
      <c r="P188" s="88">
        <v>4336.8685501754162</v>
      </c>
      <c r="Q188" s="88">
        <v>4513.4188080562171</v>
      </c>
      <c r="R188" s="88">
        <v>4470.0581770948302</v>
      </c>
      <c r="S188" s="88">
        <v>5321.010001137166</v>
      </c>
      <c r="T188" s="88">
        <v>4573.9461632839357</v>
      </c>
      <c r="U188" s="88">
        <f t="shared" si="26"/>
        <v>25814.373063765521</v>
      </c>
      <c r="V188" s="89">
        <f t="shared" si="26"/>
        <v>26652.092073884181</v>
      </c>
    </row>
    <row r="189" spans="1:22" s="39" customFormat="1" x14ac:dyDescent="0.25">
      <c r="A189" s="13" t="s">
        <v>268</v>
      </c>
      <c r="B189" s="21" t="s">
        <v>269</v>
      </c>
      <c r="C189" s="15" t="s">
        <v>17</v>
      </c>
      <c r="D189" s="16">
        <v>0</v>
      </c>
      <c r="E189" s="88">
        <v>17.896099999999997</v>
      </c>
      <c r="F189" s="88">
        <v>0</v>
      </c>
      <c r="G189" s="88">
        <v>0</v>
      </c>
      <c r="H189" s="88">
        <v>0</v>
      </c>
      <c r="I189" s="88">
        <v>25.080502930000002</v>
      </c>
      <c r="J189" s="88">
        <v>26.694599999999998</v>
      </c>
      <c r="K189" s="88">
        <v>25.471414701612552</v>
      </c>
      <c r="L189" s="88">
        <v>0</v>
      </c>
      <c r="M189" s="88">
        <v>26.783694341916693</v>
      </c>
      <c r="N189" s="88">
        <v>33.460290180907194</v>
      </c>
      <c r="O189" s="88">
        <v>25.608047738456879</v>
      </c>
      <c r="P189" s="88">
        <v>31.932402883445697</v>
      </c>
      <c r="Q189" s="88">
        <v>26.348056003472546</v>
      </c>
      <c r="R189" s="88">
        <v>33.395883175673312</v>
      </c>
      <c r="S189" s="88">
        <v>26.976158833199939</v>
      </c>
      <c r="T189" s="88">
        <v>34.921066004674742</v>
      </c>
      <c r="U189" s="88">
        <f t="shared" si="26"/>
        <v>156.2678745486586</v>
      </c>
      <c r="V189" s="89">
        <f t="shared" si="26"/>
        <v>160.40424224470092</v>
      </c>
    </row>
    <row r="190" spans="1:22" s="39" customFormat="1" x14ac:dyDescent="0.25">
      <c r="A190" s="13" t="s">
        <v>270</v>
      </c>
      <c r="B190" s="21" t="s">
        <v>271</v>
      </c>
      <c r="C190" s="15" t="s">
        <v>17</v>
      </c>
      <c r="D190" s="16">
        <v>0</v>
      </c>
      <c r="E190" s="88">
        <v>779.779</v>
      </c>
      <c r="F190" s="88">
        <v>590.63750000000005</v>
      </c>
      <c r="G190" s="88">
        <v>1115.0564035728517</v>
      </c>
      <c r="H190" s="88">
        <v>0</v>
      </c>
      <c r="I190" s="88">
        <v>0</v>
      </c>
      <c r="J190" s="88">
        <v>0</v>
      </c>
      <c r="K190" s="88">
        <v>0</v>
      </c>
      <c r="L190" s="88">
        <v>30.336200000000002</v>
      </c>
      <c r="M190" s="88">
        <v>0</v>
      </c>
      <c r="N190" s="88">
        <v>0</v>
      </c>
      <c r="O190" s="88">
        <v>0</v>
      </c>
      <c r="P190" s="88">
        <v>0</v>
      </c>
      <c r="Q190" s="88">
        <v>0</v>
      </c>
      <c r="R190" s="88">
        <v>0</v>
      </c>
      <c r="S190" s="88">
        <v>0</v>
      </c>
      <c r="T190" s="88">
        <v>0</v>
      </c>
      <c r="U190" s="88">
        <f t="shared" si="26"/>
        <v>1115.0564035728517</v>
      </c>
      <c r="V190" s="89">
        <f t="shared" si="26"/>
        <v>30.336200000000002</v>
      </c>
    </row>
    <row r="191" spans="1:22" s="39" customFormat="1" ht="31.5" x14ac:dyDescent="0.25">
      <c r="A191" s="13" t="s">
        <v>272</v>
      </c>
      <c r="B191" s="20" t="s">
        <v>273</v>
      </c>
      <c r="C191" s="15" t="s">
        <v>17</v>
      </c>
      <c r="D191" s="16">
        <v>0</v>
      </c>
      <c r="E191" s="88">
        <v>111.39489999999999</v>
      </c>
      <c r="F191" s="88">
        <v>111.39489999999999</v>
      </c>
      <c r="G191" s="88">
        <v>0</v>
      </c>
      <c r="H191" s="88">
        <v>0</v>
      </c>
      <c r="I191" s="88">
        <v>-8.7947679581702683E-5</v>
      </c>
      <c r="J191" s="88">
        <v>0</v>
      </c>
      <c r="K191" s="88">
        <v>648.89782992740015</v>
      </c>
      <c r="L191" s="88">
        <v>608.1567</v>
      </c>
      <c r="M191" s="88">
        <v>28.774727879800018</v>
      </c>
      <c r="N191" s="88">
        <v>631.71074275251601</v>
      </c>
      <c r="O191" s="88">
        <v>131.49827240952513</v>
      </c>
      <c r="P191" s="88">
        <v>1179.1851360903463</v>
      </c>
      <c r="Q191" s="88">
        <v>542.09773412185507</v>
      </c>
      <c r="R191" s="88">
        <v>593.38081329101135</v>
      </c>
      <c r="S191" s="88">
        <v>815.98483429960004</v>
      </c>
      <c r="T191" s="88">
        <v>624.08825952668292</v>
      </c>
      <c r="U191" s="88">
        <f t="shared" si="26"/>
        <v>2167.2533106905007</v>
      </c>
      <c r="V191" s="89">
        <f t="shared" si="26"/>
        <v>3636.5216516605565</v>
      </c>
    </row>
    <row r="192" spans="1:22" s="39" customFormat="1" ht="31.5" x14ac:dyDescent="0.25">
      <c r="A192" s="13" t="s">
        <v>274</v>
      </c>
      <c r="B192" s="20" t="s">
        <v>275</v>
      </c>
      <c r="C192" s="15" t="s">
        <v>17</v>
      </c>
      <c r="D192" s="16">
        <v>0</v>
      </c>
      <c r="E192" s="88">
        <v>0</v>
      </c>
      <c r="F192" s="88">
        <v>0</v>
      </c>
      <c r="G192" s="88">
        <v>0</v>
      </c>
      <c r="H192" s="88">
        <v>62.262800000000006</v>
      </c>
      <c r="I192" s="88">
        <v>114.45599101064607</v>
      </c>
      <c r="J192" s="88">
        <v>92.299300000000002</v>
      </c>
      <c r="K192" s="88">
        <v>24.235449469999995</v>
      </c>
      <c r="L192" s="88">
        <v>30.075899999999997</v>
      </c>
      <c r="M192" s="88">
        <v>25.711388342722994</v>
      </c>
      <c r="N192" s="88">
        <v>108.89120181771023</v>
      </c>
      <c r="O192" s="88">
        <v>27.277211892794831</v>
      </c>
      <c r="P192" s="88">
        <v>113.21929302880449</v>
      </c>
      <c r="Q192" s="88">
        <v>28.938394097066041</v>
      </c>
      <c r="R192" s="88">
        <v>118.11154812515529</v>
      </c>
      <c r="S192" s="88">
        <v>30.700742297577367</v>
      </c>
      <c r="T192" s="88">
        <v>123.21858290025948</v>
      </c>
      <c r="U192" s="88">
        <f t="shared" si="26"/>
        <v>251.31917711080729</v>
      </c>
      <c r="V192" s="89">
        <f t="shared" si="26"/>
        <v>648.07862587192949</v>
      </c>
    </row>
    <row r="193" spans="1:22" s="39" customFormat="1" x14ac:dyDescent="0.25">
      <c r="A193" s="13" t="s">
        <v>276</v>
      </c>
      <c r="B193" s="20" t="s">
        <v>277</v>
      </c>
      <c r="C193" s="15" t="s">
        <v>17</v>
      </c>
      <c r="D193" s="16">
        <v>0</v>
      </c>
      <c r="E193" s="88">
        <v>0</v>
      </c>
      <c r="F193" s="88">
        <v>0</v>
      </c>
      <c r="G193" s="88">
        <v>0</v>
      </c>
      <c r="H193" s="88">
        <v>0</v>
      </c>
      <c r="I193" s="88">
        <v>0</v>
      </c>
      <c r="J193" s="88">
        <v>0</v>
      </c>
      <c r="K193" s="88">
        <v>0</v>
      </c>
      <c r="L193" s="88">
        <v>0</v>
      </c>
      <c r="M193" s="88">
        <v>0</v>
      </c>
      <c r="N193" s="88">
        <v>0</v>
      </c>
      <c r="O193" s="88">
        <v>0</v>
      </c>
      <c r="P193" s="88">
        <v>0</v>
      </c>
      <c r="Q193" s="88">
        <v>0</v>
      </c>
      <c r="R193" s="88">
        <v>0</v>
      </c>
      <c r="S193" s="88">
        <v>0</v>
      </c>
      <c r="T193" s="88">
        <v>0</v>
      </c>
      <c r="U193" s="88">
        <f t="shared" si="26"/>
        <v>0</v>
      </c>
      <c r="V193" s="89">
        <f t="shared" si="26"/>
        <v>0</v>
      </c>
    </row>
    <row r="194" spans="1:22" s="39" customFormat="1" x14ac:dyDescent="0.25">
      <c r="A194" s="13" t="s">
        <v>278</v>
      </c>
      <c r="B194" s="105" t="s">
        <v>279</v>
      </c>
      <c r="C194" s="15" t="s">
        <v>17</v>
      </c>
      <c r="D194" s="16">
        <v>71.465500000000006</v>
      </c>
      <c r="E194" s="88">
        <v>417.1601</v>
      </c>
      <c r="F194" s="88">
        <v>597.49984460000007</v>
      </c>
      <c r="G194" s="88">
        <v>760.916865270617</v>
      </c>
      <c r="H194" s="88">
        <v>767.03409999999997</v>
      </c>
      <c r="I194" s="88">
        <v>719.36703978081232</v>
      </c>
      <c r="J194" s="88">
        <v>792.52618415999996</v>
      </c>
      <c r="K194" s="88">
        <v>819.85481663175256</v>
      </c>
      <c r="L194" s="88">
        <v>830.75519999999995</v>
      </c>
      <c r="M194" s="88">
        <v>852.39440282960049</v>
      </c>
      <c r="N194" s="88">
        <v>884.10516693888587</v>
      </c>
      <c r="O194" s="88">
        <v>886.4901789427845</v>
      </c>
      <c r="P194" s="88">
        <v>914.16474261480801</v>
      </c>
      <c r="Q194" s="88">
        <v>921.94978610049611</v>
      </c>
      <c r="R194" s="88">
        <v>950.73133231940028</v>
      </c>
      <c r="S194" s="88">
        <v>958.82777754451593</v>
      </c>
      <c r="T194" s="88">
        <v>985.92376617217656</v>
      </c>
      <c r="U194" s="88">
        <f t="shared" si="26"/>
        <v>5919.8008671005782</v>
      </c>
      <c r="V194" s="89">
        <f t="shared" si="26"/>
        <v>6125.2404922052701</v>
      </c>
    </row>
    <row r="195" spans="1:22" s="39" customFormat="1" x14ac:dyDescent="0.25">
      <c r="A195" s="13" t="s">
        <v>280</v>
      </c>
      <c r="B195" s="20" t="s">
        <v>281</v>
      </c>
      <c r="C195" s="15" t="s">
        <v>17</v>
      </c>
      <c r="D195" s="16">
        <v>16.192599999999999</v>
      </c>
      <c r="E195" s="88">
        <v>130.26199999999997</v>
      </c>
      <c r="F195" s="88">
        <v>163.00299999999999</v>
      </c>
      <c r="G195" s="88">
        <v>244.36547059695215</v>
      </c>
      <c r="H195" s="88">
        <v>245.86520000000002</v>
      </c>
      <c r="I195" s="88">
        <v>223.63725108932624</v>
      </c>
      <c r="J195" s="88">
        <v>240.34572854999999</v>
      </c>
      <c r="K195" s="88">
        <v>249.23586425605271</v>
      </c>
      <c r="L195" s="88">
        <v>250.5599</v>
      </c>
      <c r="M195" s="88">
        <v>259.2052999470875</v>
      </c>
      <c r="N195" s="88">
        <v>268.09311689342127</v>
      </c>
      <c r="O195" s="88">
        <v>269.57351194497102</v>
      </c>
      <c r="P195" s="88">
        <v>277.20828286779761</v>
      </c>
      <c r="Q195" s="88">
        <v>280.35645242276985</v>
      </c>
      <c r="R195" s="88">
        <v>288.29661418250953</v>
      </c>
      <c r="S195" s="88">
        <v>291.57071051968063</v>
      </c>
      <c r="T195" s="88">
        <v>298.96608564004998</v>
      </c>
      <c r="U195" s="88">
        <f t="shared" si="26"/>
        <v>1817.9445607768403</v>
      </c>
      <c r="V195" s="89">
        <f t="shared" si="26"/>
        <v>1869.3349281337782</v>
      </c>
    </row>
    <row r="196" spans="1:22" s="39" customFormat="1" x14ac:dyDescent="0.25">
      <c r="A196" s="13" t="s">
        <v>282</v>
      </c>
      <c r="B196" s="20" t="s">
        <v>283</v>
      </c>
      <c r="C196" s="15" t="s">
        <v>17</v>
      </c>
      <c r="D196" s="16">
        <v>1.2581999999999998</v>
      </c>
      <c r="E196" s="88">
        <v>-301.27780000000001</v>
      </c>
      <c r="F196" s="88">
        <v>69.213731100000004</v>
      </c>
      <c r="G196" s="88">
        <v>185.79039223275009</v>
      </c>
      <c r="H196" s="88">
        <v>238.71220000000002</v>
      </c>
      <c r="I196" s="88">
        <v>74.180687390519708</v>
      </c>
      <c r="J196" s="88">
        <v>196.37620000000001</v>
      </c>
      <c r="K196" s="88">
        <v>172.76776012232835</v>
      </c>
      <c r="L196" s="88">
        <v>90.198700000000002</v>
      </c>
      <c r="M196" s="88">
        <v>302.46195333144141</v>
      </c>
      <c r="N196" s="88">
        <v>353.81644772650139</v>
      </c>
      <c r="O196" s="88">
        <v>209.87613127669613</v>
      </c>
      <c r="P196" s="88">
        <v>510.60831783815615</v>
      </c>
      <c r="Q196" s="88">
        <v>253.89804700857849</v>
      </c>
      <c r="R196" s="88">
        <v>575.41135930831751</v>
      </c>
      <c r="S196" s="88">
        <v>307.36417065711555</v>
      </c>
      <c r="T196" s="88">
        <v>644.34384250147002</v>
      </c>
      <c r="U196" s="88">
        <f t="shared" si="26"/>
        <v>1506.3391420194298</v>
      </c>
      <c r="V196" s="89">
        <f t="shared" si="26"/>
        <v>2609.4670673744449</v>
      </c>
    </row>
    <row r="197" spans="1:22" s="39" customFormat="1" x14ac:dyDescent="0.25">
      <c r="A197" s="13" t="s">
        <v>284</v>
      </c>
      <c r="B197" s="21" t="s">
        <v>285</v>
      </c>
      <c r="C197" s="15" t="s">
        <v>17</v>
      </c>
      <c r="D197" s="16">
        <v>0</v>
      </c>
      <c r="E197" s="88">
        <v>0</v>
      </c>
      <c r="F197" s="88">
        <v>0</v>
      </c>
      <c r="G197" s="88">
        <v>0</v>
      </c>
      <c r="H197" s="88">
        <v>0</v>
      </c>
      <c r="I197" s="88">
        <v>0</v>
      </c>
      <c r="J197" s="88">
        <v>0</v>
      </c>
      <c r="K197" s="88">
        <v>0</v>
      </c>
      <c r="L197" s="88">
        <v>0</v>
      </c>
      <c r="M197" s="88">
        <v>0</v>
      </c>
      <c r="N197" s="88">
        <v>0</v>
      </c>
      <c r="O197" s="88">
        <v>0</v>
      </c>
      <c r="P197" s="88">
        <v>0</v>
      </c>
      <c r="Q197" s="88">
        <v>0</v>
      </c>
      <c r="R197" s="88">
        <v>0</v>
      </c>
      <c r="S197" s="88">
        <v>0</v>
      </c>
      <c r="T197" s="88">
        <v>0</v>
      </c>
      <c r="U197" s="88">
        <f t="shared" si="26"/>
        <v>0</v>
      </c>
      <c r="V197" s="89">
        <f t="shared" si="26"/>
        <v>0</v>
      </c>
    </row>
    <row r="198" spans="1:22" s="39" customFormat="1" x14ac:dyDescent="0.25">
      <c r="A198" s="13" t="s">
        <v>286</v>
      </c>
      <c r="B198" s="20" t="s">
        <v>287</v>
      </c>
      <c r="C198" s="15" t="s">
        <v>17</v>
      </c>
      <c r="D198" s="88">
        <f>15.3243-2.82</f>
        <v>12.504299999999999</v>
      </c>
      <c r="E198" s="88">
        <v>118.17269999999999</v>
      </c>
      <c r="F198" s="88">
        <v>59.2264853</v>
      </c>
      <c r="G198" s="88">
        <v>187.8475761226</v>
      </c>
      <c r="H198" s="88">
        <v>83.515299999999982</v>
      </c>
      <c r="I198" s="88">
        <v>129.79243619696621</v>
      </c>
      <c r="J198" s="88">
        <v>131.24280000000002</v>
      </c>
      <c r="K198" s="88">
        <v>106.58455026773198</v>
      </c>
      <c r="L198" s="88">
        <v>103.7773</v>
      </c>
      <c r="M198" s="88">
        <v>114.96472356191104</v>
      </c>
      <c r="N198" s="88">
        <v>119.72237328083999</v>
      </c>
      <c r="O198" s="88">
        <v>119.88029042781585</v>
      </c>
      <c r="P198" s="88">
        <v>150.05169471413762</v>
      </c>
      <c r="Q198" s="88">
        <v>112.3143685434206</v>
      </c>
      <c r="R198" s="88">
        <v>143.15696384898177</v>
      </c>
      <c r="S198" s="88">
        <v>124.21484407156275</v>
      </c>
      <c r="T198" s="88">
        <v>156.14478866769213</v>
      </c>
      <c r="U198" s="88">
        <f t="shared" si="26"/>
        <v>895.59878919200855</v>
      </c>
      <c r="V198" s="89">
        <f t="shared" si="26"/>
        <v>887.61122051165148</v>
      </c>
    </row>
    <row r="199" spans="1:22" s="39" customFormat="1" x14ac:dyDescent="0.25">
      <c r="A199" s="13" t="s">
        <v>288</v>
      </c>
      <c r="B199" s="20" t="s">
        <v>289</v>
      </c>
      <c r="C199" s="15" t="s">
        <v>17</v>
      </c>
      <c r="D199" s="16">
        <v>0</v>
      </c>
      <c r="E199" s="88">
        <v>0</v>
      </c>
      <c r="F199" s="88">
        <v>0</v>
      </c>
      <c r="G199" s="88">
        <v>0</v>
      </c>
      <c r="H199" s="88">
        <v>0</v>
      </c>
      <c r="I199" s="88">
        <v>18.12058010335895</v>
      </c>
      <c r="J199" s="88">
        <v>21.858299999999158</v>
      </c>
      <c r="K199" s="88">
        <v>2.0740012760000006</v>
      </c>
      <c r="L199" s="88">
        <v>1.7375999999999998</v>
      </c>
      <c r="M199" s="88">
        <v>2.8535939999999997</v>
      </c>
      <c r="N199" s="88">
        <v>7.4983319999999996</v>
      </c>
      <c r="O199" s="88">
        <v>2.2860908061999998</v>
      </c>
      <c r="P199" s="88">
        <v>10.283642399999998</v>
      </c>
      <c r="Q199" s="88">
        <v>2.4001457712000001</v>
      </c>
      <c r="R199" s="88">
        <v>12.101276735999999</v>
      </c>
      <c r="S199" s="88">
        <v>2.9981204000000004</v>
      </c>
      <c r="T199" s="88">
        <v>11.142008605439999</v>
      </c>
      <c r="U199" s="88">
        <f t="shared" si="26"/>
        <v>30.732532356758956</v>
      </c>
      <c r="V199" s="89">
        <f t="shared" si="26"/>
        <v>64.621159741439158</v>
      </c>
    </row>
    <row r="200" spans="1:22" s="39" customFormat="1" x14ac:dyDescent="0.25">
      <c r="A200" s="13" t="s">
        <v>290</v>
      </c>
      <c r="B200" s="20" t="s">
        <v>291</v>
      </c>
      <c r="C200" s="15" t="s">
        <v>17</v>
      </c>
      <c r="D200" s="16">
        <v>0.79039999999999999</v>
      </c>
      <c r="E200" s="88">
        <v>6.2923999999999998</v>
      </c>
      <c r="F200" s="88">
        <v>29.516177220000007</v>
      </c>
      <c r="G200" s="88">
        <v>52.820992031599992</v>
      </c>
      <c r="H200" s="88">
        <v>3.4857999999999998</v>
      </c>
      <c r="I200" s="88">
        <v>38.779067999999988</v>
      </c>
      <c r="J200" s="88">
        <v>31.842299999999994</v>
      </c>
      <c r="K200" s="88">
        <v>105.22952439679999</v>
      </c>
      <c r="L200" s="88">
        <v>40.676699999999997</v>
      </c>
      <c r="M200" s="88">
        <v>106.0327618092</v>
      </c>
      <c r="N200" s="88">
        <v>103.06203766399999</v>
      </c>
      <c r="O200" s="88">
        <v>106.865531673088</v>
      </c>
      <c r="P200" s="88">
        <v>103.70941442559999</v>
      </c>
      <c r="Q200" s="88">
        <v>107.72899047079646</v>
      </c>
      <c r="R200" s="88">
        <v>104.38032779230207</v>
      </c>
      <c r="S200" s="88">
        <v>108.62434470096873</v>
      </c>
      <c r="T200" s="88">
        <v>105.07572564143111</v>
      </c>
      <c r="U200" s="88">
        <f t="shared" si="26"/>
        <v>626.08121308245325</v>
      </c>
      <c r="V200" s="89">
        <f t="shared" si="26"/>
        <v>492.2323055233332</v>
      </c>
    </row>
    <row r="201" spans="1:22" s="39" customFormat="1" ht="31.5" x14ac:dyDescent="0.25">
      <c r="A201" s="13" t="s">
        <v>292</v>
      </c>
      <c r="B201" s="20" t="s">
        <v>293</v>
      </c>
      <c r="C201" s="15" t="s">
        <v>17</v>
      </c>
      <c r="D201" s="16">
        <v>0</v>
      </c>
      <c r="E201" s="88">
        <v>0</v>
      </c>
      <c r="F201" s="88">
        <v>0</v>
      </c>
      <c r="G201" s="88">
        <v>-2.232114950675168E-5</v>
      </c>
      <c r="H201" s="88">
        <v>15</v>
      </c>
      <c r="I201" s="88">
        <v>6.8621763599999994</v>
      </c>
      <c r="J201" s="88">
        <v>0</v>
      </c>
      <c r="K201" s="88">
        <v>35.239726002739729</v>
      </c>
      <c r="L201" s="88">
        <v>38.044499999999999</v>
      </c>
      <c r="M201" s="88">
        <v>0</v>
      </c>
      <c r="N201" s="123">
        <v>0.32346366999999998</v>
      </c>
      <c r="O201" s="88">
        <v>0</v>
      </c>
      <c r="P201" s="123">
        <v>328.88070814656999</v>
      </c>
      <c r="Q201" s="88">
        <v>0</v>
      </c>
      <c r="R201" s="123">
        <v>23.552539645951999</v>
      </c>
      <c r="S201" s="88">
        <v>0</v>
      </c>
      <c r="T201" s="123">
        <v>67.521115022720366</v>
      </c>
      <c r="U201" s="88">
        <f t="shared" si="26"/>
        <v>42.101880041590221</v>
      </c>
      <c r="V201" s="89">
        <f t="shared" si="26"/>
        <v>473.32232648524234</v>
      </c>
    </row>
    <row r="202" spans="1:22" s="39" customFormat="1" x14ac:dyDescent="0.25">
      <c r="A202" s="13" t="s">
        <v>294</v>
      </c>
      <c r="B202" s="20" t="s">
        <v>295</v>
      </c>
      <c r="C202" s="15" t="s">
        <v>17</v>
      </c>
      <c r="D202" s="88">
        <f>D185-D186-D187-D191-D192-D193-D194-D195-D196-D198-D199-D200-D201</f>
        <v>0.10765332000002026</v>
      </c>
      <c r="E202" s="88">
        <f>E185-E186-E187-E191-E192-E193-E194-E195-E196-E198-E199-E200-E201</f>
        <v>279.37740000000014</v>
      </c>
      <c r="F202" s="88">
        <f>F185-F186-F187-F191-F192-F193-F194-F195-F196-F198-F199-F200-F201</f>
        <v>107.13734913000076</v>
      </c>
      <c r="G202" s="88">
        <f>G185-G186-G187-G191-G192-G193-G194-G195-G196-G198-G199-G200-G201</f>
        <v>986.51754021184956</v>
      </c>
      <c r="H202" s="88">
        <f>H185-H186-H187-H191-H192-H193-H194-H195-H196-H198-H199-H200-H201</f>
        <v>409.05572565700015</v>
      </c>
      <c r="I202" s="88">
        <v>256.74294566718174</v>
      </c>
      <c r="J202" s="88">
        <f>J185-J186-J187-J191-J192-J193-J194-J195-J196-J198-J199-J200-J201</f>
        <v>523.01959860105467</v>
      </c>
      <c r="K202" s="88">
        <v>558.98939279417584</v>
      </c>
      <c r="L202" s="88">
        <f>L185-L186-L187-L191-L192-L193-L194-L195-L196-L198-L199-L200-L201</f>
        <v>450.92608970000049</v>
      </c>
      <c r="M202" s="88">
        <v>595.90097313962985</v>
      </c>
      <c r="N202" s="88">
        <f t="shared" ref="N202:T202" si="27">N185-N186-N187-N191-N192-N193-N194-N195-N196-N198-N199-N200-N201</f>
        <v>981.21002531618558</v>
      </c>
      <c r="O202" s="88">
        <v>622.74631267745701</v>
      </c>
      <c r="P202" s="88">
        <f>P185-P186-P187-P191-P192-P193-P194-P195-P196-P198-P199-P200-P201</f>
        <v>842.19963916211805</v>
      </c>
      <c r="Q202" s="88">
        <v>639.02105240706135</v>
      </c>
      <c r="R202" s="88">
        <f t="shared" si="27"/>
        <v>493.67325722646348</v>
      </c>
      <c r="S202" s="88">
        <v>546.18458968675054</v>
      </c>
      <c r="T202" s="88">
        <f t="shared" si="27"/>
        <v>497.94167733817261</v>
      </c>
      <c r="U202" s="88">
        <f t="shared" si="26"/>
        <v>4206.1028065841056</v>
      </c>
      <c r="V202" s="89">
        <f t="shared" si="26"/>
        <v>4198.0260130009956</v>
      </c>
    </row>
    <row r="203" spans="1:22" s="39" customFormat="1" ht="26.25" customHeight="1" x14ac:dyDescent="0.25">
      <c r="A203" s="13" t="s">
        <v>296</v>
      </c>
      <c r="B203" s="36" t="s">
        <v>297</v>
      </c>
      <c r="C203" s="15" t="s">
        <v>17</v>
      </c>
      <c r="D203" s="16">
        <v>0</v>
      </c>
      <c r="E203" s="88">
        <v>9.8611000000000004</v>
      </c>
      <c r="F203" s="88">
        <v>1.2297</v>
      </c>
      <c r="G203" s="88">
        <v>0</v>
      </c>
      <c r="H203" s="88">
        <v>9.9834999999999994</v>
      </c>
      <c r="I203" s="88">
        <v>0</v>
      </c>
      <c r="J203" s="88">
        <v>0</v>
      </c>
      <c r="K203" s="88">
        <v>0</v>
      </c>
      <c r="L203" s="88">
        <v>0</v>
      </c>
      <c r="M203" s="88">
        <v>0</v>
      </c>
      <c r="N203" s="88">
        <v>0</v>
      </c>
      <c r="O203" s="88">
        <v>0</v>
      </c>
      <c r="P203" s="88">
        <v>0</v>
      </c>
      <c r="Q203" s="88">
        <v>0</v>
      </c>
      <c r="R203" s="88">
        <v>0</v>
      </c>
      <c r="S203" s="88">
        <v>0</v>
      </c>
      <c r="T203" s="88">
        <v>0</v>
      </c>
      <c r="U203" s="88">
        <f t="shared" si="26"/>
        <v>0</v>
      </c>
      <c r="V203" s="89">
        <f t="shared" si="26"/>
        <v>9.9834999999999994</v>
      </c>
    </row>
    <row r="204" spans="1:22" s="39" customFormat="1" x14ac:dyDescent="0.25">
      <c r="A204" s="13" t="s">
        <v>298</v>
      </c>
      <c r="B204" s="20" t="s">
        <v>299</v>
      </c>
      <c r="C204" s="15" t="s">
        <v>17</v>
      </c>
      <c r="D204" s="16">
        <v>0</v>
      </c>
      <c r="E204" s="88">
        <v>9.8611000000000004</v>
      </c>
      <c r="F204" s="88">
        <v>1.2297</v>
      </c>
      <c r="G204" s="88">
        <v>0</v>
      </c>
      <c r="H204" s="88">
        <v>0</v>
      </c>
      <c r="I204" s="88">
        <v>0</v>
      </c>
      <c r="J204" s="88">
        <v>0</v>
      </c>
      <c r="K204" s="88">
        <v>0</v>
      </c>
      <c r="L204" s="88">
        <v>0</v>
      </c>
      <c r="M204" s="88">
        <v>0</v>
      </c>
      <c r="N204" s="88">
        <v>0</v>
      </c>
      <c r="O204" s="88">
        <v>0</v>
      </c>
      <c r="P204" s="88">
        <v>0</v>
      </c>
      <c r="Q204" s="88">
        <v>0</v>
      </c>
      <c r="R204" s="88">
        <v>0</v>
      </c>
      <c r="S204" s="88">
        <v>0</v>
      </c>
      <c r="T204" s="88">
        <v>0</v>
      </c>
      <c r="U204" s="88">
        <f t="shared" si="26"/>
        <v>0</v>
      </c>
      <c r="V204" s="89">
        <f t="shared" si="26"/>
        <v>0</v>
      </c>
    </row>
    <row r="205" spans="1:22" s="39" customFormat="1" x14ac:dyDescent="0.25">
      <c r="A205" s="13" t="s">
        <v>300</v>
      </c>
      <c r="B205" s="20" t="s">
        <v>301</v>
      </c>
      <c r="C205" s="15" t="s">
        <v>17</v>
      </c>
      <c r="D205" s="16">
        <v>0</v>
      </c>
      <c r="E205" s="88">
        <v>0</v>
      </c>
      <c r="F205" s="88">
        <v>0</v>
      </c>
      <c r="G205" s="88">
        <v>0</v>
      </c>
      <c r="H205" s="88">
        <v>0</v>
      </c>
      <c r="I205" s="88">
        <v>0</v>
      </c>
      <c r="J205" s="88">
        <v>0</v>
      </c>
      <c r="K205" s="88">
        <v>0</v>
      </c>
      <c r="L205" s="88">
        <v>0</v>
      </c>
      <c r="M205" s="88">
        <v>0</v>
      </c>
      <c r="N205" s="88">
        <v>0</v>
      </c>
      <c r="O205" s="88">
        <v>0</v>
      </c>
      <c r="P205" s="88">
        <v>0</v>
      </c>
      <c r="Q205" s="88">
        <v>0</v>
      </c>
      <c r="R205" s="88">
        <v>0</v>
      </c>
      <c r="S205" s="88">
        <v>0</v>
      </c>
      <c r="T205" s="88">
        <v>0</v>
      </c>
      <c r="U205" s="88">
        <f t="shared" si="26"/>
        <v>0</v>
      </c>
      <c r="V205" s="89">
        <f t="shared" si="26"/>
        <v>0</v>
      </c>
    </row>
    <row r="206" spans="1:22" s="39" customFormat="1" ht="34.5" customHeight="1" x14ac:dyDescent="0.25">
      <c r="A206" s="13" t="s">
        <v>302</v>
      </c>
      <c r="B206" s="21" t="s">
        <v>303</v>
      </c>
      <c r="C206" s="15" t="s">
        <v>17</v>
      </c>
      <c r="D206" s="16">
        <v>0</v>
      </c>
      <c r="E206" s="88">
        <v>0</v>
      </c>
      <c r="F206" s="88">
        <v>0</v>
      </c>
      <c r="G206" s="88">
        <v>0</v>
      </c>
      <c r="H206" s="88">
        <v>0</v>
      </c>
      <c r="I206" s="88">
        <v>0</v>
      </c>
      <c r="J206" s="88">
        <v>0</v>
      </c>
      <c r="K206" s="88">
        <v>0</v>
      </c>
      <c r="L206" s="88">
        <v>0</v>
      </c>
      <c r="M206" s="88">
        <v>0</v>
      </c>
      <c r="N206" s="88">
        <v>0</v>
      </c>
      <c r="O206" s="88">
        <v>0</v>
      </c>
      <c r="P206" s="88">
        <v>0</v>
      </c>
      <c r="Q206" s="88">
        <v>0</v>
      </c>
      <c r="R206" s="88">
        <v>0</v>
      </c>
      <c r="S206" s="88">
        <v>0</v>
      </c>
      <c r="T206" s="88">
        <v>0</v>
      </c>
      <c r="U206" s="88">
        <f t="shared" si="26"/>
        <v>0</v>
      </c>
      <c r="V206" s="89">
        <f t="shared" si="26"/>
        <v>0</v>
      </c>
    </row>
    <row r="207" spans="1:22" s="39" customFormat="1" x14ac:dyDescent="0.25">
      <c r="A207" s="13" t="s">
        <v>304</v>
      </c>
      <c r="B207" s="23" t="s">
        <v>305</v>
      </c>
      <c r="C207" s="15" t="s">
        <v>17</v>
      </c>
      <c r="D207" s="16">
        <v>0</v>
      </c>
      <c r="E207" s="88">
        <v>0</v>
      </c>
      <c r="F207" s="88">
        <v>0</v>
      </c>
      <c r="G207" s="88">
        <v>0</v>
      </c>
      <c r="H207" s="88">
        <v>0</v>
      </c>
      <c r="I207" s="88">
        <v>0</v>
      </c>
      <c r="J207" s="88">
        <v>0</v>
      </c>
      <c r="K207" s="88">
        <v>0</v>
      </c>
      <c r="L207" s="88">
        <v>0</v>
      </c>
      <c r="M207" s="88">
        <v>0</v>
      </c>
      <c r="N207" s="88">
        <v>0</v>
      </c>
      <c r="O207" s="88">
        <v>0</v>
      </c>
      <c r="P207" s="88">
        <v>0</v>
      </c>
      <c r="Q207" s="88">
        <v>0</v>
      </c>
      <c r="R207" s="88">
        <v>0</v>
      </c>
      <c r="S207" s="88">
        <v>0</v>
      </c>
      <c r="T207" s="88">
        <v>0</v>
      </c>
      <c r="U207" s="88">
        <f t="shared" si="26"/>
        <v>0</v>
      </c>
      <c r="V207" s="89">
        <f t="shared" si="26"/>
        <v>0</v>
      </c>
    </row>
    <row r="208" spans="1:22" s="39" customFormat="1" hidden="1" outlineLevel="1" x14ac:dyDescent="0.25">
      <c r="A208" s="13" t="s">
        <v>306</v>
      </c>
      <c r="B208" s="23" t="s">
        <v>307</v>
      </c>
      <c r="C208" s="15" t="s">
        <v>17</v>
      </c>
      <c r="D208" s="16" t="s">
        <v>224</v>
      </c>
      <c r="E208" s="88" t="s">
        <v>224</v>
      </c>
      <c r="F208" s="88" t="s">
        <v>224</v>
      </c>
      <c r="G208" s="88" t="s">
        <v>224</v>
      </c>
      <c r="H208" s="88" t="s">
        <v>224</v>
      </c>
      <c r="I208" s="88" t="s">
        <v>224</v>
      </c>
      <c r="J208" s="88" t="s">
        <v>224</v>
      </c>
      <c r="K208" s="88" t="s">
        <v>224</v>
      </c>
      <c r="L208" s="88" t="s">
        <v>224</v>
      </c>
      <c r="M208" s="88" t="s">
        <v>224</v>
      </c>
      <c r="N208" s="88" t="s">
        <v>224</v>
      </c>
      <c r="O208" s="88" t="s">
        <v>224</v>
      </c>
      <c r="P208" s="88" t="s">
        <v>224</v>
      </c>
      <c r="Q208" s="88" t="s">
        <v>224</v>
      </c>
      <c r="R208" s="88" t="s">
        <v>224</v>
      </c>
      <c r="S208" s="88" t="s">
        <v>224</v>
      </c>
      <c r="T208" s="88" t="s">
        <v>224</v>
      </c>
      <c r="U208" s="88" t="s">
        <v>224</v>
      </c>
      <c r="V208" s="89" t="s">
        <v>224</v>
      </c>
    </row>
    <row r="209" spans="1:22" s="39" customFormat="1" collapsed="1" x14ac:dyDescent="0.25">
      <c r="A209" s="13" t="s">
        <v>308</v>
      </c>
      <c r="B209" s="20" t="s">
        <v>309</v>
      </c>
      <c r="C209" s="15" t="s">
        <v>17</v>
      </c>
      <c r="D209" s="16">
        <f>D203-D204-D205</f>
        <v>0</v>
      </c>
      <c r="E209" s="88">
        <f>E203-E204-E205</f>
        <v>0</v>
      </c>
      <c r="F209" s="88">
        <f>F203-F204-F205</f>
        <v>0</v>
      </c>
      <c r="G209" s="88">
        <f>G203-G204-G205</f>
        <v>0</v>
      </c>
      <c r="H209" s="88">
        <f>H203-H204-H205</f>
        <v>9.9834999999999994</v>
      </c>
      <c r="I209" s="88">
        <v>0</v>
      </c>
      <c r="J209" s="88">
        <v>0</v>
      </c>
      <c r="K209" s="88">
        <v>0</v>
      </c>
      <c r="L209" s="88">
        <f>L203-L204-L205</f>
        <v>0</v>
      </c>
      <c r="M209" s="88">
        <v>0</v>
      </c>
      <c r="N209" s="88">
        <v>0</v>
      </c>
      <c r="O209" s="88">
        <v>0</v>
      </c>
      <c r="P209" s="88">
        <v>0</v>
      </c>
      <c r="Q209" s="88">
        <v>0</v>
      </c>
      <c r="R209" s="88">
        <v>0</v>
      </c>
      <c r="S209" s="88">
        <v>0</v>
      </c>
      <c r="T209" s="88">
        <v>0</v>
      </c>
      <c r="U209" s="88">
        <f t="shared" si="26"/>
        <v>0</v>
      </c>
      <c r="V209" s="89">
        <f t="shared" si="26"/>
        <v>9.9834999999999994</v>
      </c>
    </row>
    <row r="210" spans="1:22" s="39" customFormat="1" x14ac:dyDescent="0.25">
      <c r="A210" s="13" t="s">
        <v>310</v>
      </c>
      <c r="B210" s="36" t="s">
        <v>311</v>
      </c>
      <c r="C210" s="15" t="s">
        <v>17</v>
      </c>
      <c r="D210" s="16">
        <v>350.04314668000001</v>
      </c>
      <c r="E210" s="88">
        <v>544.63212737714002</v>
      </c>
      <c r="F210" s="88">
        <v>212.50966204150001</v>
      </c>
      <c r="G210" s="88">
        <v>71.317722959999998</v>
      </c>
      <c r="H210" s="88">
        <v>188.60372538299993</v>
      </c>
      <c r="I210" s="88">
        <v>1671.4756311643901</v>
      </c>
      <c r="J210" s="88">
        <v>1355.9152886889453</v>
      </c>
      <c r="K210" s="88">
        <v>1904.304770314488</v>
      </c>
      <c r="L210" s="88">
        <v>852.29004194999993</v>
      </c>
      <c r="M210" s="88">
        <v>325.15173776464246</v>
      </c>
      <c r="N210" s="88">
        <v>2462.1664307879773</v>
      </c>
      <c r="O210" s="88">
        <v>53.074144793792755</v>
      </c>
      <c r="P210" s="88">
        <v>684.72580189758855</v>
      </c>
      <c r="Q210" s="88">
        <v>0.85429203686666699</v>
      </c>
      <c r="R210" s="88">
        <v>98.628281359079821</v>
      </c>
      <c r="S210" s="88">
        <v>0.85429203686666699</v>
      </c>
      <c r="T210" s="88">
        <v>0.86877156291525481</v>
      </c>
      <c r="U210" s="88">
        <f t="shared" si="26"/>
        <v>4027.0325910710467</v>
      </c>
      <c r="V210" s="89">
        <f t="shared" si="26"/>
        <v>5643.1983416295052</v>
      </c>
    </row>
    <row r="211" spans="1:22" s="39" customFormat="1" x14ac:dyDescent="0.25">
      <c r="A211" s="13" t="s">
        <v>312</v>
      </c>
      <c r="B211" s="20" t="s">
        <v>313</v>
      </c>
      <c r="C211" s="15" t="s">
        <v>17</v>
      </c>
      <c r="D211" s="16">
        <v>350.04314668000001</v>
      </c>
      <c r="E211" s="88">
        <v>544.63212737714002</v>
      </c>
      <c r="F211" s="88">
        <v>212.50966204150001</v>
      </c>
      <c r="G211" s="88">
        <v>71.317722959999998</v>
      </c>
      <c r="H211" s="88">
        <v>188.60372538299993</v>
      </c>
      <c r="I211" s="88">
        <v>1671.4756311643901</v>
      </c>
      <c r="J211" s="88">
        <v>1355.9152910948001</v>
      </c>
      <c r="K211" s="88">
        <v>1904.3048220444871</v>
      </c>
      <c r="L211" s="88">
        <v>852.29004287199996</v>
      </c>
      <c r="M211" s="88">
        <v>325.15173776464246</v>
      </c>
      <c r="N211" s="88">
        <v>2462.1664307879773</v>
      </c>
      <c r="O211" s="88">
        <v>53.074144793792755</v>
      </c>
      <c r="P211" s="88">
        <v>684.72580189758855</v>
      </c>
      <c r="Q211" s="88">
        <v>0.85429203686666699</v>
      </c>
      <c r="R211" s="88">
        <v>98.628281359079821</v>
      </c>
      <c r="S211" s="88">
        <v>0.85429203686666699</v>
      </c>
      <c r="T211" s="88">
        <v>0.86877156291525481</v>
      </c>
      <c r="U211" s="88">
        <f t="shared" si="26"/>
        <v>4027.0326428010458</v>
      </c>
      <c r="V211" s="89">
        <f t="shared" si="26"/>
        <v>5643.1983449573609</v>
      </c>
    </row>
    <row r="212" spans="1:22" s="39" customFormat="1" x14ac:dyDescent="0.25">
      <c r="A212" s="13" t="s">
        <v>314</v>
      </c>
      <c r="B212" s="21" t="s">
        <v>315</v>
      </c>
      <c r="C212" s="15" t="s">
        <v>17</v>
      </c>
      <c r="D212" s="16">
        <v>121.69043668</v>
      </c>
      <c r="E212" s="88">
        <v>239.33303837714001</v>
      </c>
      <c r="F212" s="88">
        <v>18.378931445500029</v>
      </c>
      <c r="G212" s="88">
        <v>0</v>
      </c>
      <c r="H212" s="88">
        <v>43.484504892459924</v>
      </c>
      <c r="I212" s="88">
        <v>0</v>
      </c>
      <c r="J212" s="88">
        <v>5.1432704199999701</v>
      </c>
      <c r="K212" s="88">
        <v>376.0451985903004</v>
      </c>
      <c r="L212" s="88">
        <v>266.85749036999999</v>
      </c>
      <c r="M212" s="88">
        <v>90.117924349019702</v>
      </c>
      <c r="N212" s="88">
        <v>329.51399308480791</v>
      </c>
      <c r="O212" s="88">
        <v>53.074144793792755</v>
      </c>
      <c r="P212" s="88">
        <v>434.72580189758855</v>
      </c>
      <c r="Q212" s="88">
        <v>0.85429203686666699</v>
      </c>
      <c r="R212" s="88">
        <v>0</v>
      </c>
      <c r="S212" s="88">
        <v>0.85429203686666699</v>
      </c>
      <c r="T212" s="88">
        <v>0.86877156291525481</v>
      </c>
      <c r="U212" s="88">
        <f t="shared" si="26"/>
        <v>520.94585180684624</v>
      </c>
      <c r="V212" s="89">
        <f t="shared" si="26"/>
        <v>1080.5938322277716</v>
      </c>
    </row>
    <row r="213" spans="1:22" s="39" customFormat="1" x14ac:dyDescent="0.25">
      <c r="A213" s="13" t="s">
        <v>316</v>
      </c>
      <c r="B213" s="21" t="s">
        <v>317</v>
      </c>
      <c r="C213" s="15" t="s">
        <v>17</v>
      </c>
      <c r="D213" s="16">
        <v>203.87971000000002</v>
      </c>
      <c r="E213" s="88">
        <v>141.53856500000001</v>
      </c>
      <c r="F213" s="88">
        <v>176.83199999999999</v>
      </c>
      <c r="G213" s="88">
        <v>71.317722959999998</v>
      </c>
      <c r="H213" s="88">
        <v>142.83618540000001</v>
      </c>
      <c r="I213" s="88">
        <v>1671.4756311643901</v>
      </c>
      <c r="J213" s="88">
        <v>1301.3347846728002</v>
      </c>
      <c r="K213" s="88">
        <v>822.30127227418689</v>
      </c>
      <c r="L213" s="88">
        <v>274.051930712</v>
      </c>
      <c r="M213" s="88">
        <v>168.37186732239959</v>
      </c>
      <c r="N213" s="88">
        <v>1701.6255249875762</v>
      </c>
      <c r="O213" s="88">
        <v>0</v>
      </c>
      <c r="P213" s="88">
        <v>250</v>
      </c>
      <c r="Q213" s="88">
        <v>0</v>
      </c>
      <c r="R213" s="88">
        <v>0</v>
      </c>
      <c r="S213" s="88">
        <v>0</v>
      </c>
      <c r="T213" s="88">
        <v>0</v>
      </c>
      <c r="U213" s="88">
        <f t="shared" si="26"/>
        <v>2733.4664937209768</v>
      </c>
      <c r="V213" s="89">
        <f t="shared" si="26"/>
        <v>3669.8484257723767</v>
      </c>
    </row>
    <row r="214" spans="1:22" s="39" customFormat="1" ht="31.5" x14ac:dyDescent="0.25">
      <c r="A214" s="13" t="s">
        <v>318</v>
      </c>
      <c r="B214" s="21" t="s">
        <v>319</v>
      </c>
      <c r="C214" s="15" t="s">
        <v>17</v>
      </c>
      <c r="D214" s="16">
        <v>0</v>
      </c>
      <c r="E214" s="88">
        <v>0</v>
      </c>
      <c r="F214" s="88">
        <v>0</v>
      </c>
      <c r="G214" s="88">
        <v>0</v>
      </c>
      <c r="H214" s="88">
        <v>0</v>
      </c>
      <c r="I214" s="88">
        <v>0</v>
      </c>
      <c r="J214" s="88">
        <v>0</v>
      </c>
      <c r="K214" s="88">
        <v>0</v>
      </c>
      <c r="L214" s="88">
        <v>0</v>
      </c>
      <c r="M214" s="88">
        <v>0</v>
      </c>
      <c r="N214" s="88">
        <v>0</v>
      </c>
      <c r="O214" s="88">
        <v>0</v>
      </c>
      <c r="P214" s="88">
        <v>0</v>
      </c>
      <c r="Q214" s="88">
        <v>0</v>
      </c>
      <c r="R214" s="88">
        <v>0</v>
      </c>
      <c r="S214" s="88">
        <v>0</v>
      </c>
      <c r="T214" s="88">
        <v>0</v>
      </c>
      <c r="U214" s="88">
        <f t="shared" si="26"/>
        <v>0</v>
      </c>
      <c r="V214" s="89">
        <f t="shared" si="26"/>
        <v>0</v>
      </c>
    </row>
    <row r="215" spans="1:22" s="39" customFormat="1" x14ac:dyDescent="0.25">
      <c r="A215" s="13" t="s">
        <v>320</v>
      </c>
      <c r="B215" s="21" t="s">
        <v>321</v>
      </c>
      <c r="C215" s="15" t="s">
        <v>17</v>
      </c>
      <c r="D215" s="16">
        <v>0</v>
      </c>
      <c r="E215" s="88">
        <v>0</v>
      </c>
      <c r="F215" s="88">
        <v>0</v>
      </c>
      <c r="G215" s="88">
        <v>0</v>
      </c>
      <c r="H215" s="88">
        <v>0</v>
      </c>
      <c r="I215" s="88">
        <v>0</v>
      </c>
      <c r="J215" s="88">
        <v>0</v>
      </c>
      <c r="K215" s="88">
        <v>0</v>
      </c>
      <c r="L215" s="88">
        <v>0</v>
      </c>
      <c r="M215" s="88">
        <v>0</v>
      </c>
      <c r="N215" s="88">
        <v>0</v>
      </c>
      <c r="O215" s="88">
        <v>0</v>
      </c>
      <c r="P215" s="88">
        <v>0</v>
      </c>
      <c r="Q215" s="88">
        <v>0</v>
      </c>
      <c r="R215" s="88">
        <v>0</v>
      </c>
      <c r="S215" s="88">
        <v>0</v>
      </c>
      <c r="T215" s="88">
        <v>0</v>
      </c>
      <c r="U215" s="88">
        <f t="shared" si="26"/>
        <v>0</v>
      </c>
      <c r="V215" s="89">
        <f t="shared" si="26"/>
        <v>0</v>
      </c>
    </row>
    <row r="216" spans="1:22" s="39" customFormat="1" x14ac:dyDescent="0.25">
      <c r="A216" s="13" t="s">
        <v>322</v>
      </c>
      <c r="B216" s="21" t="s">
        <v>323</v>
      </c>
      <c r="C216" s="15" t="s">
        <v>17</v>
      </c>
      <c r="D216" s="16">
        <v>0</v>
      </c>
      <c r="E216" s="88">
        <v>0</v>
      </c>
      <c r="F216" s="88">
        <v>0</v>
      </c>
      <c r="G216" s="88">
        <v>0</v>
      </c>
      <c r="H216" s="88">
        <v>0</v>
      </c>
      <c r="I216" s="88">
        <v>0</v>
      </c>
      <c r="J216" s="88">
        <v>0</v>
      </c>
      <c r="K216" s="88">
        <v>0</v>
      </c>
      <c r="L216" s="88">
        <v>0</v>
      </c>
      <c r="M216" s="88">
        <v>0</v>
      </c>
      <c r="N216" s="88">
        <v>0</v>
      </c>
      <c r="O216" s="88">
        <v>0</v>
      </c>
      <c r="P216" s="88">
        <v>0</v>
      </c>
      <c r="Q216" s="88">
        <v>0</v>
      </c>
      <c r="R216" s="88">
        <v>0</v>
      </c>
      <c r="S216" s="88">
        <v>0</v>
      </c>
      <c r="T216" s="88">
        <v>0</v>
      </c>
      <c r="U216" s="88">
        <f t="shared" si="26"/>
        <v>0</v>
      </c>
      <c r="V216" s="89">
        <f t="shared" si="26"/>
        <v>0</v>
      </c>
    </row>
    <row r="217" spans="1:22" s="39" customFormat="1" x14ac:dyDescent="0.25">
      <c r="A217" s="13" t="s">
        <v>324</v>
      </c>
      <c r="B217" s="21" t="s">
        <v>325</v>
      </c>
      <c r="C217" s="15" t="s">
        <v>17</v>
      </c>
      <c r="D217" s="16">
        <f>D211-D212-D213-D214-D215-D216</f>
        <v>24.472999999999985</v>
      </c>
      <c r="E217" s="88">
        <f>E211-E212-E213-E214-E215-E216</f>
        <v>163.76052399999998</v>
      </c>
      <c r="F217" s="88">
        <v>17.298730595999999</v>
      </c>
      <c r="G217" s="88">
        <f>G211-G212-G213-G214-G215-G216</f>
        <v>0</v>
      </c>
      <c r="H217" s="88">
        <f>H211-H212-H213-H214-H215-H216</f>
        <v>2.2830350905399825</v>
      </c>
      <c r="I217" s="88">
        <v>0</v>
      </c>
      <c r="J217" s="88">
        <v>49.437236002000006</v>
      </c>
      <c r="K217" s="88">
        <v>705.9583511799998</v>
      </c>
      <c r="L217" s="88">
        <v>311.38062178999996</v>
      </c>
      <c r="M217" s="88">
        <v>66.661946093223165</v>
      </c>
      <c r="N217" s="88">
        <v>431.0269127155932</v>
      </c>
      <c r="O217" s="88">
        <v>0</v>
      </c>
      <c r="P217" s="88">
        <v>0</v>
      </c>
      <c r="Q217" s="88">
        <v>0</v>
      </c>
      <c r="R217" s="88">
        <v>0</v>
      </c>
      <c r="S217" s="88">
        <v>0</v>
      </c>
      <c r="T217" s="88">
        <v>0</v>
      </c>
      <c r="U217" s="88">
        <f t="shared" si="26"/>
        <v>772.62029727322295</v>
      </c>
      <c r="V217" s="89">
        <f>H217+J217+L217+N217+P217+R217+T217</f>
        <v>794.12780559813314</v>
      </c>
    </row>
    <row r="218" spans="1:22" s="39" customFormat="1" x14ac:dyDescent="0.25">
      <c r="A218" s="13" t="s">
        <v>326</v>
      </c>
      <c r="B218" s="20" t="s">
        <v>327</v>
      </c>
      <c r="C218" s="15" t="s">
        <v>17</v>
      </c>
      <c r="D218" s="16">
        <v>0</v>
      </c>
      <c r="E218" s="88">
        <v>0</v>
      </c>
      <c r="F218" s="88">
        <v>0</v>
      </c>
      <c r="G218" s="88">
        <v>0</v>
      </c>
      <c r="H218" s="88">
        <v>0</v>
      </c>
      <c r="I218" s="88">
        <v>0</v>
      </c>
      <c r="J218" s="88">
        <v>0</v>
      </c>
      <c r="K218" s="88">
        <v>0</v>
      </c>
      <c r="L218" s="88">
        <v>0</v>
      </c>
      <c r="M218" s="88">
        <v>0</v>
      </c>
      <c r="N218" s="88">
        <v>0</v>
      </c>
      <c r="O218" s="88">
        <v>0</v>
      </c>
      <c r="P218" s="88">
        <v>0</v>
      </c>
      <c r="Q218" s="88">
        <v>0</v>
      </c>
      <c r="R218" s="88">
        <v>0</v>
      </c>
      <c r="S218" s="88">
        <v>0</v>
      </c>
      <c r="T218" s="88">
        <v>0</v>
      </c>
      <c r="U218" s="88">
        <f t="shared" si="26"/>
        <v>0</v>
      </c>
      <c r="V218" s="89">
        <f t="shared" si="26"/>
        <v>0</v>
      </c>
    </row>
    <row r="219" spans="1:22" s="39" customFormat="1" x14ac:dyDescent="0.25">
      <c r="A219" s="13" t="s">
        <v>328</v>
      </c>
      <c r="B219" s="20" t="s">
        <v>329</v>
      </c>
      <c r="C219" s="15" t="s">
        <v>17</v>
      </c>
      <c r="D219" s="16">
        <f>D210-D211-D218</f>
        <v>0</v>
      </c>
      <c r="E219" s="88">
        <f>E210-E211-E218</f>
        <v>0</v>
      </c>
      <c r="F219" s="88">
        <v>0</v>
      </c>
      <c r="G219" s="88">
        <f>G210-G211-G218</f>
        <v>0</v>
      </c>
      <c r="H219" s="88">
        <f>H210-H211-H218</f>
        <v>0</v>
      </c>
      <c r="I219" s="88">
        <v>0</v>
      </c>
      <c r="J219" s="88">
        <v>0</v>
      </c>
      <c r="K219" s="88">
        <v>0</v>
      </c>
      <c r="L219" s="88">
        <v>0</v>
      </c>
      <c r="M219" s="88">
        <v>0</v>
      </c>
      <c r="N219" s="88">
        <v>0</v>
      </c>
      <c r="O219" s="88">
        <v>0</v>
      </c>
      <c r="P219" s="88">
        <v>0</v>
      </c>
      <c r="Q219" s="88">
        <v>0</v>
      </c>
      <c r="R219" s="88">
        <v>0</v>
      </c>
      <c r="S219" s="88">
        <v>0</v>
      </c>
      <c r="T219" s="88">
        <v>0</v>
      </c>
      <c r="U219" s="88">
        <f t="shared" si="26"/>
        <v>0</v>
      </c>
      <c r="V219" s="89">
        <f t="shared" si="26"/>
        <v>0</v>
      </c>
    </row>
    <row r="220" spans="1:22" s="39" customFormat="1" x14ac:dyDescent="0.25">
      <c r="A220" s="13" t="s">
        <v>330</v>
      </c>
      <c r="B220" s="20" t="s">
        <v>108</v>
      </c>
      <c r="C220" s="15" t="s">
        <v>224</v>
      </c>
      <c r="D220" s="16"/>
      <c r="E220" s="88"/>
      <c r="F220" s="88"/>
      <c r="G220" s="88"/>
      <c r="H220" s="88"/>
      <c r="I220" s="88"/>
      <c r="J220" s="88"/>
      <c r="K220" s="88"/>
      <c r="L220" s="88" t="s">
        <v>224</v>
      </c>
      <c r="M220" s="88"/>
      <c r="N220" s="88">
        <v>0</v>
      </c>
      <c r="O220" s="88"/>
      <c r="P220" s="88">
        <v>0</v>
      </c>
      <c r="Q220" s="88"/>
      <c r="R220" s="88">
        <v>0</v>
      </c>
      <c r="S220" s="88"/>
      <c r="T220" s="88">
        <v>0</v>
      </c>
      <c r="U220" s="88"/>
      <c r="V220" s="89"/>
    </row>
    <row r="221" spans="1:22" s="39" customFormat="1" ht="31.5" x14ac:dyDescent="0.25">
      <c r="A221" s="13" t="s">
        <v>331</v>
      </c>
      <c r="B221" s="20" t="s">
        <v>332</v>
      </c>
      <c r="C221" s="15" t="s">
        <v>17</v>
      </c>
      <c r="D221" s="16">
        <v>0</v>
      </c>
      <c r="E221" s="88">
        <v>0</v>
      </c>
      <c r="F221" s="88">
        <v>0</v>
      </c>
      <c r="G221" s="88">
        <v>0</v>
      </c>
      <c r="H221" s="88">
        <v>0</v>
      </c>
      <c r="I221" s="88">
        <v>0</v>
      </c>
      <c r="J221" s="88">
        <v>0</v>
      </c>
      <c r="K221" s="88">
        <v>0</v>
      </c>
      <c r="L221" s="88">
        <v>0</v>
      </c>
      <c r="M221" s="88">
        <v>0</v>
      </c>
      <c r="N221" s="88">
        <v>0</v>
      </c>
      <c r="O221" s="88">
        <v>0</v>
      </c>
      <c r="P221" s="88">
        <v>0</v>
      </c>
      <c r="Q221" s="88">
        <v>0</v>
      </c>
      <c r="R221" s="88">
        <v>0</v>
      </c>
      <c r="S221" s="88">
        <v>0</v>
      </c>
      <c r="T221" s="88">
        <v>0</v>
      </c>
      <c r="U221" s="88">
        <f t="shared" si="26"/>
        <v>0</v>
      </c>
      <c r="V221" s="89">
        <f t="shared" si="26"/>
        <v>0</v>
      </c>
    </row>
    <row r="222" spans="1:22" s="39" customFormat="1" x14ac:dyDescent="0.25">
      <c r="A222" s="13" t="s">
        <v>333</v>
      </c>
      <c r="B222" s="36" t="s">
        <v>334</v>
      </c>
      <c r="C222" s="15" t="s">
        <v>17</v>
      </c>
      <c r="D222" s="16">
        <v>338.37571754000004</v>
      </c>
      <c r="E222" s="88">
        <v>216.66499999999999</v>
      </c>
      <c r="F222" s="88">
        <v>158.50229999999999</v>
      </c>
      <c r="G222" s="88">
        <v>1744.0205000000001</v>
      </c>
      <c r="H222" s="88">
        <v>256.666</v>
      </c>
      <c r="I222" s="88">
        <v>2390.4195817643904</v>
      </c>
      <c r="J222" s="88">
        <v>50807.848592750001</v>
      </c>
      <c r="K222" s="88">
        <v>4355.722861361739</v>
      </c>
      <c r="L222" s="88">
        <v>5382.5352000000003</v>
      </c>
      <c r="M222" s="88">
        <v>2123.0134291108143</v>
      </c>
      <c r="N222" s="88">
        <v>4674.3668251359304</v>
      </c>
      <c r="O222" s="88">
        <v>30</v>
      </c>
      <c r="P222" s="88">
        <v>2373.0136477224569</v>
      </c>
      <c r="Q222" s="88">
        <v>30</v>
      </c>
      <c r="R222" s="88">
        <v>0</v>
      </c>
      <c r="S222" s="88">
        <v>30</v>
      </c>
      <c r="T222" s="88">
        <v>0</v>
      </c>
      <c r="U222" s="88">
        <f t="shared" si="26"/>
        <v>10703.176372236943</v>
      </c>
      <c r="V222" s="89">
        <f t="shared" si="26"/>
        <v>63494.430265608389</v>
      </c>
    </row>
    <row r="223" spans="1:22" s="39" customFormat="1" x14ac:dyDescent="0.25">
      <c r="A223" s="13" t="s">
        <v>335</v>
      </c>
      <c r="B223" s="20" t="s">
        <v>336</v>
      </c>
      <c r="C223" s="15" t="s">
        <v>17</v>
      </c>
      <c r="D223" s="16">
        <v>0</v>
      </c>
      <c r="E223" s="88">
        <v>0</v>
      </c>
      <c r="F223" s="88">
        <v>0.74050000000000005</v>
      </c>
      <c r="G223" s="88">
        <v>0</v>
      </c>
      <c r="H223" s="88">
        <v>0</v>
      </c>
      <c r="I223" s="88">
        <v>0</v>
      </c>
      <c r="J223" s="88">
        <v>48.082900000000002</v>
      </c>
      <c r="K223" s="88">
        <v>0</v>
      </c>
      <c r="L223" s="88">
        <v>103.90339999999999</v>
      </c>
      <c r="M223" s="88">
        <v>0</v>
      </c>
      <c r="N223" s="88">
        <v>0</v>
      </c>
      <c r="O223" s="88">
        <v>0</v>
      </c>
      <c r="P223" s="88">
        <v>0</v>
      </c>
      <c r="Q223" s="88">
        <v>0</v>
      </c>
      <c r="R223" s="88">
        <v>0</v>
      </c>
      <c r="S223" s="88">
        <v>0</v>
      </c>
      <c r="T223" s="88">
        <v>0</v>
      </c>
      <c r="U223" s="88">
        <f t="shared" si="26"/>
        <v>0</v>
      </c>
      <c r="V223" s="89">
        <f t="shared" si="26"/>
        <v>151.9863</v>
      </c>
    </row>
    <row r="224" spans="1:22" s="39" customFormat="1" x14ac:dyDescent="0.25">
      <c r="A224" s="13" t="s">
        <v>337</v>
      </c>
      <c r="B224" s="20" t="s">
        <v>338</v>
      </c>
      <c r="C224" s="15" t="s">
        <v>17</v>
      </c>
      <c r="D224" s="16">
        <f>D225+D226+D227</f>
        <v>0</v>
      </c>
      <c r="E224" s="88">
        <f>E225+E226+E227</f>
        <v>0</v>
      </c>
      <c r="F224" s="88">
        <f>F225+F226+F227</f>
        <v>0</v>
      </c>
      <c r="G224" s="88">
        <f>G225+G226+G227</f>
        <v>0</v>
      </c>
      <c r="H224" s="88">
        <f>H225+H226+H227</f>
        <v>0</v>
      </c>
      <c r="I224" s="88">
        <v>0</v>
      </c>
      <c r="J224" s="88">
        <f>J225+J226+J227</f>
        <v>0</v>
      </c>
      <c r="K224" s="88">
        <v>0</v>
      </c>
      <c r="L224" s="88">
        <f>L225+L226+L227</f>
        <v>464.11619999999999</v>
      </c>
      <c r="M224" s="88">
        <v>0</v>
      </c>
      <c r="N224" s="88">
        <f>N225+N226+N227</f>
        <v>0</v>
      </c>
      <c r="O224" s="88">
        <v>0</v>
      </c>
      <c r="P224" s="88">
        <f>P225+P226+P227</f>
        <v>0</v>
      </c>
      <c r="Q224" s="88">
        <v>0</v>
      </c>
      <c r="R224" s="88">
        <f>R225+R226+R227</f>
        <v>0</v>
      </c>
      <c r="S224" s="88">
        <v>0</v>
      </c>
      <c r="T224" s="88">
        <f>T225+T226+T227</f>
        <v>0</v>
      </c>
      <c r="U224" s="88">
        <f t="shared" si="26"/>
        <v>0</v>
      </c>
      <c r="V224" s="89">
        <f t="shared" si="26"/>
        <v>464.11619999999999</v>
      </c>
    </row>
    <row r="225" spans="1:22" s="39" customFormat="1" x14ac:dyDescent="0.25">
      <c r="A225" s="13" t="s">
        <v>339</v>
      </c>
      <c r="B225" s="21" t="s">
        <v>340</v>
      </c>
      <c r="C225" s="15" t="s">
        <v>17</v>
      </c>
      <c r="D225" s="16">
        <v>0</v>
      </c>
      <c r="E225" s="88">
        <v>0</v>
      </c>
      <c r="F225" s="88">
        <v>0</v>
      </c>
      <c r="G225" s="88">
        <v>0</v>
      </c>
      <c r="H225" s="88">
        <v>0</v>
      </c>
      <c r="I225" s="88">
        <v>0</v>
      </c>
      <c r="J225" s="88">
        <v>0</v>
      </c>
      <c r="K225" s="88">
        <v>0</v>
      </c>
      <c r="L225" s="88">
        <v>464.11619999999999</v>
      </c>
      <c r="M225" s="88">
        <v>0</v>
      </c>
      <c r="N225" s="88">
        <v>0</v>
      </c>
      <c r="O225" s="88">
        <v>0</v>
      </c>
      <c r="P225" s="88">
        <v>0</v>
      </c>
      <c r="Q225" s="88">
        <v>0</v>
      </c>
      <c r="R225" s="88">
        <v>0</v>
      </c>
      <c r="S225" s="88">
        <v>0</v>
      </c>
      <c r="T225" s="88">
        <v>0</v>
      </c>
      <c r="U225" s="88">
        <f t="shared" si="26"/>
        <v>0</v>
      </c>
      <c r="V225" s="89">
        <f t="shared" si="26"/>
        <v>464.11619999999999</v>
      </c>
    </row>
    <row r="226" spans="1:22" s="39" customFormat="1" x14ac:dyDescent="0.25">
      <c r="A226" s="13" t="s">
        <v>341</v>
      </c>
      <c r="B226" s="21" t="s">
        <v>342</v>
      </c>
      <c r="C226" s="15" t="s">
        <v>17</v>
      </c>
      <c r="D226" s="16">
        <v>0</v>
      </c>
      <c r="E226" s="88">
        <v>0</v>
      </c>
      <c r="F226" s="88">
        <v>0</v>
      </c>
      <c r="G226" s="88">
        <v>0</v>
      </c>
      <c r="H226" s="88">
        <v>0</v>
      </c>
      <c r="I226" s="88">
        <v>0</v>
      </c>
      <c r="J226" s="88">
        <v>0</v>
      </c>
      <c r="K226" s="88">
        <v>0</v>
      </c>
      <c r="L226" s="88">
        <v>0</v>
      </c>
      <c r="M226" s="88">
        <v>0</v>
      </c>
      <c r="N226" s="88">
        <v>0</v>
      </c>
      <c r="O226" s="88">
        <v>0</v>
      </c>
      <c r="P226" s="88">
        <v>0</v>
      </c>
      <c r="Q226" s="88">
        <v>0</v>
      </c>
      <c r="R226" s="88">
        <v>0</v>
      </c>
      <c r="S226" s="88">
        <v>0</v>
      </c>
      <c r="T226" s="88">
        <v>0</v>
      </c>
      <c r="U226" s="88">
        <f t="shared" si="26"/>
        <v>0</v>
      </c>
      <c r="V226" s="89">
        <f t="shared" si="26"/>
        <v>0</v>
      </c>
    </row>
    <row r="227" spans="1:22" s="39" customFormat="1" x14ac:dyDescent="0.25">
      <c r="A227" s="13" t="s">
        <v>343</v>
      </c>
      <c r="B227" s="21" t="s">
        <v>344</v>
      </c>
      <c r="C227" s="15" t="s">
        <v>17</v>
      </c>
      <c r="D227" s="16">
        <v>0</v>
      </c>
      <c r="E227" s="88">
        <v>0</v>
      </c>
      <c r="F227" s="88">
        <v>0</v>
      </c>
      <c r="G227" s="88">
        <v>0</v>
      </c>
      <c r="H227" s="88">
        <v>0</v>
      </c>
      <c r="I227" s="88">
        <v>0</v>
      </c>
      <c r="J227" s="88">
        <v>0</v>
      </c>
      <c r="K227" s="88">
        <v>0</v>
      </c>
      <c r="L227" s="88">
        <v>0</v>
      </c>
      <c r="M227" s="88">
        <v>0</v>
      </c>
      <c r="N227" s="88">
        <v>0</v>
      </c>
      <c r="O227" s="88">
        <v>0</v>
      </c>
      <c r="P227" s="88">
        <v>0</v>
      </c>
      <c r="Q227" s="88">
        <v>0</v>
      </c>
      <c r="R227" s="88">
        <v>0</v>
      </c>
      <c r="S227" s="88">
        <v>0</v>
      </c>
      <c r="T227" s="88">
        <v>0</v>
      </c>
      <c r="U227" s="88">
        <f t="shared" si="26"/>
        <v>0</v>
      </c>
      <c r="V227" s="89">
        <f t="shared" si="26"/>
        <v>0</v>
      </c>
    </row>
    <row r="228" spans="1:22" s="39" customFormat="1" x14ac:dyDescent="0.25">
      <c r="A228" s="13" t="s">
        <v>345</v>
      </c>
      <c r="B228" s="20" t="s">
        <v>346</v>
      </c>
      <c r="C228" s="15" t="s">
        <v>17</v>
      </c>
      <c r="D228" s="16">
        <v>0</v>
      </c>
      <c r="E228" s="88">
        <v>0</v>
      </c>
      <c r="F228" s="88">
        <v>0</v>
      </c>
      <c r="G228" s="88">
        <v>1310.3</v>
      </c>
      <c r="H228" s="88">
        <v>0</v>
      </c>
      <c r="I228" s="88">
        <v>2390.4195817643904</v>
      </c>
      <c r="J228" s="88">
        <v>1310.261</v>
      </c>
      <c r="K228" s="88">
        <v>1439.6672650181661</v>
      </c>
      <c r="L228" s="88">
        <v>1030.5155999999999</v>
      </c>
      <c r="M228" s="88">
        <v>2093.0134291108143</v>
      </c>
      <c r="N228" s="88">
        <v>4255.4844857923572</v>
      </c>
      <c r="O228" s="88">
        <v>0</v>
      </c>
      <c r="P228" s="88">
        <v>2373.0136477224569</v>
      </c>
      <c r="Q228" s="88">
        <v>0</v>
      </c>
      <c r="R228" s="88">
        <v>0</v>
      </c>
      <c r="S228" s="88">
        <v>0</v>
      </c>
      <c r="T228" s="88">
        <v>0</v>
      </c>
      <c r="U228" s="88">
        <f>G228+I228+K228+M228+O228+Q228+S228</f>
        <v>7233.4002758933711</v>
      </c>
      <c r="V228" s="89">
        <f>H228+J228+L228+N228+P228+R228+T228</f>
        <v>8969.2747335148142</v>
      </c>
    </row>
    <row r="229" spans="1:22" s="39" customFormat="1" ht="16.5" customHeight="1" x14ac:dyDescent="0.25">
      <c r="A229" s="13" t="s">
        <v>347</v>
      </c>
      <c r="B229" s="20" t="s">
        <v>348</v>
      </c>
      <c r="C229" s="15" t="s">
        <v>17</v>
      </c>
      <c r="D229" s="16">
        <f>D230+D231</f>
        <v>0</v>
      </c>
      <c r="E229" s="88">
        <f>E230+E231</f>
        <v>0</v>
      </c>
      <c r="F229" s="88">
        <f>F230+F231</f>
        <v>0</v>
      </c>
      <c r="G229" s="88">
        <f>G230+G231</f>
        <v>0</v>
      </c>
      <c r="H229" s="88">
        <f>H230+H231</f>
        <v>0</v>
      </c>
      <c r="I229" s="88">
        <v>0</v>
      </c>
      <c r="J229" s="88">
        <f>J230+J231</f>
        <v>0</v>
      </c>
      <c r="K229" s="88">
        <v>0</v>
      </c>
      <c r="L229" s="88">
        <f>L230+L231</f>
        <v>0</v>
      </c>
      <c r="M229" s="88">
        <v>0</v>
      </c>
      <c r="N229" s="88">
        <f>N230+N231</f>
        <v>0</v>
      </c>
      <c r="O229" s="88">
        <v>0</v>
      </c>
      <c r="P229" s="88">
        <f>P230+P231</f>
        <v>0</v>
      </c>
      <c r="Q229" s="88">
        <v>0</v>
      </c>
      <c r="R229" s="88">
        <f>R230+R231</f>
        <v>0</v>
      </c>
      <c r="S229" s="88">
        <v>0</v>
      </c>
      <c r="T229" s="88">
        <f>T230+T231</f>
        <v>0</v>
      </c>
      <c r="U229" s="88">
        <f t="shared" si="26"/>
        <v>0</v>
      </c>
      <c r="V229" s="89">
        <f t="shared" si="26"/>
        <v>0</v>
      </c>
    </row>
    <row r="230" spans="1:22" s="39" customFormat="1" x14ac:dyDescent="0.25">
      <c r="A230" s="13" t="s">
        <v>349</v>
      </c>
      <c r="B230" s="21" t="s">
        <v>350</v>
      </c>
      <c r="C230" s="15" t="s">
        <v>17</v>
      </c>
      <c r="D230" s="16">
        <v>0</v>
      </c>
      <c r="E230" s="88">
        <v>0</v>
      </c>
      <c r="F230" s="88">
        <v>0</v>
      </c>
      <c r="G230" s="88">
        <v>0</v>
      </c>
      <c r="H230" s="88">
        <v>0</v>
      </c>
      <c r="I230" s="88">
        <v>0</v>
      </c>
      <c r="J230" s="88">
        <v>0</v>
      </c>
      <c r="K230" s="88">
        <v>0</v>
      </c>
      <c r="L230" s="88">
        <v>0</v>
      </c>
      <c r="M230" s="88">
        <v>0</v>
      </c>
      <c r="N230" s="88">
        <v>0</v>
      </c>
      <c r="O230" s="88">
        <v>0</v>
      </c>
      <c r="P230" s="88">
        <v>0</v>
      </c>
      <c r="Q230" s="88">
        <v>0</v>
      </c>
      <c r="R230" s="88">
        <v>0</v>
      </c>
      <c r="S230" s="88">
        <v>0</v>
      </c>
      <c r="T230" s="88">
        <v>0</v>
      </c>
      <c r="U230" s="88">
        <f t="shared" si="26"/>
        <v>0</v>
      </c>
      <c r="V230" s="89">
        <f t="shared" si="26"/>
        <v>0</v>
      </c>
    </row>
    <row r="231" spans="1:22" s="39" customFormat="1" x14ac:dyDescent="0.25">
      <c r="A231" s="13" t="s">
        <v>351</v>
      </c>
      <c r="B231" s="21" t="s">
        <v>352</v>
      </c>
      <c r="C231" s="15" t="s">
        <v>17</v>
      </c>
      <c r="D231" s="16">
        <v>0</v>
      </c>
      <c r="E231" s="88">
        <v>0</v>
      </c>
      <c r="F231" s="88">
        <v>0</v>
      </c>
      <c r="G231" s="88">
        <v>0</v>
      </c>
      <c r="H231" s="88">
        <v>0</v>
      </c>
      <c r="I231" s="88">
        <v>0</v>
      </c>
      <c r="J231" s="88">
        <v>0</v>
      </c>
      <c r="K231" s="88">
        <v>0</v>
      </c>
      <c r="L231" s="88">
        <v>0</v>
      </c>
      <c r="M231" s="88">
        <v>0</v>
      </c>
      <c r="N231" s="88">
        <v>0</v>
      </c>
      <c r="O231" s="88">
        <v>0</v>
      </c>
      <c r="P231" s="88">
        <v>0</v>
      </c>
      <c r="Q231" s="88">
        <v>0</v>
      </c>
      <c r="R231" s="88">
        <v>0</v>
      </c>
      <c r="S231" s="88">
        <v>0</v>
      </c>
      <c r="T231" s="88">
        <v>0</v>
      </c>
      <c r="U231" s="88">
        <f t="shared" ref="U231:V252" si="28">G231+I231+K231+M231+O231+Q231+S231</f>
        <v>0</v>
      </c>
      <c r="V231" s="89">
        <f t="shared" si="28"/>
        <v>0</v>
      </c>
    </row>
    <row r="232" spans="1:22" s="39" customFormat="1" x14ac:dyDescent="0.25">
      <c r="A232" s="13" t="s">
        <v>353</v>
      </c>
      <c r="B232" s="20" t="s">
        <v>354</v>
      </c>
      <c r="C232" s="15" t="s">
        <v>17</v>
      </c>
      <c r="D232" s="16">
        <v>338.37571754000004</v>
      </c>
      <c r="E232" s="88">
        <v>216.66499999999999</v>
      </c>
      <c r="F232" s="88">
        <v>0</v>
      </c>
      <c r="G232" s="88">
        <v>366</v>
      </c>
      <c r="H232" s="88">
        <v>74.72760000000001</v>
      </c>
      <c r="I232" s="88">
        <v>0</v>
      </c>
      <c r="J232" s="88">
        <v>0</v>
      </c>
      <c r="K232" s="88">
        <v>882.99859634357313</v>
      </c>
      <c r="L232" s="88">
        <v>464.11619999999999</v>
      </c>
      <c r="M232" s="88">
        <v>0</v>
      </c>
      <c r="N232" s="88">
        <v>418.88233934357316</v>
      </c>
      <c r="O232" s="88">
        <v>0</v>
      </c>
      <c r="P232" s="88">
        <v>0</v>
      </c>
      <c r="Q232" s="88">
        <v>0</v>
      </c>
      <c r="R232" s="88">
        <v>0</v>
      </c>
      <c r="S232" s="88">
        <v>0</v>
      </c>
      <c r="T232" s="88">
        <v>0</v>
      </c>
      <c r="U232" s="88">
        <f t="shared" si="28"/>
        <v>1248.9985963435731</v>
      </c>
      <c r="V232" s="89">
        <f t="shared" si="28"/>
        <v>957.7261393435731</v>
      </c>
    </row>
    <row r="233" spans="1:22" s="39" customFormat="1" x14ac:dyDescent="0.25">
      <c r="A233" s="13" t="s">
        <v>355</v>
      </c>
      <c r="B233" s="20" t="s">
        <v>356</v>
      </c>
      <c r="C233" s="15" t="s">
        <v>17</v>
      </c>
      <c r="D233" s="16">
        <v>0</v>
      </c>
      <c r="E233" s="88">
        <v>0</v>
      </c>
      <c r="F233" s="88">
        <v>0</v>
      </c>
      <c r="G233" s="88">
        <v>0</v>
      </c>
      <c r="H233" s="88">
        <v>0</v>
      </c>
      <c r="I233" s="88">
        <v>0</v>
      </c>
      <c r="J233" s="88">
        <v>0</v>
      </c>
      <c r="K233" s="88">
        <v>0</v>
      </c>
      <c r="L233" s="88">
        <v>0</v>
      </c>
      <c r="M233" s="88">
        <v>0</v>
      </c>
      <c r="N233" s="88">
        <v>0</v>
      </c>
      <c r="O233" s="88">
        <v>0</v>
      </c>
      <c r="P233" s="88">
        <v>0</v>
      </c>
      <c r="Q233" s="88">
        <v>0</v>
      </c>
      <c r="R233" s="88">
        <v>0</v>
      </c>
      <c r="S233" s="88">
        <v>0</v>
      </c>
      <c r="T233" s="88">
        <v>0</v>
      </c>
      <c r="U233" s="88">
        <f t="shared" si="28"/>
        <v>0</v>
      </c>
      <c r="V233" s="89">
        <f t="shared" si="28"/>
        <v>0</v>
      </c>
    </row>
    <row r="234" spans="1:22" s="39" customFormat="1" x14ac:dyDescent="0.25">
      <c r="A234" s="13" t="s">
        <v>357</v>
      </c>
      <c r="B234" s="20" t="s">
        <v>358</v>
      </c>
      <c r="C234" s="15" t="s">
        <v>17</v>
      </c>
      <c r="D234" s="16">
        <f>D222-D223-D224-D228-D229-D232-D233</f>
        <v>0</v>
      </c>
      <c r="E234" s="88">
        <f>E222-E223-E224-E228-E229-E232-E233</f>
        <v>0</v>
      </c>
      <c r="F234" s="88">
        <f>F222-F223-F224-F228-F229-F232-F233</f>
        <v>157.76179999999999</v>
      </c>
      <c r="G234" s="88">
        <f>G222-G223-G224-G228-G229-G232-G233</f>
        <v>67.720500000000129</v>
      </c>
      <c r="H234" s="88">
        <f>H222-H223-H224-H228-H229-H232-H233</f>
        <v>181.9384</v>
      </c>
      <c r="I234" s="88">
        <v>0</v>
      </c>
      <c r="J234" s="88">
        <f>J222-J223-J224-J228-J229-J232-J233</f>
        <v>49449.504692750001</v>
      </c>
      <c r="K234" s="88">
        <v>2033.0569999999996</v>
      </c>
      <c r="L234" s="88">
        <f>L222-L223-L224-L228-L229-L232-L233</f>
        <v>3319.8838000000001</v>
      </c>
      <c r="M234" s="88">
        <v>30</v>
      </c>
      <c r="N234" s="88">
        <f>N222-N223-N224-N228-N229-N232-N233</f>
        <v>5.6843418860808015E-14</v>
      </c>
      <c r="O234" s="88">
        <v>30</v>
      </c>
      <c r="P234" s="88">
        <f>P222-P223-P224-P228-P229-P232-P233</f>
        <v>0</v>
      </c>
      <c r="Q234" s="88">
        <v>30</v>
      </c>
      <c r="R234" s="88">
        <f>R222-R223-R224-R228-R229-R232-R233</f>
        <v>0</v>
      </c>
      <c r="S234" s="88">
        <v>30</v>
      </c>
      <c r="T234" s="88">
        <f>T222-T223-T224-T228-T229-T232-T233</f>
        <v>0</v>
      </c>
      <c r="U234" s="88">
        <f t="shared" si="28"/>
        <v>2220.7774999999997</v>
      </c>
      <c r="V234" s="89">
        <f t="shared" si="28"/>
        <v>52951.326892750003</v>
      </c>
    </row>
    <row r="235" spans="1:22" s="39" customFormat="1" x14ac:dyDescent="0.25">
      <c r="A235" s="13" t="s">
        <v>359</v>
      </c>
      <c r="B235" s="36" t="s">
        <v>360</v>
      </c>
      <c r="C235" s="15" t="s">
        <v>17</v>
      </c>
      <c r="D235" s="16">
        <v>0</v>
      </c>
      <c r="E235" s="88">
        <v>180</v>
      </c>
      <c r="F235" s="88">
        <v>189.16970000000001</v>
      </c>
      <c r="G235" s="88">
        <v>391.37070806301381</v>
      </c>
      <c r="H235" s="88">
        <v>146.191</v>
      </c>
      <c r="I235" s="88">
        <v>449.76826858000004</v>
      </c>
      <c r="J235" s="88">
        <v>49524.232292749999</v>
      </c>
      <c r="K235" s="88">
        <v>2375.0407175400001</v>
      </c>
      <c r="L235" s="88">
        <v>4120.9555</v>
      </c>
      <c r="M235" s="88">
        <v>882.99859634357313</v>
      </c>
      <c r="N235" s="88">
        <v>882.99859726357317</v>
      </c>
      <c r="O235" s="88">
        <v>0</v>
      </c>
      <c r="P235" s="88">
        <v>0</v>
      </c>
      <c r="Q235" s="88">
        <v>0</v>
      </c>
      <c r="R235" s="88">
        <v>0</v>
      </c>
      <c r="S235" s="88">
        <v>0</v>
      </c>
      <c r="T235" s="88">
        <v>24</v>
      </c>
      <c r="U235" s="88">
        <f t="shared" si="28"/>
        <v>4099.1782905265873</v>
      </c>
      <c r="V235" s="89">
        <f t="shared" si="28"/>
        <v>54698.377390013571</v>
      </c>
    </row>
    <row r="236" spans="1:22" s="39" customFormat="1" x14ac:dyDescent="0.25">
      <c r="A236" s="13" t="s">
        <v>361</v>
      </c>
      <c r="B236" s="20" t="s">
        <v>363</v>
      </c>
      <c r="C236" s="15" t="s">
        <v>17</v>
      </c>
      <c r="D236" s="16">
        <f>D237+D238+D239</f>
        <v>0</v>
      </c>
      <c r="E236" s="88">
        <f>E237+E238+E239</f>
        <v>180</v>
      </c>
      <c r="F236" s="88">
        <f>F237+F238+F239</f>
        <v>0</v>
      </c>
      <c r="G236" s="88">
        <f>G237+G238+G239</f>
        <v>366</v>
      </c>
      <c r="H236" s="88">
        <f>H237+H238+H239</f>
        <v>0</v>
      </c>
      <c r="I236" s="88">
        <v>449.76826858000004</v>
      </c>
      <c r="J236" s="88">
        <f>J237+J238+J239</f>
        <v>74.72760000000001</v>
      </c>
      <c r="K236" s="88">
        <v>375.04071754000006</v>
      </c>
      <c r="L236" s="88">
        <v>336.95549999999997</v>
      </c>
      <c r="M236" s="88">
        <v>882.99859634357313</v>
      </c>
      <c r="N236" s="88">
        <f>N237+N238+N239</f>
        <v>882.99859726357317</v>
      </c>
      <c r="O236" s="88">
        <v>0</v>
      </c>
      <c r="P236" s="88">
        <f>P237+P238+P239</f>
        <v>0</v>
      </c>
      <c r="Q236" s="88">
        <v>0</v>
      </c>
      <c r="R236" s="88">
        <f>R237+R238+R239</f>
        <v>0</v>
      </c>
      <c r="S236" s="88">
        <v>0</v>
      </c>
      <c r="T236" s="88">
        <f>T237+T238+T239</f>
        <v>24</v>
      </c>
      <c r="U236" s="88">
        <f t="shared" si="28"/>
        <v>2073.8075824635735</v>
      </c>
      <c r="V236" s="89">
        <f t="shared" si="28"/>
        <v>1318.6816972635731</v>
      </c>
    </row>
    <row r="237" spans="1:22" s="39" customFormat="1" x14ac:dyDescent="0.25">
      <c r="A237" s="13" t="s">
        <v>691</v>
      </c>
      <c r="B237" s="21" t="s">
        <v>340</v>
      </c>
      <c r="C237" s="15" t="s">
        <v>17</v>
      </c>
      <c r="D237" s="16">
        <v>0</v>
      </c>
      <c r="E237" s="88">
        <v>0</v>
      </c>
      <c r="F237" s="88">
        <v>0</v>
      </c>
      <c r="G237" s="88">
        <v>0</v>
      </c>
      <c r="H237" s="88">
        <v>0</v>
      </c>
      <c r="I237" s="88">
        <v>449.76826858000004</v>
      </c>
      <c r="J237" s="88">
        <v>0</v>
      </c>
      <c r="K237" s="88">
        <v>0</v>
      </c>
      <c r="L237" s="88">
        <v>0</v>
      </c>
      <c r="M237" s="88">
        <v>0</v>
      </c>
      <c r="N237" s="88">
        <v>0</v>
      </c>
      <c r="O237" s="88">
        <v>0</v>
      </c>
      <c r="P237" s="88">
        <v>0</v>
      </c>
      <c r="Q237" s="88">
        <v>0</v>
      </c>
      <c r="R237" s="88">
        <v>0</v>
      </c>
      <c r="S237" s="88">
        <v>0</v>
      </c>
      <c r="T237" s="88">
        <v>0</v>
      </c>
      <c r="U237" s="88">
        <f t="shared" si="28"/>
        <v>449.76826858000004</v>
      </c>
      <c r="V237" s="89">
        <f t="shared" si="28"/>
        <v>0</v>
      </c>
    </row>
    <row r="238" spans="1:22" s="39" customFormat="1" x14ac:dyDescent="0.25">
      <c r="A238" s="13" t="s">
        <v>692</v>
      </c>
      <c r="B238" s="21" t="s">
        <v>342</v>
      </c>
      <c r="C238" s="15" t="s">
        <v>17</v>
      </c>
      <c r="D238" s="16">
        <v>0</v>
      </c>
      <c r="E238" s="88">
        <v>180</v>
      </c>
      <c r="F238" s="88">
        <v>0</v>
      </c>
      <c r="G238" s="88">
        <v>366</v>
      </c>
      <c r="H238" s="88">
        <v>0</v>
      </c>
      <c r="I238" s="88">
        <v>0</v>
      </c>
      <c r="J238" s="88">
        <v>74.72760000000001</v>
      </c>
      <c r="K238" s="88">
        <v>375.04071754000006</v>
      </c>
      <c r="L238" s="88">
        <f>L236-L239</f>
        <v>336.95549999999997</v>
      </c>
      <c r="M238" s="88">
        <v>882.99859634357313</v>
      </c>
      <c r="N238" s="88">
        <v>882.99859726357317</v>
      </c>
      <c r="O238" s="88">
        <v>0</v>
      </c>
      <c r="P238" s="88">
        <v>0</v>
      </c>
      <c r="Q238" s="88">
        <v>0</v>
      </c>
      <c r="R238" s="88">
        <v>0</v>
      </c>
      <c r="S238" s="88">
        <v>0</v>
      </c>
      <c r="T238" s="88">
        <v>24</v>
      </c>
      <c r="U238" s="88">
        <f t="shared" si="28"/>
        <v>1624.0393138835732</v>
      </c>
      <c r="V238" s="89">
        <f t="shared" si="28"/>
        <v>1318.6816972635731</v>
      </c>
    </row>
    <row r="239" spans="1:22" s="39" customFormat="1" x14ac:dyDescent="0.25">
      <c r="A239" s="13" t="s">
        <v>693</v>
      </c>
      <c r="B239" s="21" t="s">
        <v>344</v>
      </c>
      <c r="C239" s="15" t="s">
        <v>17</v>
      </c>
      <c r="D239" s="16">
        <v>0</v>
      </c>
      <c r="E239" s="88">
        <v>0</v>
      </c>
      <c r="F239" s="88">
        <v>0</v>
      </c>
      <c r="G239" s="88">
        <v>0</v>
      </c>
      <c r="H239" s="88">
        <v>0</v>
      </c>
      <c r="I239" s="88">
        <v>0</v>
      </c>
      <c r="J239" s="88">
        <v>0</v>
      </c>
      <c r="K239" s="88">
        <v>0</v>
      </c>
      <c r="L239" s="88">
        <v>0</v>
      </c>
      <c r="M239" s="88">
        <v>0</v>
      </c>
      <c r="N239" s="88">
        <v>0</v>
      </c>
      <c r="O239" s="88">
        <v>0</v>
      </c>
      <c r="P239" s="88">
        <v>0</v>
      </c>
      <c r="Q239" s="88">
        <v>0</v>
      </c>
      <c r="R239" s="88">
        <v>0</v>
      </c>
      <c r="S239" s="88">
        <v>0</v>
      </c>
      <c r="T239" s="88">
        <v>0</v>
      </c>
      <c r="U239" s="88">
        <f t="shared" si="28"/>
        <v>0</v>
      </c>
      <c r="V239" s="89">
        <f t="shared" si="28"/>
        <v>0</v>
      </c>
    </row>
    <row r="240" spans="1:22" s="39" customFormat="1" x14ac:dyDescent="0.25">
      <c r="A240" s="13" t="s">
        <v>362</v>
      </c>
      <c r="B240" s="20" t="s">
        <v>220</v>
      </c>
      <c r="C240" s="15" t="s">
        <v>17</v>
      </c>
      <c r="D240" s="16">
        <v>0</v>
      </c>
      <c r="E240" s="88">
        <v>0</v>
      </c>
      <c r="F240" s="88">
        <v>0</v>
      </c>
      <c r="G240" s="88">
        <v>0</v>
      </c>
      <c r="H240" s="88">
        <v>0</v>
      </c>
      <c r="I240" s="88">
        <v>0</v>
      </c>
      <c r="J240" s="88">
        <v>0</v>
      </c>
      <c r="K240" s="88">
        <v>0</v>
      </c>
      <c r="L240" s="88">
        <v>0</v>
      </c>
      <c r="M240" s="88">
        <v>0</v>
      </c>
      <c r="N240" s="88">
        <v>0</v>
      </c>
      <c r="O240" s="88">
        <v>0</v>
      </c>
      <c r="P240" s="88">
        <v>0</v>
      </c>
      <c r="Q240" s="88">
        <v>0</v>
      </c>
      <c r="R240" s="88">
        <v>0</v>
      </c>
      <c r="S240" s="88">
        <v>0</v>
      </c>
      <c r="T240" s="88">
        <v>0</v>
      </c>
      <c r="U240" s="88">
        <f t="shared" si="28"/>
        <v>0</v>
      </c>
      <c r="V240" s="89">
        <f t="shared" si="28"/>
        <v>0</v>
      </c>
    </row>
    <row r="241" spans="1:22" s="39" customFormat="1" x14ac:dyDescent="0.25">
      <c r="A241" s="13" t="s">
        <v>364</v>
      </c>
      <c r="B241" s="20" t="s">
        <v>365</v>
      </c>
      <c r="C241" s="15" t="s">
        <v>17</v>
      </c>
      <c r="D241" s="16">
        <f>D235-D236-D240</f>
        <v>0</v>
      </c>
      <c r="E241" s="88">
        <f>E235-E236-E240</f>
        <v>0</v>
      </c>
      <c r="F241" s="88">
        <f>F235-F236-F240</f>
        <v>189.16970000000001</v>
      </c>
      <c r="G241" s="88">
        <f>G235-G236-G240</f>
        <v>25.370708063013808</v>
      </c>
      <c r="H241" s="88">
        <f>H235-H236-H240</f>
        <v>146.191</v>
      </c>
      <c r="I241" s="88">
        <v>0</v>
      </c>
      <c r="J241" s="88">
        <f t="shared" ref="J241:V241" si="29">J235-J236-J240</f>
        <v>49449.504692750001</v>
      </c>
      <c r="K241" s="88">
        <v>2000</v>
      </c>
      <c r="L241" s="88">
        <f>L235-L236-L240</f>
        <v>3784</v>
      </c>
      <c r="M241" s="88">
        <v>0</v>
      </c>
      <c r="N241" s="88">
        <f t="shared" si="29"/>
        <v>0</v>
      </c>
      <c r="O241" s="88">
        <v>0</v>
      </c>
      <c r="P241" s="88">
        <f t="shared" si="29"/>
        <v>0</v>
      </c>
      <c r="Q241" s="88">
        <v>0</v>
      </c>
      <c r="R241" s="88">
        <f t="shared" si="29"/>
        <v>0</v>
      </c>
      <c r="S241" s="88">
        <v>0</v>
      </c>
      <c r="T241" s="88">
        <f t="shared" si="29"/>
        <v>0</v>
      </c>
      <c r="U241" s="88">
        <f t="shared" si="29"/>
        <v>2025.3707080630138</v>
      </c>
      <c r="V241" s="89">
        <f t="shared" si="29"/>
        <v>53379.69569275</v>
      </c>
    </row>
    <row r="242" spans="1:22" s="39" customFormat="1" ht="31.5" x14ac:dyDescent="0.25">
      <c r="A242" s="13" t="s">
        <v>366</v>
      </c>
      <c r="B242" s="36" t="s">
        <v>367</v>
      </c>
      <c r="C242" s="15" t="s">
        <v>17</v>
      </c>
      <c r="D242" s="16">
        <f>D167-D185</f>
        <v>18.743446679999977</v>
      </c>
      <c r="E242" s="88">
        <f>E167-E185</f>
        <v>576.11969999999974</v>
      </c>
      <c r="F242" s="88">
        <f>F167-F185</f>
        <v>509.7526127999995</v>
      </c>
      <c r="G242" s="88">
        <f>G167-G185</f>
        <v>-308.08750926535777</v>
      </c>
      <c r="H242" s="88">
        <f>H167-H185</f>
        <v>337.74937434299954</v>
      </c>
      <c r="I242" s="88">
        <v>-209.50255755166108</v>
      </c>
      <c r="J242" s="88">
        <f>J167-J185</f>
        <v>-250.83441131105428</v>
      </c>
      <c r="K242" s="88">
        <v>116.59052780941056</v>
      </c>
      <c r="L242" s="88">
        <f>L167-L185</f>
        <v>-13.642989699999816</v>
      </c>
      <c r="M242" s="88">
        <v>-1070.5058666661535</v>
      </c>
      <c r="N242" s="88">
        <f>N167-N185</f>
        <v>-1292.2310571409844</v>
      </c>
      <c r="O242" s="88">
        <v>80.65101932647849</v>
      </c>
      <c r="P242" s="88">
        <f>P167-P185</f>
        <v>-1689.9717017190724</v>
      </c>
      <c r="Q242" s="88">
        <v>-9.2971507485481197</v>
      </c>
      <c r="R242" s="88">
        <f>R167-R185</f>
        <v>272.82060473722777</v>
      </c>
      <c r="S242" s="88">
        <v>-20.948197939642341</v>
      </c>
      <c r="T242" s="88">
        <f>T167-T185</f>
        <v>1021.0433795537792</v>
      </c>
      <c r="U242" s="88">
        <f>G242+I242+K242+M242+O242+Q242+S242</f>
        <v>-1421.0997350354737</v>
      </c>
      <c r="V242" s="89">
        <f t="shared" si="28"/>
        <v>-1615.0668012371043</v>
      </c>
    </row>
    <row r="243" spans="1:22" s="39" customFormat="1" ht="31.5" x14ac:dyDescent="0.25">
      <c r="A243" s="13" t="s">
        <v>368</v>
      </c>
      <c r="B243" s="36" t="s">
        <v>369</v>
      </c>
      <c r="C243" s="15" t="s">
        <v>17</v>
      </c>
      <c r="D243" s="16">
        <f>D203-D210</f>
        <v>-350.04314668000001</v>
      </c>
      <c r="E243" s="88">
        <f>E203-E210</f>
        <v>-534.77102737714006</v>
      </c>
      <c r="F243" s="88">
        <f>F203-F210</f>
        <v>-211.2799620415</v>
      </c>
      <c r="G243" s="88">
        <f>G203-G210</f>
        <v>-71.317722959999998</v>
      </c>
      <c r="H243" s="88">
        <f>H203-H210</f>
        <v>-178.62022538299993</v>
      </c>
      <c r="I243" s="88">
        <v>-1671.4756311643901</v>
      </c>
      <c r="J243" s="88">
        <f>J203-J210</f>
        <v>-1355.9152886889453</v>
      </c>
      <c r="K243" s="88">
        <v>-1904.304770314488</v>
      </c>
      <c r="L243" s="88">
        <f>L203-L210</f>
        <v>-852.29004194999993</v>
      </c>
      <c r="M243" s="88">
        <v>-325.15173776464252</v>
      </c>
      <c r="N243" s="88">
        <f>N203-N210</f>
        <v>-2462.1664307879773</v>
      </c>
      <c r="O243" s="88">
        <v>-53.074144793792748</v>
      </c>
      <c r="P243" s="88">
        <f>P203-P210</f>
        <v>-684.72580189758855</v>
      </c>
      <c r="Q243" s="88">
        <v>-0.8542920368666671</v>
      </c>
      <c r="R243" s="88">
        <f>R203-R210</f>
        <v>-98.628281359079821</v>
      </c>
      <c r="S243" s="88">
        <v>-0.8542920368666671</v>
      </c>
      <c r="T243" s="88">
        <f>T203-T210</f>
        <v>-0.86877156291525481</v>
      </c>
      <c r="U243" s="88">
        <f t="shared" si="28"/>
        <v>-4027.0325910710467</v>
      </c>
      <c r="V243" s="89">
        <f t="shared" si="28"/>
        <v>-5633.2148416295049</v>
      </c>
    </row>
    <row r="244" spans="1:22" s="39" customFormat="1" x14ac:dyDescent="0.25">
      <c r="A244" s="13" t="s">
        <v>370</v>
      </c>
      <c r="B244" s="20" t="s">
        <v>371</v>
      </c>
      <c r="C244" s="15" t="s">
        <v>17</v>
      </c>
      <c r="D244" s="16">
        <v>0</v>
      </c>
      <c r="E244" s="88">
        <v>0</v>
      </c>
      <c r="F244" s="88">
        <v>0</v>
      </c>
      <c r="G244" s="88">
        <v>0</v>
      </c>
      <c r="H244" s="88">
        <v>0</v>
      </c>
      <c r="I244" s="88">
        <v>0</v>
      </c>
      <c r="J244" s="88">
        <v>0</v>
      </c>
      <c r="K244" s="88">
        <v>0</v>
      </c>
      <c r="L244" s="88">
        <v>0</v>
      </c>
      <c r="M244" s="88">
        <v>0</v>
      </c>
      <c r="N244" s="88">
        <v>0</v>
      </c>
      <c r="O244" s="88">
        <v>0</v>
      </c>
      <c r="P244" s="88">
        <v>0</v>
      </c>
      <c r="Q244" s="88">
        <v>0</v>
      </c>
      <c r="R244" s="88">
        <v>0</v>
      </c>
      <c r="S244" s="88">
        <v>0</v>
      </c>
      <c r="T244" s="88">
        <v>0</v>
      </c>
      <c r="U244" s="88">
        <f t="shared" si="28"/>
        <v>0</v>
      </c>
      <c r="V244" s="89">
        <f t="shared" si="28"/>
        <v>0</v>
      </c>
    </row>
    <row r="245" spans="1:22" s="39" customFormat="1" x14ac:dyDescent="0.25">
      <c r="A245" s="13" t="s">
        <v>372</v>
      </c>
      <c r="B245" s="20" t="s">
        <v>373</v>
      </c>
      <c r="C245" s="15" t="s">
        <v>17</v>
      </c>
      <c r="D245" s="16">
        <f>D243-D244</f>
        <v>-350.04314668000001</v>
      </c>
      <c r="E245" s="88">
        <f>E243-E244</f>
        <v>-534.77102737714006</v>
      </c>
      <c r="F245" s="88">
        <f>F243-F244</f>
        <v>-211.2799620415</v>
      </c>
      <c r="G245" s="88">
        <f>G243-G244</f>
        <v>-71.317722959999998</v>
      </c>
      <c r="H245" s="88">
        <f>H243-H244</f>
        <v>-178.62022538299993</v>
      </c>
      <c r="I245" s="88">
        <v>-1671.4756311643901</v>
      </c>
      <c r="J245" s="88">
        <f>J243-J244</f>
        <v>-1355.9152886889453</v>
      </c>
      <c r="K245" s="88">
        <v>-1904.304770314488</v>
      </c>
      <c r="L245" s="88">
        <f>L243-L244</f>
        <v>-852.29004194999993</v>
      </c>
      <c r="M245" s="88">
        <v>-325.15173776464252</v>
      </c>
      <c r="N245" s="88">
        <f t="shared" ref="N245:T245" si="30">N243-N244</f>
        <v>-2462.1664307879773</v>
      </c>
      <c r="O245" s="88">
        <v>-53.074144793792748</v>
      </c>
      <c r="P245" s="88">
        <f t="shared" si="30"/>
        <v>-684.72580189758855</v>
      </c>
      <c r="Q245" s="88">
        <v>-0.8542920368666671</v>
      </c>
      <c r="R245" s="88">
        <f t="shared" si="30"/>
        <v>-98.628281359079821</v>
      </c>
      <c r="S245" s="88">
        <v>-0.8542920368666671</v>
      </c>
      <c r="T245" s="88">
        <f t="shared" si="30"/>
        <v>-0.86877156291525481</v>
      </c>
      <c r="U245" s="88">
        <f t="shared" si="28"/>
        <v>-4027.0325910710467</v>
      </c>
      <c r="V245" s="89">
        <f t="shared" si="28"/>
        <v>-5633.2148416295049</v>
      </c>
    </row>
    <row r="246" spans="1:22" s="39" customFormat="1" ht="31.5" x14ac:dyDescent="0.25">
      <c r="A246" s="13" t="s">
        <v>374</v>
      </c>
      <c r="B246" s="36" t="s">
        <v>375</v>
      </c>
      <c r="C246" s="15" t="s">
        <v>17</v>
      </c>
      <c r="D246" s="16">
        <f>D222-D235</f>
        <v>338.37571754000004</v>
      </c>
      <c r="E246" s="88">
        <f>E222-E235</f>
        <v>36.664999999999992</v>
      </c>
      <c r="F246" s="88">
        <f>F222-F235</f>
        <v>-30.667400000000015</v>
      </c>
      <c r="G246" s="88">
        <f>G222-G235</f>
        <v>1352.6497919369863</v>
      </c>
      <c r="H246" s="88">
        <f>H222-H235</f>
        <v>110.47499999999999</v>
      </c>
      <c r="I246" s="88">
        <v>1940.6513131843903</v>
      </c>
      <c r="J246" s="88">
        <f>J222-J235</f>
        <v>1283.6163000000015</v>
      </c>
      <c r="K246" s="88">
        <v>1980.6821438217389</v>
      </c>
      <c r="L246" s="88">
        <f>L222-L235</f>
        <v>1261.5797000000002</v>
      </c>
      <c r="M246" s="88">
        <v>1240.0148327672412</v>
      </c>
      <c r="N246" s="88">
        <f>N222-N235</f>
        <v>3791.3682278723572</v>
      </c>
      <c r="O246" s="88">
        <v>30</v>
      </c>
      <c r="P246" s="88">
        <f>P222-P235</f>
        <v>2373.0136477224569</v>
      </c>
      <c r="Q246" s="88">
        <v>30</v>
      </c>
      <c r="R246" s="88">
        <f>R222-R235</f>
        <v>0</v>
      </c>
      <c r="S246" s="88">
        <v>30</v>
      </c>
      <c r="T246" s="88">
        <f>T222-T235</f>
        <v>-24</v>
      </c>
      <c r="U246" s="88">
        <f t="shared" si="28"/>
        <v>6603.9980817103569</v>
      </c>
      <c r="V246" s="89">
        <f t="shared" si="28"/>
        <v>8796.0528755948162</v>
      </c>
    </row>
    <row r="247" spans="1:22" s="39" customFormat="1" x14ac:dyDescent="0.25">
      <c r="A247" s="13" t="s">
        <v>376</v>
      </c>
      <c r="B247" s="20" t="s">
        <v>377</v>
      </c>
      <c r="C247" s="15" t="s">
        <v>17</v>
      </c>
      <c r="D247" s="16">
        <f>D232-D236</f>
        <v>338.37571754000004</v>
      </c>
      <c r="E247" s="88">
        <f>E232-E236</f>
        <v>36.664999999999992</v>
      </c>
      <c r="F247" s="88">
        <f>F232-F236</f>
        <v>0</v>
      </c>
      <c r="G247" s="88">
        <f>G232-G236</f>
        <v>0</v>
      </c>
      <c r="H247" s="88">
        <f>H232-H236</f>
        <v>74.72760000000001</v>
      </c>
      <c r="I247" s="88">
        <v>-449.76826858000004</v>
      </c>
      <c r="J247" s="88">
        <f>J232-J236</f>
        <v>-74.72760000000001</v>
      </c>
      <c r="K247" s="88">
        <v>507.95787880357307</v>
      </c>
      <c r="L247" s="88">
        <f>L224-L236</f>
        <v>127.16070000000002</v>
      </c>
      <c r="M247" s="88">
        <v>-882.99859634357313</v>
      </c>
      <c r="N247" s="88">
        <f>N232-N236</f>
        <v>-464.11625792000001</v>
      </c>
      <c r="O247" s="88">
        <v>0</v>
      </c>
      <c r="P247" s="88">
        <f>P232-P236</f>
        <v>0</v>
      </c>
      <c r="Q247" s="88">
        <v>0</v>
      </c>
      <c r="R247" s="88">
        <f>R232-R236</f>
        <v>0</v>
      </c>
      <c r="S247" s="88">
        <v>0</v>
      </c>
      <c r="T247" s="88">
        <f>T232-T236</f>
        <v>-24</v>
      </c>
      <c r="U247" s="88">
        <f t="shared" si="28"/>
        <v>-824.8089861200001</v>
      </c>
      <c r="V247" s="89">
        <f t="shared" si="28"/>
        <v>-360.95555791999999</v>
      </c>
    </row>
    <row r="248" spans="1:22" s="39" customFormat="1" x14ac:dyDescent="0.25">
      <c r="A248" s="13" t="s">
        <v>378</v>
      </c>
      <c r="B248" s="20" t="s">
        <v>379</v>
      </c>
      <c r="C248" s="15" t="s">
        <v>17</v>
      </c>
      <c r="D248" s="16">
        <f>D246-D247</f>
        <v>0</v>
      </c>
      <c r="E248" s="88">
        <f>E246-E247</f>
        <v>0</v>
      </c>
      <c r="F248" s="88">
        <f>F246-F247</f>
        <v>-30.667400000000015</v>
      </c>
      <c r="G248" s="88">
        <f>G246-G247</f>
        <v>1352.6497919369863</v>
      </c>
      <c r="H248" s="88">
        <f>H246-H247</f>
        <v>35.747399999999985</v>
      </c>
      <c r="I248" s="88">
        <v>2390.4195817643904</v>
      </c>
      <c r="J248" s="88">
        <f t="shared" ref="J248:T248" si="31">J246-J247</f>
        <v>1358.3439000000014</v>
      </c>
      <c r="K248" s="88">
        <v>1472.7242650181659</v>
      </c>
      <c r="L248" s="88">
        <f>L246-L247</f>
        <v>1134.4190000000003</v>
      </c>
      <c r="M248" s="88">
        <v>2123.0134291108143</v>
      </c>
      <c r="N248" s="88">
        <f t="shared" si="31"/>
        <v>4255.4844857923572</v>
      </c>
      <c r="O248" s="88">
        <v>30</v>
      </c>
      <c r="P248" s="88">
        <f t="shared" si="31"/>
        <v>2373.0136477224569</v>
      </c>
      <c r="Q248" s="88">
        <v>30</v>
      </c>
      <c r="R248" s="88">
        <f t="shared" si="31"/>
        <v>0</v>
      </c>
      <c r="S248" s="88">
        <v>30</v>
      </c>
      <c r="T248" s="88">
        <f t="shared" si="31"/>
        <v>0</v>
      </c>
      <c r="U248" s="88">
        <f t="shared" si="28"/>
        <v>7428.8070678303566</v>
      </c>
      <c r="V248" s="89">
        <f t="shared" si="28"/>
        <v>9157.0084335148167</v>
      </c>
    </row>
    <row r="249" spans="1:22" s="39" customFormat="1" x14ac:dyDescent="0.25">
      <c r="A249" s="13" t="s">
        <v>380</v>
      </c>
      <c r="B249" s="36" t="s">
        <v>381</v>
      </c>
      <c r="C249" s="15" t="s">
        <v>17</v>
      </c>
      <c r="D249" s="16">
        <v>0</v>
      </c>
      <c r="E249" s="88">
        <v>-18.588672622860408</v>
      </c>
      <c r="F249" s="88">
        <v>-94.914379354499999</v>
      </c>
      <c r="G249" s="88">
        <v>0</v>
      </c>
      <c r="H249" s="88">
        <v>79.871900000000011</v>
      </c>
      <c r="I249" s="88">
        <v>0</v>
      </c>
      <c r="J249" s="88">
        <v>-146.03472010999957</v>
      </c>
      <c r="K249" s="88">
        <v>0</v>
      </c>
      <c r="L249" s="88">
        <v>-407.99586834999639</v>
      </c>
      <c r="M249" s="88">
        <v>0</v>
      </c>
      <c r="N249" s="88">
        <v>0</v>
      </c>
      <c r="O249" s="88">
        <v>0</v>
      </c>
      <c r="P249" s="88">
        <v>0</v>
      </c>
      <c r="Q249" s="88">
        <v>0</v>
      </c>
      <c r="R249" s="88">
        <v>0</v>
      </c>
      <c r="S249" s="88">
        <v>0</v>
      </c>
      <c r="T249" s="88">
        <v>0</v>
      </c>
      <c r="U249" s="88">
        <f t="shared" si="28"/>
        <v>0</v>
      </c>
      <c r="V249" s="89">
        <f t="shared" si="28"/>
        <v>-474.15868845999591</v>
      </c>
    </row>
    <row r="250" spans="1:22" s="39" customFormat="1" ht="31.5" x14ac:dyDescent="0.25">
      <c r="A250" s="13" t="s">
        <v>382</v>
      </c>
      <c r="B250" s="36" t="s">
        <v>383</v>
      </c>
      <c r="C250" s="15" t="s">
        <v>17</v>
      </c>
      <c r="D250" s="16">
        <f>D242+D243+D246+D249</f>
        <v>7.0760175400000094</v>
      </c>
      <c r="E250" s="88">
        <f>E242+E243+E246+E249</f>
        <v>59.424999999999265</v>
      </c>
      <c r="F250" s="88">
        <f>F242+F243+F246+F249</f>
        <v>172.89087140399948</v>
      </c>
      <c r="G250" s="88">
        <f>G242+G243+G246+G249</f>
        <v>973.24455971162854</v>
      </c>
      <c r="H250" s="88">
        <f>H242+H243+H246+H249</f>
        <v>349.47604895999962</v>
      </c>
      <c r="I250" s="88">
        <v>59.673124468339211</v>
      </c>
      <c r="J250" s="88">
        <f t="shared" ref="J250:T250" si="32">J242+J243+J246+J249</f>
        <v>-469.16812010999769</v>
      </c>
      <c r="K250" s="88">
        <v>192.96790131666148</v>
      </c>
      <c r="L250" s="88">
        <f>L242+L243+L246+L249</f>
        <v>-12.349199999995903</v>
      </c>
      <c r="M250" s="88">
        <v>-155.64277166355487</v>
      </c>
      <c r="N250" s="88">
        <f>N242+N243+N246+N249</f>
        <v>36.970739943395529</v>
      </c>
      <c r="O250" s="88">
        <v>57.576874532685743</v>
      </c>
      <c r="P250" s="88">
        <f>P242+P243+P246+P249</f>
        <v>-1.6838558942040436</v>
      </c>
      <c r="Q250" s="88">
        <v>19.848557214585213</v>
      </c>
      <c r="R250" s="88">
        <f t="shared" si="32"/>
        <v>174.19232337814793</v>
      </c>
      <c r="S250" s="88">
        <v>8.1975100234909917</v>
      </c>
      <c r="T250" s="88">
        <f t="shared" si="32"/>
        <v>996.17460799086393</v>
      </c>
      <c r="U250" s="88">
        <f t="shared" si="28"/>
        <v>1155.8657556038363</v>
      </c>
      <c r="V250" s="89">
        <f t="shared" si="28"/>
        <v>1073.6125442682094</v>
      </c>
    </row>
    <row r="251" spans="1:22" s="39" customFormat="1" x14ac:dyDescent="0.25">
      <c r="A251" s="13" t="s">
        <v>384</v>
      </c>
      <c r="B251" s="36" t="s">
        <v>385</v>
      </c>
      <c r="C251" s="15" t="s">
        <v>17</v>
      </c>
      <c r="D251" s="16">
        <v>4.5999999999999999E-2</v>
      </c>
      <c r="E251" s="88">
        <f>D252</f>
        <v>7.1220175400000096</v>
      </c>
      <c r="F251" s="88">
        <f>E252</f>
        <v>66.547017539999274</v>
      </c>
      <c r="G251" s="88">
        <f>F252</f>
        <v>239.43788894399876</v>
      </c>
      <c r="H251" s="88">
        <f>F252</f>
        <v>239.43788894399876</v>
      </c>
      <c r="I251" s="88">
        <v>588.91393790399843</v>
      </c>
      <c r="J251" s="88">
        <f>H252</f>
        <v>588.91393790399843</v>
      </c>
      <c r="K251" s="88">
        <v>119.74581779400074</v>
      </c>
      <c r="L251" s="88">
        <v>119.74579999999629</v>
      </c>
      <c r="M251" s="88">
        <v>312.71371911066223</v>
      </c>
      <c r="N251" s="88">
        <f t="shared" ref="N251:T251" si="33">L252</f>
        <v>107.39660000000039</v>
      </c>
      <c r="O251" s="88">
        <v>157.07094744710736</v>
      </c>
      <c r="P251" s="88">
        <f t="shared" si="33"/>
        <v>144.3673399433959</v>
      </c>
      <c r="Q251" s="88">
        <v>214.64782197979309</v>
      </c>
      <c r="R251" s="88">
        <f t="shared" si="33"/>
        <v>142.68348404919186</v>
      </c>
      <c r="S251" s="88">
        <v>234.49637919437831</v>
      </c>
      <c r="T251" s="88">
        <f t="shared" si="33"/>
        <v>316.87580742733979</v>
      </c>
      <c r="U251" s="88">
        <f t="shared" si="28"/>
        <v>1867.0265123739387</v>
      </c>
      <c r="V251" s="89">
        <f t="shared" si="28"/>
        <v>1659.4208582679219</v>
      </c>
    </row>
    <row r="252" spans="1:22" s="39" customFormat="1" ht="16.5" thickBot="1" x14ac:dyDescent="0.3">
      <c r="A252" s="25" t="s">
        <v>386</v>
      </c>
      <c r="B252" s="41" t="s">
        <v>387</v>
      </c>
      <c r="C252" s="27" t="s">
        <v>17</v>
      </c>
      <c r="D252" s="28">
        <f>D251+D250</f>
        <v>7.1220175400000096</v>
      </c>
      <c r="E252" s="93">
        <f>E251+E250</f>
        <v>66.547017539999274</v>
      </c>
      <c r="F252" s="93">
        <f>F251+F250</f>
        <v>239.43788894399876</v>
      </c>
      <c r="G252" s="93">
        <f>G251+G250</f>
        <v>1212.6824486556272</v>
      </c>
      <c r="H252" s="93">
        <f>H251+H250</f>
        <v>588.91393790399843</v>
      </c>
      <c r="I252" s="93">
        <v>648.58706237233764</v>
      </c>
      <c r="J252" s="93">
        <f>J251+J250</f>
        <v>119.74581779400074</v>
      </c>
      <c r="K252" s="93">
        <v>312.71371911066223</v>
      </c>
      <c r="L252" s="93">
        <f>L251+L250</f>
        <v>107.39660000000039</v>
      </c>
      <c r="M252" s="93">
        <v>157.07094744710736</v>
      </c>
      <c r="N252" s="93">
        <f>N251+N250</f>
        <v>144.3673399433959</v>
      </c>
      <c r="O252" s="93">
        <v>214.64782197979309</v>
      </c>
      <c r="P252" s="93">
        <f t="shared" ref="P252:T252" si="34">P251+P250</f>
        <v>142.68348404919186</v>
      </c>
      <c r="Q252" s="93">
        <v>234.49637919437831</v>
      </c>
      <c r="R252" s="93">
        <f t="shared" si="34"/>
        <v>316.87580742733979</v>
      </c>
      <c r="S252" s="93">
        <v>242.6938892178693</v>
      </c>
      <c r="T252" s="93">
        <f t="shared" si="34"/>
        <v>1313.0504154182038</v>
      </c>
      <c r="U252" s="93">
        <f t="shared" si="28"/>
        <v>3022.8922679777752</v>
      </c>
      <c r="V252" s="94">
        <f t="shared" si="28"/>
        <v>2733.0334025361308</v>
      </c>
    </row>
    <row r="253" spans="1:22" s="39" customFormat="1" x14ac:dyDescent="0.25">
      <c r="A253" s="7" t="s">
        <v>388</v>
      </c>
      <c r="B253" s="8" t="s">
        <v>108</v>
      </c>
      <c r="C253" s="9" t="s">
        <v>224</v>
      </c>
      <c r="D253" s="10"/>
      <c r="E253" s="91"/>
      <c r="F253" s="91"/>
      <c r="G253" s="91"/>
      <c r="H253" s="91"/>
      <c r="I253" s="91">
        <v>0</v>
      </c>
      <c r="J253" s="91"/>
      <c r="K253" s="91">
        <v>0</v>
      </c>
      <c r="L253" s="91" t="s">
        <v>224</v>
      </c>
      <c r="M253" s="91">
        <v>0</v>
      </c>
      <c r="N253" s="91"/>
      <c r="O253" s="91">
        <v>0</v>
      </c>
      <c r="P253" s="91"/>
      <c r="Q253" s="91">
        <v>0</v>
      </c>
      <c r="R253" s="91"/>
      <c r="S253" s="91">
        <v>0</v>
      </c>
      <c r="T253" s="91"/>
      <c r="U253" s="91"/>
      <c r="V253" s="92"/>
    </row>
    <row r="254" spans="1:22" s="39" customFormat="1" x14ac:dyDescent="0.25">
      <c r="A254" s="13" t="s">
        <v>389</v>
      </c>
      <c r="B254" s="20" t="s">
        <v>390</v>
      </c>
      <c r="C254" s="15" t="s">
        <v>17</v>
      </c>
      <c r="D254" s="16">
        <v>541.97699999999998</v>
      </c>
      <c r="E254" s="88">
        <v>544.35084999999992</v>
      </c>
      <c r="F254" s="88">
        <v>746.68511604000003</v>
      </c>
      <c r="G254" s="88">
        <v>1104.5857727999469</v>
      </c>
      <c r="H254" s="88">
        <v>1580.8287351390002</v>
      </c>
      <c r="I254" s="88">
        <v>2951.4082487046771</v>
      </c>
      <c r="J254" s="88">
        <v>2938.0580935749999</v>
      </c>
      <c r="K254" s="88">
        <v>4003.4987721634261</v>
      </c>
      <c r="L254" s="88">
        <v>4055.0629795400005</v>
      </c>
      <c r="M254" s="88">
        <v>5054.6077940312625</v>
      </c>
      <c r="N254" s="88">
        <f>L254+(N23-N31)*1.2-(N167-N175)</f>
        <v>5154.2928616295012</v>
      </c>
      <c r="O254" s="88">
        <v>5899.6501979818586</v>
      </c>
      <c r="P254" s="88">
        <f>N254+(P23-P31)*1.2-(P167-P175)</f>
        <v>5921.8775493965832</v>
      </c>
      <c r="Q254" s="88">
        <v>6480.3602385820486</v>
      </c>
      <c r="R254" s="88">
        <f>P254+(R23-R31)*1.2-(R167-R175)</f>
        <v>6337.8934947349708</v>
      </c>
      <c r="S254" s="88">
        <v>6738.7885830033902</v>
      </c>
      <c r="T254" s="88">
        <f>R254+(T23-T31)*1.2-(T167-T175)</f>
        <v>6337.893494734968</v>
      </c>
      <c r="U254" s="88">
        <f>S254</f>
        <v>6738.7885830033902</v>
      </c>
      <c r="V254" s="89">
        <f>T254</f>
        <v>6337.893494734968</v>
      </c>
    </row>
    <row r="255" spans="1:22" s="39" customFormat="1" ht="31.5" hidden="1" outlineLevel="1" x14ac:dyDescent="0.25">
      <c r="A255" s="13" t="s">
        <v>391</v>
      </c>
      <c r="B255" s="21" t="s">
        <v>392</v>
      </c>
      <c r="C255" s="15" t="s">
        <v>17</v>
      </c>
      <c r="D255" s="16" t="s">
        <v>224</v>
      </c>
      <c r="E255" s="88" t="s">
        <v>224</v>
      </c>
      <c r="F255" s="88" t="s">
        <v>224</v>
      </c>
      <c r="G255" s="88" t="s">
        <v>224</v>
      </c>
      <c r="H255" s="88" t="s">
        <v>224</v>
      </c>
      <c r="I255" s="88" t="s">
        <v>224</v>
      </c>
      <c r="J255" s="88" t="s">
        <v>224</v>
      </c>
      <c r="K255" s="88" t="s">
        <v>224</v>
      </c>
      <c r="L255" s="88" t="s">
        <v>224</v>
      </c>
      <c r="M255" s="88" t="s">
        <v>224</v>
      </c>
      <c r="N255" s="88" t="s">
        <v>224</v>
      </c>
      <c r="O255" s="88" t="s">
        <v>224</v>
      </c>
      <c r="P255" s="88" t="s">
        <v>224</v>
      </c>
      <c r="Q255" s="88" t="s">
        <v>224</v>
      </c>
      <c r="R255" s="88" t="s">
        <v>224</v>
      </c>
      <c r="S255" s="88" t="s">
        <v>224</v>
      </c>
      <c r="T255" s="88" t="s">
        <v>224</v>
      </c>
      <c r="U255" s="88" t="str">
        <f t="shared" ref="U255:U304" si="35">S255</f>
        <v>-</v>
      </c>
      <c r="V255" s="89" t="str">
        <f t="shared" ref="V255:V304" si="36">T255</f>
        <v>-</v>
      </c>
    </row>
    <row r="256" spans="1:22" s="39" customFormat="1" hidden="1" outlineLevel="1" x14ac:dyDescent="0.25">
      <c r="A256" s="13" t="s">
        <v>393</v>
      </c>
      <c r="B256" s="23" t="s">
        <v>394</v>
      </c>
      <c r="C256" s="15" t="s">
        <v>17</v>
      </c>
      <c r="D256" s="16" t="s">
        <v>224</v>
      </c>
      <c r="E256" s="88" t="s">
        <v>224</v>
      </c>
      <c r="F256" s="88" t="s">
        <v>224</v>
      </c>
      <c r="G256" s="88" t="s">
        <v>224</v>
      </c>
      <c r="H256" s="88" t="s">
        <v>224</v>
      </c>
      <c r="I256" s="88" t="s">
        <v>224</v>
      </c>
      <c r="J256" s="88" t="s">
        <v>224</v>
      </c>
      <c r="K256" s="88" t="s">
        <v>224</v>
      </c>
      <c r="L256" s="88" t="s">
        <v>224</v>
      </c>
      <c r="M256" s="88" t="s">
        <v>224</v>
      </c>
      <c r="N256" s="88" t="s">
        <v>224</v>
      </c>
      <c r="O256" s="88" t="s">
        <v>224</v>
      </c>
      <c r="P256" s="88" t="s">
        <v>224</v>
      </c>
      <c r="Q256" s="88" t="s">
        <v>224</v>
      </c>
      <c r="R256" s="88" t="s">
        <v>224</v>
      </c>
      <c r="S256" s="88" t="s">
        <v>224</v>
      </c>
      <c r="T256" s="88" t="s">
        <v>224</v>
      </c>
      <c r="U256" s="88" t="str">
        <f t="shared" si="35"/>
        <v>-</v>
      </c>
      <c r="V256" s="89" t="str">
        <f t="shared" si="36"/>
        <v>-</v>
      </c>
    </row>
    <row r="257" spans="1:22" s="39" customFormat="1" ht="31.5" hidden="1" outlineLevel="1" x14ac:dyDescent="0.25">
      <c r="A257" s="13" t="s">
        <v>395</v>
      </c>
      <c r="B257" s="23" t="s">
        <v>396</v>
      </c>
      <c r="C257" s="15" t="s">
        <v>17</v>
      </c>
      <c r="D257" s="16" t="s">
        <v>224</v>
      </c>
      <c r="E257" s="88" t="s">
        <v>224</v>
      </c>
      <c r="F257" s="88" t="s">
        <v>224</v>
      </c>
      <c r="G257" s="88" t="s">
        <v>224</v>
      </c>
      <c r="H257" s="88" t="s">
        <v>224</v>
      </c>
      <c r="I257" s="88" t="s">
        <v>224</v>
      </c>
      <c r="J257" s="88" t="s">
        <v>224</v>
      </c>
      <c r="K257" s="88" t="s">
        <v>224</v>
      </c>
      <c r="L257" s="88" t="s">
        <v>224</v>
      </c>
      <c r="M257" s="88" t="s">
        <v>224</v>
      </c>
      <c r="N257" s="88" t="s">
        <v>224</v>
      </c>
      <c r="O257" s="88" t="s">
        <v>224</v>
      </c>
      <c r="P257" s="88" t="s">
        <v>224</v>
      </c>
      <c r="Q257" s="88" t="s">
        <v>224</v>
      </c>
      <c r="R257" s="88" t="s">
        <v>224</v>
      </c>
      <c r="S257" s="88" t="s">
        <v>224</v>
      </c>
      <c r="T257" s="88" t="s">
        <v>224</v>
      </c>
      <c r="U257" s="88" t="str">
        <f t="shared" si="35"/>
        <v>-</v>
      </c>
      <c r="V257" s="89" t="str">
        <f t="shared" si="36"/>
        <v>-</v>
      </c>
    </row>
    <row r="258" spans="1:22" s="39" customFormat="1" hidden="1" outlineLevel="1" x14ac:dyDescent="0.25">
      <c r="A258" s="13" t="s">
        <v>397</v>
      </c>
      <c r="B258" s="24" t="s">
        <v>394</v>
      </c>
      <c r="C258" s="15" t="s">
        <v>17</v>
      </c>
      <c r="D258" s="16" t="s">
        <v>224</v>
      </c>
      <c r="E258" s="88" t="s">
        <v>224</v>
      </c>
      <c r="F258" s="88" t="s">
        <v>224</v>
      </c>
      <c r="G258" s="88" t="s">
        <v>224</v>
      </c>
      <c r="H258" s="88" t="s">
        <v>224</v>
      </c>
      <c r="I258" s="88" t="s">
        <v>224</v>
      </c>
      <c r="J258" s="88" t="s">
        <v>224</v>
      </c>
      <c r="K258" s="88" t="s">
        <v>224</v>
      </c>
      <c r="L258" s="88" t="s">
        <v>224</v>
      </c>
      <c r="M258" s="88" t="s">
        <v>224</v>
      </c>
      <c r="N258" s="88" t="s">
        <v>224</v>
      </c>
      <c r="O258" s="88" t="s">
        <v>224</v>
      </c>
      <c r="P258" s="88" t="s">
        <v>224</v>
      </c>
      <c r="Q258" s="88" t="s">
        <v>224</v>
      </c>
      <c r="R258" s="88" t="s">
        <v>224</v>
      </c>
      <c r="S258" s="88" t="s">
        <v>224</v>
      </c>
      <c r="T258" s="88" t="s">
        <v>224</v>
      </c>
      <c r="U258" s="88" t="str">
        <f t="shared" si="35"/>
        <v>-</v>
      </c>
      <c r="V258" s="89" t="str">
        <f t="shared" si="36"/>
        <v>-</v>
      </c>
    </row>
    <row r="259" spans="1:22" s="39" customFormat="1" ht="31.5" hidden="1" outlineLevel="1" x14ac:dyDescent="0.25">
      <c r="A259" s="13" t="s">
        <v>398</v>
      </c>
      <c r="B259" s="23" t="s">
        <v>23</v>
      </c>
      <c r="C259" s="15" t="s">
        <v>17</v>
      </c>
      <c r="D259" s="16" t="s">
        <v>224</v>
      </c>
      <c r="E259" s="88" t="s">
        <v>224</v>
      </c>
      <c r="F259" s="88" t="s">
        <v>224</v>
      </c>
      <c r="G259" s="88" t="s">
        <v>224</v>
      </c>
      <c r="H259" s="88" t="s">
        <v>224</v>
      </c>
      <c r="I259" s="88" t="s">
        <v>224</v>
      </c>
      <c r="J259" s="88" t="s">
        <v>224</v>
      </c>
      <c r="K259" s="88" t="s">
        <v>224</v>
      </c>
      <c r="L259" s="88" t="s">
        <v>224</v>
      </c>
      <c r="M259" s="88" t="s">
        <v>224</v>
      </c>
      <c r="N259" s="88" t="s">
        <v>224</v>
      </c>
      <c r="O259" s="88" t="s">
        <v>224</v>
      </c>
      <c r="P259" s="88" t="s">
        <v>224</v>
      </c>
      <c r="Q259" s="88" t="s">
        <v>224</v>
      </c>
      <c r="R259" s="88" t="s">
        <v>224</v>
      </c>
      <c r="S259" s="88" t="s">
        <v>224</v>
      </c>
      <c r="T259" s="88" t="s">
        <v>224</v>
      </c>
      <c r="U259" s="88" t="str">
        <f t="shared" si="35"/>
        <v>-</v>
      </c>
      <c r="V259" s="89" t="str">
        <f t="shared" si="36"/>
        <v>-</v>
      </c>
    </row>
    <row r="260" spans="1:22" s="39" customFormat="1" hidden="1" outlineLevel="1" x14ac:dyDescent="0.25">
      <c r="A260" s="13" t="s">
        <v>399</v>
      </c>
      <c r="B260" s="24" t="s">
        <v>394</v>
      </c>
      <c r="C260" s="15" t="s">
        <v>17</v>
      </c>
      <c r="D260" s="16" t="s">
        <v>224</v>
      </c>
      <c r="E260" s="88" t="s">
        <v>224</v>
      </c>
      <c r="F260" s="88" t="s">
        <v>224</v>
      </c>
      <c r="G260" s="88" t="s">
        <v>224</v>
      </c>
      <c r="H260" s="88" t="s">
        <v>224</v>
      </c>
      <c r="I260" s="88" t="s">
        <v>224</v>
      </c>
      <c r="J260" s="88" t="s">
        <v>224</v>
      </c>
      <c r="K260" s="88" t="s">
        <v>224</v>
      </c>
      <c r="L260" s="88" t="s">
        <v>224</v>
      </c>
      <c r="M260" s="88" t="s">
        <v>224</v>
      </c>
      <c r="N260" s="88" t="s">
        <v>224</v>
      </c>
      <c r="O260" s="88" t="s">
        <v>224</v>
      </c>
      <c r="P260" s="88" t="s">
        <v>224</v>
      </c>
      <c r="Q260" s="88" t="s">
        <v>224</v>
      </c>
      <c r="R260" s="88" t="s">
        <v>224</v>
      </c>
      <c r="S260" s="88" t="s">
        <v>224</v>
      </c>
      <c r="T260" s="88" t="s">
        <v>224</v>
      </c>
      <c r="U260" s="88" t="str">
        <f t="shared" si="35"/>
        <v>-</v>
      </c>
      <c r="V260" s="89" t="str">
        <f t="shared" si="36"/>
        <v>-</v>
      </c>
    </row>
    <row r="261" spans="1:22" s="39" customFormat="1" ht="31.5" hidden="1" outlineLevel="1" x14ac:dyDescent="0.25">
      <c r="A261" s="13" t="s">
        <v>400</v>
      </c>
      <c r="B261" s="23" t="s">
        <v>25</v>
      </c>
      <c r="C261" s="15" t="s">
        <v>17</v>
      </c>
      <c r="D261" s="16" t="s">
        <v>224</v>
      </c>
      <c r="E261" s="88" t="s">
        <v>224</v>
      </c>
      <c r="F261" s="88" t="s">
        <v>224</v>
      </c>
      <c r="G261" s="88" t="s">
        <v>224</v>
      </c>
      <c r="H261" s="88" t="s">
        <v>224</v>
      </c>
      <c r="I261" s="88" t="s">
        <v>224</v>
      </c>
      <c r="J261" s="88" t="s">
        <v>224</v>
      </c>
      <c r="K261" s="88" t="s">
        <v>224</v>
      </c>
      <c r="L261" s="88" t="s">
        <v>224</v>
      </c>
      <c r="M261" s="88" t="s">
        <v>224</v>
      </c>
      <c r="N261" s="88" t="s">
        <v>224</v>
      </c>
      <c r="O261" s="88" t="s">
        <v>224</v>
      </c>
      <c r="P261" s="88" t="s">
        <v>224</v>
      </c>
      <c r="Q261" s="88" t="s">
        <v>224</v>
      </c>
      <c r="R261" s="88" t="s">
        <v>224</v>
      </c>
      <c r="S261" s="88" t="s">
        <v>224</v>
      </c>
      <c r="T261" s="88" t="s">
        <v>224</v>
      </c>
      <c r="U261" s="88" t="str">
        <f t="shared" si="35"/>
        <v>-</v>
      </c>
      <c r="V261" s="89" t="str">
        <f t="shared" si="36"/>
        <v>-</v>
      </c>
    </row>
    <row r="262" spans="1:22" s="39" customFormat="1" ht="18.75" hidden="1" customHeight="1" outlineLevel="1" x14ac:dyDescent="0.25">
      <c r="A262" s="13" t="s">
        <v>401</v>
      </c>
      <c r="B262" s="24" t="s">
        <v>394</v>
      </c>
      <c r="C262" s="15" t="s">
        <v>17</v>
      </c>
      <c r="D262" s="16" t="s">
        <v>224</v>
      </c>
      <c r="E262" s="88" t="s">
        <v>224</v>
      </c>
      <c r="F262" s="88" t="s">
        <v>224</v>
      </c>
      <c r="G262" s="88" t="s">
        <v>224</v>
      </c>
      <c r="H262" s="88" t="s">
        <v>224</v>
      </c>
      <c r="I262" s="88" t="s">
        <v>224</v>
      </c>
      <c r="J262" s="88" t="s">
        <v>224</v>
      </c>
      <c r="K262" s="88" t="s">
        <v>224</v>
      </c>
      <c r="L262" s="88" t="s">
        <v>224</v>
      </c>
      <c r="M262" s="88" t="s">
        <v>224</v>
      </c>
      <c r="N262" s="88" t="s">
        <v>224</v>
      </c>
      <c r="O262" s="88" t="s">
        <v>224</v>
      </c>
      <c r="P262" s="88" t="s">
        <v>224</v>
      </c>
      <c r="Q262" s="88" t="s">
        <v>224</v>
      </c>
      <c r="R262" s="88" t="s">
        <v>224</v>
      </c>
      <c r="S262" s="88" t="s">
        <v>224</v>
      </c>
      <c r="T262" s="88" t="s">
        <v>224</v>
      </c>
      <c r="U262" s="88" t="str">
        <f t="shared" si="35"/>
        <v>-</v>
      </c>
      <c r="V262" s="89" t="str">
        <f t="shared" si="36"/>
        <v>-</v>
      </c>
    </row>
    <row r="263" spans="1:22" s="39" customFormat="1" ht="21.75" hidden="1" customHeight="1" outlineLevel="1" x14ac:dyDescent="0.25">
      <c r="A263" s="13" t="s">
        <v>402</v>
      </c>
      <c r="B263" s="21" t="s">
        <v>403</v>
      </c>
      <c r="C263" s="15" t="s">
        <v>17</v>
      </c>
      <c r="D263" s="16" t="s">
        <v>224</v>
      </c>
      <c r="E263" s="88" t="s">
        <v>224</v>
      </c>
      <c r="F263" s="88" t="s">
        <v>224</v>
      </c>
      <c r="G263" s="88" t="s">
        <v>224</v>
      </c>
      <c r="H263" s="88" t="s">
        <v>224</v>
      </c>
      <c r="I263" s="88" t="s">
        <v>224</v>
      </c>
      <c r="J263" s="88" t="s">
        <v>224</v>
      </c>
      <c r="K263" s="88" t="s">
        <v>224</v>
      </c>
      <c r="L263" s="88" t="s">
        <v>224</v>
      </c>
      <c r="M263" s="88" t="s">
        <v>224</v>
      </c>
      <c r="N263" s="88" t="s">
        <v>224</v>
      </c>
      <c r="O263" s="88" t="s">
        <v>224</v>
      </c>
      <c r="P263" s="88" t="s">
        <v>224</v>
      </c>
      <c r="Q263" s="88" t="s">
        <v>224</v>
      </c>
      <c r="R263" s="88" t="s">
        <v>224</v>
      </c>
      <c r="S263" s="88" t="s">
        <v>224</v>
      </c>
      <c r="T263" s="88" t="s">
        <v>224</v>
      </c>
      <c r="U263" s="88" t="str">
        <f t="shared" si="35"/>
        <v>-</v>
      </c>
      <c r="V263" s="89" t="str">
        <f t="shared" si="36"/>
        <v>-</v>
      </c>
    </row>
    <row r="264" spans="1:22" s="39" customFormat="1" ht="22.5" hidden="1" customHeight="1" outlineLevel="1" x14ac:dyDescent="0.25">
      <c r="A264" s="13" t="s">
        <v>404</v>
      </c>
      <c r="B264" s="23" t="s">
        <v>394</v>
      </c>
      <c r="C264" s="15" t="s">
        <v>17</v>
      </c>
      <c r="D264" s="16" t="s">
        <v>224</v>
      </c>
      <c r="E264" s="88" t="s">
        <v>224</v>
      </c>
      <c r="F264" s="88" t="s">
        <v>224</v>
      </c>
      <c r="G264" s="88" t="s">
        <v>224</v>
      </c>
      <c r="H264" s="88" t="s">
        <v>224</v>
      </c>
      <c r="I264" s="88" t="s">
        <v>224</v>
      </c>
      <c r="J264" s="88" t="s">
        <v>224</v>
      </c>
      <c r="K264" s="88" t="s">
        <v>224</v>
      </c>
      <c r="L264" s="88" t="s">
        <v>224</v>
      </c>
      <c r="M264" s="88" t="s">
        <v>224</v>
      </c>
      <c r="N264" s="88" t="s">
        <v>224</v>
      </c>
      <c r="O264" s="88" t="s">
        <v>224</v>
      </c>
      <c r="P264" s="88" t="s">
        <v>224</v>
      </c>
      <c r="Q264" s="88" t="s">
        <v>224</v>
      </c>
      <c r="R264" s="88" t="s">
        <v>224</v>
      </c>
      <c r="S264" s="88" t="s">
        <v>224</v>
      </c>
      <c r="T264" s="88" t="s">
        <v>224</v>
      </c>
      <c r="U264" s="88" t="str">
        <f t="shared" si="35"/>
        <v>-</v>
      </c>
      <c r="V264" s="89" t="str">
        <f t="shared" si="36"/>
        <v>-</v>
      </c>
    </row>
    <row r="265" spans="1:22" s="39" customFormat="1" collapsed="1" x14ac:dyDescent="0.25">
      <c r="A265" s="13" t="s">
        <v>405</v>
      </c>
      <c r="B265" s="22" t="s">
        <v>406</v>
      </c>
      <c r="C265" s="15" t="s">
        <v>17</v>
      </c>
      <c r="D265" s="16">
        <v>541.97699999999998</v>
      </c>
      <c r="E265" s="88">
        <v>349.08436602999996</v>
      </c>
      <c r="F265" s="88">
        <v>5.9249999999999998</v>
      </c>
      <c r="G265" s="88">
        <v>3.9999999999054125E-6</v>
      </c>
      <c r="H265" s="88">
        <v>63.999720850000003</v>
      </c>
      <c r="I265" s="88">
        <v>63.999720850000003</v>
      </c>
      <c r="J265" s="88">
        <v>36.954740090000001</v>
      </c>
      <c r="K265" s="88">
        <v>3.0655553455552393</v>
      </c>
      <c r="L265" s="88">
        <v>1.6688566499999999</v>
      </c>
      <c r="M265" s="88">
        <v>3.235491366882346</v>
      </c>
      <c r="N265" s="88">
        <v>1.6688566499999999</v>
      </c>
      <c r="O265" s="88">
        <v>3.4292337474641204</v>
      </c>
      <c r="P265" s="88">
        <v>1.6688566499999999</v>
      </c>
      <c r="Q265" s="88">
        <v>3.7749189975753139</v>
      </c>
      <c r="R265" s="88">
        <v>1.6688566499999999</v>
      </c>
      <c r="S265" s="88">
        <v>3.9808467492396189</v>
      </c>
      <c r="T265" s="88">
        <v>1.6688566499999999</v>
      </c>
      <c r="U265" s="88">
        <f t="shared" si="35"/>
        <v>3.9808467492396189</v>
      </c>
      <c r="V265" s="89">
        <f t="shared" si="36"/>
        <v>1.6688566499999999</v>
      </c>
    </row>
    <row r="266" spans="1:22" s="39" customFormat="1" x14ac:dyDescent="0.25">
      <c r="A266" s="13" t="s">
        <v>407</v>
      </c>
      <c r="B266" s="23" t="s">
        <v>394</v>
      </c>
      <c r="C266" s="15" t="s">
        <v>17</v>
      </c>
      <c r="D266" s="16">
        <v>0</v>
      </c>
      <c r="E266" s="88">
        <v>121.92727323999999</v>
      </c>
      <c r="F266" s="88">
        <v>5.9249999999999998</v>
      </c>
      <c r="G266" s="88">
        <v>0</v>
      </c>
      <c r="H266" s="88">
        <v>55.619611620000001</v>
      </c>
      <c r="I266" s="88">
        <v>55.619611620000001</v>
      </c>
      <c r="J266" s="88">
        <v>33.157037980000005</v>
      </c>
      <c r="K266" s="88">
        <v>2.750519548367012</v>
      </c>
      <c r="L266" s="88">
        <v>0</v>
      </c>
      <c r="M266" s="88">
        <v>2.9029918726098685</v>
      </c>
      <c r="N266" s="88">
        <f>L266/L265*N265</f>
        <v>0</v>
      </c>
      <c r="O266" s="88">
        <v>3.0768240645192311</v>
      </c>
      <c r="P266" s="88">
        <f>N266/N265*P265</f>
        <v>0</v>
      </c>
      <c r="Q266" s="88">
        <v>3.3869845186084278</v>
      </c>
      <c r="R266" s="88">
        <f>P266/P265*R265</f>
        <v>0</v>
      </c>
      <c r="S266" s="88">
        <v>3.5717498360329447</v>
      </c>
      <c r="T266" s="88">
        <f>R266/R265*T265</f>
        <v>0</v>
      </c>
      <c r="U266" s="88">
        <f t="shared" si="35"/>
        <v>3.5717498360329447</v>
      </c>
      <c r="V266" s="89">
        <f t="shared" si="36"/>
        <v>0</v>
      </c>
    </row>
    <row r="267" spans="1:22" s="39" customFormat="1" hidden="1" outlineLevel="1" x14ac:dyDescent="0.25">
      <c r="A267" s="13" t="s">
        <v>408</v>
      </c>
      <c r="B267" s="22" t="s">
        <v>409</v>
      </c>
      <c r="C267" s="15" t="s">
        <v>17</v>
      </c>
      <c r="D267" s="16" t="s">
        <v>224</v>
      </c>
      <c r="E267" s="88" t="s">
        <v>224</v>
      </c>
      <c r="F267" s="88" t="s">
        <v>224</v>
      </c>
      <c r="G267" s="88" t="s">
        <v>224</v>
      </c>
      <c r="H267" s="88" t="s">
        <v>224</v>
      </c>
      <c r="I267" s="88" t="s">
        <v>224</v>
      </c>
      <c r="J267" s="88" t="s">
        <v>224</v>
      </c>
      <c r="K267" s="88" t="s">
        <v>224</v>
      </c>
      <c r="L267" s="88" t="s">
        <v>224</v>
      </c>
      <c r="M267" s="88" t="s">
        <v>224</v>
      </c>
      <c r="N267" s="88" t="s">
        <v>224</v>
      </c>
      <c r="O267" s="88" t="s">
        <v>224</v>
      </c>
      <c r="P267" s="88" t="s">
        <v>224</v>
      </c>
      <c r="Q267" s="88" t="s">
        <v>224</v>
      </c>
      <c r="R267" s="88" t="s">
        <v>224</v>
      </c>
      <c r="S267" s="88" t="s">
        <v>224</v>
      </c>
      <c r="T267" s="88" t="s">
        <v>224</v>
      </c>
      <c r="U267" s="88" t="str">
        <f t="shared" si="35"/>
        <v>-</v>
      </c>
      <c r="V267" s="89" t="str">
        <f t="shared" si="36"/>
        <v>-</v>
      </c>
    </row>
    <row r="268" spans="1:22" s="39" customFormat="1" hidden="1" outlineLevel="1" x14ac:dyDescent="0.25">
      <c r="A268" s="13" t="s">
        <v>410</v>
      </c>
      <c r="B268" s="23" t="s">
        <v>394</v>
      </c>
      <c r="C268" s="15" t="s">
        <v>17</v>
      </c>
      <c r="D268" s="16" t="s">
        <v>224</v>
      </c>
      <c r="E268" s="88" t="s">
        <v>224</v>
      </c>
      <c r="F268" s="88" t="s">
        <v>224</v>
      </c>
      <c r="G268" s="88" t="s">
        <v>224</v>
      </c>
      <c r="H268" s="88" t="s">
        <v>224</v>
      </c>
      <c r="I268" s="88" t="s">
        <v>224</v>
      </c>
      <c r="J268" s="88" t="s">
        <v>224</v>
      </c>
      <c r="K268" s="88" t="s">
        <v>224</v>
      </c>
      <c r="L268" s="88" t="s">
        <v>224</v>
      </c>
      <c r="M268" s="88" t="s">
        <v>224</v>
      </c>
      <c r="N268" s="88" t="s">
        <v>224</v>
      </c>
      <c r="O268" s="88" t="s">
        <v>224</v>
      </c>
      <c r="P268" s="88" t="s">
        <v>224</v>
      </c>
      <c r="Q268" s="88" t="s">
        <v>224</v>
      </c>
      <c r="R268" s="88" t="s">
        <v>224</v>
      </c>
      <c r="S268" s="88" t="s">
        <v>224</v>
      </c>
      <c r="T268" s="88" t="s">
        <v>224</v>
      </c>
      <c r="U268" s="88" t="str">
        <f t="shared" si="35"/>
        <v>-</v>
      </c>
      <c r="V268" s="89" t="str">
        <f t="shared" si="36"/>
        <v>-</v>
      </c>
    </row>
    <row r="269" spans="1:22" s="39" customFormat="1" collapsed="1" x14ac:dyDescent="0.25">
      <c r="A269" s="13" t="s">
        <v>411</v>
      </c>
      <c r="B269" s="22" t="s">
        <v>412</v>
      </c>
      <c r="C269" s="15" t="s">
        <v>17</v>
      </c>
      <c r="D269" s="16">
        <v>0</v>
      </c>
      <c r="E269" s="88">
        <v>0</v>
      </c>
      <c r="F269" s="88">
        <v>0.48130000000000001</v>
      </c>
      <c r="G269" s="88">
        <v>0</v>
      </c>
      <c r="H269" s="88">
        <v>-1.1487999999735621E-4</v>
      </c>
      <c r="I269" s="88">
        <v>0</v>
      </c>
      <c r="J269" s="88">
        <v>0</v>
      </c>
      <c r="K269" s="88">
        <v>0</v>
      </c>
      <c r="L269" s="88">
        <v>0</v>
      </c>
      <c r="M269" s="88">
        <v>0</v>
      </c>
      <c r="N269" s="88">
        <v>0</v>
      </c>
      <c r="O269" s="88">
        <v>0</v>
      </c>
      <c r="P269" s="88">
        <v>0</v>
      </c>
      <c r="Q269" s="88">
        <v>0</v>
      </c>
      <c r="R269" s="88">
        <v>0</v>
      </c>
      <c r="S269" s="88">
        <v>0</v>
      </c>
      <c r="T269" s="88">
        <v>0</v>
      </c>
      <c r="U269" s="88">
        <f t="shared" si="35"/>
        <v>0</v>
      </c>
      <c r="V269" s="89">
        <f t="shared" si="36"/>
        <v>0</v>
      </c>
    </row>
    <row r="270" spans="1:22" s="39" customFormat="1" x14ac:dyDescent="0.25">
      <c r="A270" s="13" t="s">
        <v>413</v>
      </c>
      <c r="B270" s="23" t="s">
        <v>394</v>
      </c>
      <c r="C270" s="15" t="s">
        <v>17</v>
      </c>
      <c r="D270" s="16">
        <v>0</v>
      </c>
      <c r="E270" s="88">
        <v>0</v>
      </c>
      <c r="F270" s="88">
        <v>0</v>
      </c>
      <c r="G270" s="88">
        <v>0</v>
      </c>
      <c r="H270" s="88">
        <v>0</v>
      </c>
      <c r="I270" s="88">
        <v>0</v>
      </c>
      <c r="J270" s="88">
        <v>0</v>
      </c>
      <c r="K270" s="88">
        <v>0</v>
      </c>
      <c r="L270" s="88">
        <v>0</v>
      </c>
      <c r="M270" s="88">
        <v>0</v>
      </c>
      <c r="N270" s="88">
        <v>0</v>
      </c>
      <c r="O270" s="88">
        <v>0</v>
      </c>
      <c r="P270" s="88">
        <v>0</v>
      </c>
      <c r="Q270" s="88">
        <v>0</v>
      </c>
      <c r="R270" s="88">
        <v>0</v>
      </c>
      <c r="S270" s="88">
        <v>0</v>
      </c>
      <c r="T270" s="88">
        <v>0</v>
      </c>
      <c r="U270" s="88">
        <f t="shared" si="35"/>
        <v>0</v>
      </c>
      <c r="V270" s="89">
        <f t="shared" si="36"/>
        <v>0</v>
      </c>
    </row>
    <row r="271" spans="1:22" s="39" customFormat="1" ht="15.75" customHeight="1" x14ac:dyDescent="0.25">
      <c r="A271" s="13" t="s">
        <v>414</v>
      </c>
      <c r="B271" s="22" t="s">
        <v>415</v>
      </c>
      <c r="C271" s="15" t="s">
        <v>17</v>
      </c>
      <c r="D271" s="16">
        <v>0</v>
      </c>
      <c r="E271" s="88">
        <v>0</v>
      </c>
      <c r="F271" s="88">
        <v>455.55063791999999</v>
      </c>
      <c r="G271" s="88">
        <v>981.49635897352687</v>
      </c>
      <c r="H271" s="88">
        <v>1470.9254000590001</v>
      </c>
      <c r="I271" s="88">
        <v>2841.5049136246762</v>
      </c>
      <c r="J271" s="88">
        <v>2421.0138450949999</v>
      </c>
      <c r="K271" s="88">
        <v>3509.3604739978682</v>
      </c>
      <c r="L271" s="88">
        <v>3123.6403322999995</v>
      </c>
      <c r="M271" s="88">
        <v>4560.2995598443777</v>
      </c>
      <c r="N271" s="88">
        <f>L271+((N29+N32-N173/1.2)*1.2)-N176</f>
        <v>4222.8702143895016</v>
      </c>
      <c r="O271" s="88">
        <v>5405.1482214143916</v>
      </c>
      <c r="P271" s="88">
        <f>N271+((P29+P32-P173/1.2)*1.2)-P176</f>
        <v>4990.4549021565826</v>
      </c>
      <c r="Q271" s="88">
        <v>5985.5125767644686</v>
      </c>
      <c r="R271" s="88">
        <f>P271+((R29+R32-R173/1.2)*1.2)-R176</f>
        <v>5406.4708474949712</v>
      </c>
      <c r="S271" s="88">
        <v>6243.7349934341473</v>
      </c>
      <c r="T271" s="88">
        <f>R271+((T29+T32-T173/1.2)*1.2)-T176</f>
        <v>5406.4708474949693</v>
      </c>
      <c r="U271" s="88">
        <f t="shared" si="35"/>
        <v>6243.7349934341473</v>
      </c>
      <c r="V271" s="89">
        <f t="shared" si="36"/>
        <v>5406.4708474949693</v>
      </c>
    </row>
    <row r="272" spans="1:22" s="39" customFormat="1" x14ac:dyDescent="0.25">
      <c r="A272" s="13" t="s">
        <v>416</v>
      </c>
      <c r="B272" s="23" t="s">
        <v>394</v>
      </c>
      <c r="C272" s="15" t="s">
        <v>17</v>
      </c>
      <c r="D272" s="16">
        <v>0</v>
      </c>
      <c r="E272" s="88">
        <v>0</v>
      </c>
      <c r="F272" s="88">
        <v>156.68160833000002</v>
      </c>
      <c r="G272" s="88">
        <v>619.90305897352687</v>
      </c>
      <c r="H272" s="88">
        <v>1116.5553593090001</v>
      </c>
      <c r="I272" s="88">
        <v>2156.9398010825225</v>
      </c>
      <c r="J272" s="88">
        <v>2024.3269680450003</v>
      </c>
      <c r="K272" s="88">
        <v>3119.3969008250574</v>
      </c>
      <c r="L272" s="88">
        <v>2490.1269345400001</v>
      </c>
      <c r="M272" s="88">
        <v>4170.3534503686515</v>
      </c>
      <c r="N272" s="88">
        <v>3371.9490441265862</v>
      </c>
      <c r="O272" s="88">
        <v>5015.2220221273392</v>
      </c>
      <c r="P272" s="88">
        <v>3988.0793453310475</v>
      </c>
      <c r="Q272" s="88">
        <v>5595.6219022734385</v>
      </c>
      <c r="R272" s="88">
        <v>4322.0099640525341</v>
      </c>
      <c r="S272" s="88">
        <v>5853.8654813773564</v>
      </c>
      <c r="T272" s="88">
        <v>4322.0099640525314</v>
      </c>
      <c r="U272" s="88">
        <f t="shared" si="35"/>
        <v>5853.8654813773564</v>
      </c>
      <c r="V272" s="89">
        <f t="shared" si="36"/>
        <v>4322.0099640525314</v>
      </c>
    </row>
    <row r="273" spans="1:22" s="39" customFormat="1" hidden="1" outlineLevel="1" x14ac:dyDescent="0.25">
      <c r="A273" s="13" t="s">
        <v>414</v>
      </c>
      <c r="B273" s="22" t="s">
        <v>417</v>
      </c>
      <c r="C273" s="15" t="s">
        <v>17</v>
      </c>
      <c r="D273" s="16" t="s">
        <v>224</v>
      </c>
      <c r="E273" s="88" t="s">
        <v>224</v>
      </c>
      <c r="F273" s="88" t="s">
        <v>224</v>
      </c>
      <c r="G273" s="88" t="s">
        <v>224</v>
      </c>
      <c r="H273" s="88" t="s">
        <v>224</v>
      </c>
      <c r="I273" s="88" t="s">
        <v>224</v>
      </c>
      <c r="J273" s="88" t="s">
        <v>224</v>
      </c>
      <c r="K273" s="88" t="s">
        <v>224</v>
      </c>
      <c r="L273" s="88" t="s">
        <v>224</v>
      </c>
      <c r="M273" s="88" t="s">
        <v>224</v>
      </c>
      <c r="N273" s="88" t="s">
        <v>224</v>
      </c>
      <c r="O273" s="88" t="s">
        <v>224</v>
      </c>
      <c r="P273" s="88" t="s">
        <v>224</v>
      </c>
      <c r="Q273" s="88" t="s">
        <v>224</v>
      </c>
      <c r="R273" s="88" t="s">
        <v>224</v>
      </c>
      <c r="S273" s="88" t="s">
        <v>224</v>
      </c>
      <c r="T273" s="88" t="s">
        <v>224</v>
      </c>
      <c r="U273" s="88" t="str">
        <f t="shared" si="35"/>
        <v>-</v>
      </c>
      <c r="V273" s="89" t="str">
        <f t="shared" si="36"/>
        <v>-</v>
      </c>
    </row>
    <row r="274" spans="1:22" s="39" customFormat="1" hidden="1" outlineLevel="1" x14ac:dyDescent="0.25">
      <c r="A274" s="13" t="s">
        <v>418</v>
      </c>
      <c r="B274" s="23" t="s">
        <v>394</v>
      </c>
      <c r="C274" s="15" t="s">
        <v>17</v>
      </c>
      <c r="D274" s="16" t="s">
        <v>224</v>
      </c>
      <c r="E274" s="88" t="s">
        <v>224</v>
      </c>
      <c r="F274" s="88" t="s">
        <v>224</v>
      </c>
      <c r="G274" s="88" t="s">
        <v>224</v>
      </c>
      <c r="H274" s="88" t="s">
        <v>224</v>
      </c>
      <c r="I274" s="88" t="s">
        <v>224</v>
      </c>
      <c r="J274" s="88" t="s">
        <v>224</v>
      </c>
      <c r="K274" s="88" t="s">
        <v>224</v>
      </c>
      <c r="L274" s="88" t="s">
        <v>224</v>
      </c>
      <c r="M274" s="88" t="s">
        <v>224</v>
      </c>
      <c r="N274" s="88" t="s">
        <v>224</v>
      </c>
      <c r="O274" s="88" t="s">
        <v>224</v>
      </c>
      <c r="P274" s="88" t="s">
        <v>224</v>
      </c>
      <c r="Q274" s="88" t="s">
        <v>224</v>
      </c>
      <c r="R274" s="88" t="s">
        <v>224</v>
      </c>
      <c r="S274" s="88" t="s">
        <v>224</v>
      </c>
      <c r="T274" s="88" t="s">
        <v>224</v>
      </c>
      <c r="U274" s="88" t="str">
        <f t="shared" si="35"/>
        <v>-</v>
      </c>
      <c r="V274" s="89" t="str">
        <f t="shared" si="36"/>
        <v>-</v>
      </c>
    </row>
    <row r="275" spans="1:22" s="39" customFormat="1" ht="31.5" hidden="1" outlineLevel="1" x14ac:dyDescent="0.25">
      <c r="A275" s="13" t="s">
        <v>419</v>
      </c>
      <c r="B275" s="21" t="s">
        <v>420</v>
      </c>
      <c r="C275" s="15" t="s">
        <v>17</v>
      </c>
      <c r="D275" s="16" t="s">
        <v>224</v>
      </c>
      <c r="E275" s="88" t="s">
        <v>224</v>
      </c>
      <c r="F275" s="88" t="s">
        <v>224</v>
      </c>
      <c r="G275" s="88" t="s">
        <v>224</v>
      </c>
      <c r="H275" s="88" t="s">
        <v>224</v>
      </c>
      <c r="I275" s="88" t="s">
        <v>224</v>
      </c>
      <c r="J275" s="88" t="s">
        <v>224</v>
      </c>
      <c r="K275" s="88" t="s">
        <v>224</v>
      </c>
      <c r="L275" s="88" t="s">
        <v>224</v>
      </c>
      <c r="M275" s="88" t="s">
        <v>224</v>
      </c>
      <c r="N275" s="88" t="s">
        <v>224</v>
      </c>
      <c r="O275" s="88" t="s">
        <v>224</v>
      </c>
      <c r="P275" s="88" t="s">
        <v>224</v>
      </c>
      <c r="Q275" s="88" t="s">
        <v>224</v>
      </c>
      <c r="R275" s="88" t="s">
        <v>224</v>
      </c>
      <c r="S275" s="88" t="s">
        <v>224</v>
      </c>
      <c r="T275" s="88" t="s">
        <v>224</v>
      </c>
      <c r="U275" s="88" t="str">
        <f t="shared" si="35"/>
        <v>-</v>
      </c>
      <c r="V275" s="89" t="str">
        <f t="shared" si="36"/>
        <v>-</v>
      </c>
    </row>
    <row r="276" spans="1:22" s="39" customFormat="1" hidden="1" outlineLevel="1" x14ac:dyDescent="0.25">
      <c r="A276" s="13" t="s">
        <v>421</v>
      </c>
      <c r="B276" s="23" t="s">
        <v>394</v>
      </c>
      <c r="C276" s="15" t="s">
        <v>17</v>
      </c>
      <c r="D276" s="16" t="s">
        <v>224</v>
      </c>
      <c r="E276" s="88" t="s">
        <v>224</v>
      </c>
      <c r="F276" s="88" t="s">
        <v>224</v>
      </c>
      <c r="G276" s="88" t="s">
        <v>224</v>
      </c>
      <c r="H276" s="88" t="s">
        <v>224</v>
      </c>
      <c r="I276" s="88" t="s">
        <v>224</v>
      </c>
      <c r="J276" s="88" t="s">
        <v>224</v>
      </c>
      <c r="K276" s="88" t="s">
        <v>224</v>
      </c>
      <c r="L276" s="88" t="s">
        <v>224</v>
      </c>
      <c r="M276" s="88" t="s">
        <v>224</v>
      </c>
      <c r="N276" s="88" t="s">
        <v>224</v>
      </c>
      <c r="O276" s="88" t="s">
        <v>224</v>
      </c>
      <c r="P276" s="88" t="s">
        <v>224</v>
      </c>
      <c r="Q276" s="88" t="s">
        <v>224</v>
      </c>
      <c r="R276" s="88" t="s">
        <v>224</v>
      </c>
      <c r="S276" s="88" t="s">
        <v>224</v>
      </c>
      <c r="T276" s="88" t="s">
        <v>224</v>
      </c>
      <c r="U276" s="88" t="str">
        <f t="shared" si="35"/>
        <v>-</v>
      </c>
      <c r="V276" s="89" t="str">
        <f t="shared" si="36"/>
        <v>-</v>
      </c>
    </row>
    <row r="277" spans="1:22" s="39" customFormat="1" hidden="1" outlineLevel="1" x14ac:dyDescent="0.25">
      <c r="A277" s="13" t="s">
        <v>422</v>
      </c>
      <c r="B277" s="23" t="s">
        <v>41</v>
      </c>
      <c r="C277" s="15" t="s">
        <v>17</v>
      </c>
      <c r="D277" s="16" t="s">
        <v>224</v>
      </c>
      <c r="E277" s="88" t="s">
        <v>224</v>
      </c>
      <c r="F277" s="88" t="s">
        <v>224</v>
      </c>
      <c r="G277" s="88" t="s">
        <v>224</v>
      </c>
      <c r="H277" s="88" t="s">
        <v>224</v>
      </c>
      <c r="I277" s="88" t="s">
        <v>224</v>
      </c>
      <c r="J277" s="88" t="s">
        <v>224</v>
      </c>
      <c r="K277" s="88" t="s">
        <v>224</v>
      </c>
      <c r="L277" s="88" t="s">
        <v>224</v>
      </c>
      <c r="M277" s="88" t="s">
        <v>224</v>
      </c>
      <c r="N277" s="88" t="s">
        <v>224</v>
      </c>
      <c r="O277" s="88" t="s">
        <v>224</v>
      </c>
      <c r="P277" s="88" t="s">
        <v>224</v>
      </c>
      <c r="Q277" s="88" t="s">
        <v>224</v>
      </c>
      <c r="R277" s="88" t="s">
        <v>224</v>
      </c>
      <c r="S277" s="88" t="s">
        <v>224</v>
      </c>
      <c r="T277" s="88" t="s">
        <v>224</v>
      </c>
      <c r="U277" s="88" t="str">
        <f t="shared" si="35"/>
        <v>-</v>
      </c>
      <c r="V277" s="89" t="str">
        <f t="shared" si="36"/>
        <v>-</v>
      </c>
    </row>
    <row r="278" spans="1:22" s="39" customFormat="1" hidden="1" outlineLevel="1" x14ac:dyDescent="0.25">
      <c r="A278" s="13" t="s">
        <v>423</v>
      </c>
      <c r="B278" s="24" t="s">
        <v>394</v>
      </c>
      <c r="C278" s="15" t="s">
        <v>17</v>
      </c>
      <c r="D278" s="16" t="s">
        <v>224</v>
      </c>
      <c r="E278" s="88" t="s">
        <v>224</v>
      </c>
      <c r="F278" s="88" t="s">
        <v>224</v>
      </c>
      <c r="G278" s="88" t="s">
        <v>224</v>
      </c>
      <c r="H278" s="88" t="s">
        <v>224</v>
      </c>
      <c r="I278" s="88" t="s">
        <v>224</v>
      </c>
      <c r="J278" s="88" t="s">
        <v>224</v>
      </c>
      <c r="K278" s="88" t="s">
        <v>224</v>
      </c>
      <c r="L278" s="88" t="s">
        <v>224</v>
      </c>
      <c r="M278" s="88" t="s">
        <v>224</v>
      </c>
      <c r="N278" s="88" t="s">
        <v>224</v>
      </c>
      <c r="O278" s="88" t="s">
        <v>224</v>
      </c>
      <c r="P278" s="88" t="s">
        <v>224</v>
      </c>
      <c r="Q278" s="88" t="s">
        <v>224</v>
      </c>
      <c r="R278" s="88" t="s">
        <v>224</v>
      </c>
      <c r="S278" s="88" t="s">
        <v>224</v>
      </c>
      <c r="T278" s="88" t="s">
        <v>224</v>
      </c>
      <c r="U278" s="88" t="str">
        <f t="shared" si="35"/>
        <v>-</v>
      </c>
      <c r="V278" s="89" t="str">
        <f t="shared" si="36"/>
        <v>-</v>
      </c>
    </row>
    <row r="279" spans="1:22" s="39" customFormat="1" hidden="1" outlineLevel="1" x14ac:dyDescent="0.25">
      <c r="A279" s="13" t="s">
        <v>424</v>
      </c>
      <c r="B279" s="23" t="s">
        <v>43</v>
      </c>
      <c r="C279" s="15" t="s">
        <v>17</v>
      </c>
      <c r="D279" s="16" t="s">
        <v>224</v>
      </c>
      <c r="E279" s="88" t="s">
        <v>224</v>
      </c>
      <c r="F279" s="88" t="s">
        <v>224</v>
      </c>
      <c r="G279" s="88" t="s">
        <v>224</v>
      </c>
      <c r="H279" s="88" t="s">
        <v>224</v>
      </c>
      <c r="I279" s="88" t="s">
        <v>224</v>
      </c>
      <c r="J279" s="88" t="s">
        <v>224</v>
      </c>
      <c r="K279" s="88" t="s">
        <v>224</v>
      </c>
      <c r="L279" s="88" t="s">
        <v>224</v>
      </c>
      <c r="M279" s="88" t="s">
        <v>224</v>
      </c>
      <c r="N279" s="88" t="s">
        <v>224</v>
      </c>
      <c r="O279" s="88" t="s">
        <v>224</v>
      </c>
      <c r="P279" s="88" t="s">
        <v>224</v>
      </c>
      <c r="Q279" s="88" t="s">
        <v>224</v>
      </c>
      <c r="R279" s="88" t="s">
        <v>224</v>
      </c>
      <c r="S279" s="88" t="s">
        <v>224</v>
      </c>
      <c r="T279" s="88" t="s">
        <v>224</v>
      </c>
      <c r="U279" s="88" t="str">
        <f t="shared" si="35"/>
        <v>-</v>
      </c>
      <c r="V279" s="89" t="str">
        <f t="shared" si="36"/>
        <v>-</v>
      </c>
    </row>
    <row r="280" spans="1:22" s="39" customFormat="1" hidden="1" outlineLevel="1" x14ac:dyDescent="0.25">
      <c r="A280" s="13" t="s">
        <v>425</v>
      </c>
      <c r="B280" s="24" t="s">
        <v>394</v>
      </c>
      <c r="C280" s="15" t="s">
        <v>17</v>
      </c>
      <c r="D280" s="16" t="s">
        <v>224</v>
      </c>
      <c r="E280" s="88" t="s">
        <v>224</v>
      </c>
      <c r="F280" s="88" t="s">
        <v>224</v>
      </c>
      <c r="G280" s="88" t="s">
        <v>224</v>
      </c>
      <c r="H280" s="88" t="s">
        <v>224</v>
      </c>
      <c r="I280" s="88" t="s">
        <v>224</v>
      </c>
      <c r="J280" s="88" t="s">
        <v>224</v>
      </c>
      <c r="K280" s="88" t="s">
        <v>224</v>
      </c>
      <c r="L280" s="88" t="s">
        <v>224</v>
      </c>
      <c r="M280" s="88" t="s">
        <v>224</v>
      </c>
      <c r="N280" s="88" t="s">
        <v>224</v>
      </c>
      <c r="O280" s="88" t="s">
        <v>224</v>
      </c>
      <c r="P280" s="88" t="s">
        <v>224</v>
      </c>
      <c r="Q280" s="88" t="s">
        <v>224</v>
      </c>
      <c r="R280" s="88" t="s">
        <v>224</v>
      </c>
      <c r="S280" s="88" t="s">
        <v>224</v>
      </c>
      <c r="T280" s="88" t="s">
        <v>224</v>
      </c>
      <c r="U280" s="88" t="str">
        <f t="shared" si="35"/>
        <v>-</v>
      </c>
      <c r="V280" s="89" t="str">
        <f t="shared" si="36"/>
        <v>-</v>
      </c>
    </row>
    <row r="281" spans="1:22" s="39" customFormat="1" collapsed="1" x14ac:dyDescent="0.25">
      <c r="A281" s="13" t="s">
        <v>426</v>
      </c>
      <c r="B281" s="21" t="s">
        <v>427</v>
      </c>
      <c r="C281" s="15" t="s">
        <v>17</v>
      </c>
      <c r="D281" s="16">
        <f>D254-D265-D269-D271</f>
        <v>0</v>
      </c>
      <c r="E281" s="88">
        <f>E254-E265-E269-E271</f>
        <v>195.26648396999997</v>
      </c>
      <c r="F281" s="88">
        <f>F254-F265-F269-F271</f>
        <v>284.72817812000005</v>
      </c>
      <c r="G281" s="88">
        <f>G254-G265-G269-G271</f>
        <v>123.08940982642002</v>
      </c>
      <c r="H281" s="88">
        <f>H254-H265-H269-H271</f>
        <v>45.903729110000086</v>
      </c>
      <c r="I281" s="88">
        <v>45.90361423000104</v>
      </c>
      <c r="J281" s="88">
        <f>J254-J265-J269-J271</f>
        <v>480.08950838999999</v>
      </c>
      <c r="K281" s="88">
        <v>491.07274282000253</v>
      </c>
      <c r="L281" s="88">
        <f>L254-L265-L269-L271</f>
        <v>929.75379059000079</v>
      </c>
      <c r="M281" s="88">
        <v>491.07274282000253</v>
      </c>
      <c r="N281" s="88">
        <f>N254-N265-N269-N271</f>
        <v>929.75379058999988</v>
      </c>
      <c r="O281" s="88">
        <v>491.07274282000253</v>
      </c>
      <c r="P281" s="88">
        <f>P254-P265-P269-P271</f>
        <v>929.75379059000079</v>
      </c>
      <c r="Q281" s="88">
        <v>491.07274282000435</v>
      </c>
      <c r="R281" s="88">
        <f>R254-R265-R269-R271</f>
        <v>929.75379058999988</v>
      </c>
      <c r="S281" s="88">
        <v>491.07274282000344</v>
      </c>
      <c r="T281" s="88">
        <f>T254-T265-T269-T271</f>
        <v>929.75379058999897</v>
      </c>
      <c r="U281" s="88">
        <f t="shared" si="35"/>
        <v>491.07274282000344</v>
      </c>
      <c r="V281" s="89">
        <f t="shared" si="36"/>
        <v>929.75379058999897</v>
      </c>
    </row>
    <row r="282" spans="1:22" s="39" customFormat="1" x14ac:dyDescent="0.25">
      <c r="A282" s="13" t="s">
        <v>428</v>
      </c>
      <c r="B282" s="23" t="s">
        <v>394</v>
      </c>
      <c r="C282" s="15" t="s">
        <v>17</v>
      </c>
      <c r="D282" s="16">
        <v>0</v>
      </c>
      <c r="E282" s="16">
        <v>37.925576759999998</v>
      </c>
      <c r="F282" s="16">
        <v>194.50529888999998</v>
      </c>
      <c r="G282" s="88">
        <v>123.08940982641991</v>
      </c>
      <c r="H282" s="88">
        <v>40.302098400000318</v>
      </c>
      <c r="I282" s="88">
        <v>40.301997538804166</v>
      </c>
      <c r="J282" s="88">
        <v>99.015067199999976</v>
      </c>
      <c r="K282" s="88">
        <v>101.28028165721037</v>
      </c>
      <c r="L282" s="88">
        <v>244.57025555999962</v>
      </c>
      <c r="M282" s="88">
        <v>101.28028165721037</v>
      </c>
      <c r="N282" s="88">
        <f>L282/L281*N281</f>
        <v>244.5702555599994</v>
      </c>
      <c r="O282" s="88">
        <v>101.28028165721037</v>
      </c>
      <c r="P282" s="88">
        <f>N282/N281*P281</f>
        <v>244.57025555999962</v>
      </c>
      <c r="Q282" s="88">
        <v>101.28028165721074</v>
      </c>
      <c r="R282" s="88">
        <f>P282/P281*R281</f>
        <v>244.5702555599994</v>
      </c>
      <c r="S282" s="88">
        <v>101.28028165721055</v>
      </c>
      <c r="T282" s="88">
        <f>R282/R281*T281</f>
        <v>244.57025555999914</v>
      </c>
      <c r="U282" s="88">
        <f t="shared" si="35"/>
        <v>101.28028165721055</v>
      </c>
      <c r="V282" s="89">
        <f t="shared" si="36"/>
        <v>244.57025555999914</v>
      </c>
    </row>
    <row r="283" spans="1:22" s="39" customFormat="1" x14ac:dyDescent="0.25">
      <c r="A283" s="13" t="s">
        <v>429</v>
      </c>
      <c r="B283" s="20" t="s">
        <v>430</v>
      </c>
      <c r="C283" s="15" t="s">
        <v>17</v>
      </c>
      <c r="D283" s="16">
        <v>6360.6210000000001</v>
      </c>
      <c r="E283" s="88">
        <v>994.303</v>
      </c>
      <c r="F283" s="88">
        <v>2161.1460999999999</v>
      </c>
      <c r="G283" s="88">
        <v>2579.7558355330675</v>
      </c>
      <c r="H283" s="88">
        <v>3593.8816454699995</v>
      </c>
      <c r="I283" s="88">
        <v>5223.0007371424799</v>
      </c>
      <c r="J283" s="88">
        <v>5181.6937199880012</v>
      </c>
      <c r="K283" s="88">
        <v>6300.1663851338817</v>
      </c>
      <c r="L283" s="88">
        <v>6773.7753514899996</v>
      </c>
      <c r="M283" s="88">
        <v>5397.5313193976826</v>
      </c>
      <c r="N283" s="88">
        <v>5504.9639450837531</v>
      </c>
      <c r="O283" s="88">
        <v>5860.2150851402621</v>
      </c>
      <c r="P283" s="88">
        <v>4042.6218112594734</v>
      </c>
      <c r="Q283" s="88">
        <v>5475.4421460893127</v>
      </c>
      <c r="R283" s="88">
        <v>4042.3348296994732</v>
      </c>
      <c r="S283" s="88">
        <v>4266.6069969172022</v>
      </c>
      <c r="T283" s="88">
        <v>4078.6459347924033</v>
      </c>
      <c r="U283" s="88">
        <f t="shared" si="35"/>
        <v>4266.6069969172022</v>
      </c>
      <c r="V283" s="89">
        <f t="shared" si="36"/>
        <v>4078.6459347924033</v>
      </c>
    </row>
    <row r="284" spans="1:22" s="39" customFormat="1" x14ac:dyDescent="0.25">
      <c r="A284" s="13" t="s">
        <v>431</v>
      </c>
      <c r="B284" s="21" t="s">
        <v>432</v>
      </c>
      <c r="C284" s="15" t="s">
        <v>17</v>
      </c>
      <c r="D284" s="16">
        <v>0</v>
      </c>
      <c r="E284" s="88">
        <v>7.6384845699999993</v>
      </c>
      <c r="F284" s="88">
        <v>10.401999999999999</v>
      </c>
      <c r="G284" s="88">
        <v>12.3492735587211</v>
      </c>
      <c r="H284" s="88">
        <v>1.5420681399999998</v>
      </c>
      <c r="I284" s="88">
        <v>1.8928000000000065</v>
      </c>
      <c r="J284" s="88">
        <v>8.5175018300000005</v>
      </c>
      <c r="K284" s="88">
        <v>4.7025000000000015</v>
      </c>
      <c r="L284" s="88">
        <v>4.0571824400000001</v>
      </c>
      <c r="M284" s="88">
        <v>4.7024999999999997</v>
      </c>
      <c r="N284" s="88">
        <v>4.4235000000000069</v>
      </c>
      <c r="O284" s="88">
        <v>4.7024999999999926</v>
      </c>
      <c r="P284" s="88">
        <v>4.4235000000000149</v>
      </c>
      <c r="Q284" s="88">
        <v>4.7024999999999926</v>
      </c>
      <c r="R284" s="88">
        <v>4.4235000000000149</v>
      </c>
      <c r="S284" s="88">
        <v>4.7024999999999855</v>
      </c>
      <c r="T284" s="88">
        <v>4.4235000000000149</v>
      </c>
      <c r="U284" s="88">
        <f t="shared" si="35"/>
        <v>4.7024999999999855</v>
      </c>
      <c r="V284" s="89">
        <f t="shared" si="36"/>
        <v>4.4235000000000149</v>
      </c>
    </row>
    <row r="285" spans="1:22" s="39" customFormat="1" x14ac:dyDescent="0.25">
      <c r="A285" s="13" t="s">
        <v>433</v>
      </c>
      <c r="B285" s="23" t="s">
        <v>394</v>
      </c>
      <c r="C285" s="15" t="s">
        <v>17</v>
      </c>
      <c r="D285" s="16">
        <v>0</v>
      </c>
      <c r="E285" s="88">
        <v>0</v>
      </c>
      <c r="F285" s="88">
        <v>0</v>
      </c>
      <c r="G285" s="88">
        <v>0</v>
      </c>
      <c r="H285" s="88">
        <v>0</v>
      </c>
      <c r="I285" s="88">
        <v>0</v>
      </c>
      <c r="J285" s="88">
        <v>2.5353679100000002</v>
      </c>
      <c r="K285" s="88">
        <v>1.3997728247949202</v>
      </c>
      <c r="L285" s="88">
        <v>0.77257553000000001</v>
      </c>
      <c r="M285" s="88">
        <v>1.3997728247949197</v>
      </c>
      <c r="N285" s="88">
        <f>L285/L284*N284</f>
        <v>0.84233033823221548</v>
      </c>
      <c r="O285" s="88">
        <v>1.3997728247949177</v>
      </c>
      <c r="P285" s="88">
        <f>N285/N284*P284</f>
        <v>0.84233033823221704</v>
      </c>
      <c r="Q285" s="88">
        <v>1.3997728247949177</v>
      </c>
      <c r="R285" s="88">
        <f>P285/P284*R284</f>
        <v>0.84233033823221704</v>
      </c>
      <c r="S285" s="88">
        <v>1.3997728247949155</v>
      </c>
      <c r="T285" s="88">
        <f>R285/R284*T284</f>
        <v>0.84233033823221704</v>
      </c>
      <c r="U285" s="88">
        <f t="shared" si="35"/>
        <v>1.3997728247949155</v>
      </c>
      <c r="V285" s="89">
        <f t="shared" si="36"/>
        <v>0.84233033823221704</v>
      </c>
    </row>
    <row r="286" spans="1:22" s="39" customFormat="1" x14ac:dyDescent="0.25">
      <c r="A286" s="13" t="s">
        <v>434</v>
      </c>
      <c r="B286" s="21" t="s">
        <v>435</v>
      </c>
      <c r="C286" s="15" t="s">
        <v>17</v>
      </c>
      <c r="D286" s="16">
        <v>0</v>
      </c>
      <c r="E286" s="88">
        <v>351.85237942999998</v>
      </c>
      <c r="F286" s="88">
        <v>651.25</v>
      </c>
      <c r="G286" s="88">
        <v>873.14775685532231</v>
      </c>
      <c r="H286" s="88">
        <v>1790.5032331299992</v>
      </c>
      <c r="I286" s="88">
        <v>2186.3074161141499</v>
      </c>
      <c r="J286" s="88">
        <f>J287+J289</f>
        <v>2702.6307493200015</v>
      </c>
      <c r="K286" s="88">
        <v>3435.5920493200019</v>
      </c>
      <c r="L286" s="88">
        <f>L287+L289</f>
        <v>3681.3290906099992</v>
      </c>
      <c r="M286" s="88">
        <v>2702.6307493200006</v>
      </c>
      <c r="N286" s="88">
        <f>N287+N289</f>
        <v>2703.7052039599994</v>
      </c>
      <c r="O286" s="88">
        <v>2702.6307493200011</v>
      </c>
      <c r="P286" s="88">
        <f>P287+P289</f>
        <v>2703.7052039599994</v>
      </c>
      <c r="Q286" s="88">
        <v>2352.4373650290649</v>
      </c>
      <c r="R286" s="88">
        <f>R287+R289</f>
        <v>2703.7052039599994</v>
      </c>
      <c r="S286" s="88">
        <v>1413.6510432448199</v>
      </c>
      <c r="T286" s="88">
        <f>T287+T289</f>
        <v>2703.7052039599994</v>
      </c>
      <c r="U286" s="88">
        <f t="shared" si="35"/>
        <v>1413.6510432448199</v>
      </c>
      <c r="V286" s="89">
        <f t="shared" si="36"/>
        <v>2703.7052039599994</v>
      </c>
    </row>
    <row r="287" spans="1:22" s="39" customFormat="1" x14ac:dyDescent="0.25">
      <c r="A287" s="13" t="s">
        <v>436</v>
      </c>
      <c r="B287" s="23" t="s">
        <v>267</v>
      </c>
      <c r="C287" s="15" t="s">
        <v>17</v>
      </c>
      <c r="D287" s="16">
        <v>0</v>
      </c>
      <c r="E287" s="88">
        <v>0</v>
      </c>
      <c r="F287" s="88">
        <v>651.25</v>
      </c>
      <c r="G287" s="88">
        <v>873.14775685532231</v>
      </c>
      <c r="H287" s="88">
        <v>1790.5032331299992</v>
      </c>
      <c r="I287" s="88">
        <v>2186.3074161141499</v>
      </c>
      <c r="J287" s="88">
        <v>2402.2516451900015</v>
      </c>
      <c r="K287" s="88">
        <v>3135.2129451900018</v>
      </c>
      <c r="L287" s="88">
        <v>3380.7120960399993</v>
      </c>
      <c r="M287" s="88">
        <v>2402.2516451900005</v>
      </c>
      <c r="N287" s="88">
        <v>2402.2514039599996</v>
      </c>
      <c r="O287" s="88">
        <v>2402.251645190001</v>
      </c>
      <c r="P287" s="88">
        <v>2402.2514039599996</v>
      </c>
      <c r="Q287" s="88">
        <v>2052.0582608990649</v>
      </c>
      <c r="R287" s="88">
        <v>2402.2514039599996</v>
      </c>
      <c r="S287" s="88">
        <v>1113.2719391148198</v>
      </c>
      <c r="T287" s="88">
        <v>2402.2514039599996</v>
      </c>
      <c r="U287" s="88">
        <f t="shared" si="35"/>
        <v>1113.2719391148198</v>
      </c>
      <c r="V287" s="89">
        <f t="shared" si="36"/>
        <v>2402.2514039599996</v>
      </c>
    </row>
    <row r="288" spans="1:22" s="39" customFormat="1" x14ac:dyDescent="0.25">
      <c r="A288" s="13" t="s">
        <v>437</v>
      </c>
      <c r="B288" s="24" t="s">
        <v>394</v>
      </c>
      <c r="C288" s="15" t="s">
        <v>17</v>
      </c>
      <c r="D288" s="16">
        <v>0</v>
      </c>
      <c r="E288" s="88">
        <v>0</v>
      </c>
      <c r="F288" s="88">
        <v>364.38200000000001</v>
      </c>
      <c r="G288" s="88">
        <v>488.53639299570989</v>
      </c>
      <c r="H288" s="88">
        <v>1460.0964257299995</v>
      </c>
      <c r="I288" s="88">
        <v>1782.8617032067041</v>
      </c>
      <c r="J288" s="88">
        <v>2047.5748787700004</v>
      </c>
      <c r="K288" s="88">
        <v>2283.3192297607147</v>
      </c>
      <c r="L288" s="88">
        <v>2977.7096521900007</v>
      </c>
      <c r="M288" s="88">
        <v>1749.5166905973049</v>
      </c>
      <c r="N288" s="88">
        <f>L288/L287*N287</f>
        <v>2115.8877151762163</v>
      </c>
      <c r="O288" s="88">
        <v>1749.5166905973051</v>
      </c>
      <c r="P288" s="88">
        <f>N288/N287*P287</f>
        <v>2115.8877151762163</v>
      </c>
      <c r="Q288" s="88">
        <v>1494.4771438535288</v>
      </c>
      <c r="R288" s="88">
        <f>P288/P287*R287</f>
        <v>2115.8877151762163</v>
      </c>
      <c r="S288" s="88">
        <v>810.77594121116977</v>
      </c>
      <c r="T288" s="88">
        <f>R288/R287*T287</f>
        <v>2115.8877151762163</v>
      </c>
      <c r="U288" s="88">
        <f t="shared" si="35"/>
        <v>810.77594121116977</v>
      </c>
      <c r="V288" s="89">
        <f t="shared" si="36"/>
        <v>2115.8877151762163</v>
      </c>
    </row>
    <row r="289" spans="1:22" s="39" customFormat="1" x14ac:dyDescent="0.25">
      <c r="A289" s="13" t="s">
        <v>438</v>
      </c>
      <c r="B289" s="23" t="s">
        <v>439</v>
      </c>
      <c r="C289" s="15" t="s">
        <v>17</v>
      </c>
      <c r="D289" s="16">
        <v>0</v>
      </c>
      <c r="E289" s="88">
        <v>351.85237942999998</v>
      </c>
      <c r="F289" s="88">
        <v>0</v>
      </c>
      <c r="G289" s="88">
        <v>0</v>
      </c>
      <c r="H289" s="88">
        <v>0</v>
      </c>
      <c r="I289" s="88">
        <v>0</v>
      </c>
      <c r="J289" s="88">
        <v>300.37910412999997</v>
      </c>
      <c r="K289" s="88">
        <v>300.37910412999997</v>
      </c>
      <c r="L289" s="88">
        <v>300.61699456999997</v>
      </c>
      <c r="M289" s="88">
        <v>300.37910412999997</v>
      </c>
      <c r="N289" s="88">
        <v>301.4538</v>
      </c>
      <c r="O289" s="88">
        <v>300.37910412999997</v>
      </c>
      <c r="P289" s="88">
        <v>301.45379999999994</v>
      </c>
      <c r="Q289" s="88">
        <v>300.37910412999997</v>
      </c>
      <c r="R289" s="88">
        <v>301.45379999999994</v>
      </c>
      <c r="S289" s="88">
        <v>300.37910412999997</v>
      </c>
      <c r="T289" s="88">
        <v>301.45379999999994</v>
      </c>
      <c r="U289" s="88">
        <f t="shared" si="35"/>
        <v>300.37910412999997</v>
      </c>
      <c r="V289" s="89">
        <f t="shared" si="36"/>
        <v>301.45379999999994</v>
      </c>
    </row>
    <row r="290" spans="1:22" s="39" customFormat="1" x14ac:dyDescent="0.25">
      <c r="A290" s="13" t="s">
        <v>440</v>
      </c>
      <c r="B290" s="24" t="s">
        <v>394</v>
      </c>
      <c r="C290" s="15" t="s">
        <v>17</v>
      </c>
      <c r="D290" s="16">
        <v>0</v>
      </c>
      <c r="E290" s="88">
        <v>0</v>
      </c>
      <c r="F290" s="88">
        <v>0</v>
      </c>
      <c r="G290" s="88">
        <v>0</v>
      </c>
      <c r="H290" s="88">
        <v>0</v>
      </c>
      <c r="I290" s="88">
        <v>0</v>
      </c>
      <c r="J290" s="88">
        <v>297.77812398000003</v>
      </c>
      <c r="K290" s="88">
        <v>297.77810944962141</v>
      </c>
      <c r="L290" s="88">
        <v>298.12742621000001</v>
      </c>
      <c r="M290" s="88">
        <v>297.77810944962141</v>
      </c>
      <c r="N290" s="88">
        <v>298.12742621000007</v>
      </c>
      <c r="O290" s="88">
        <v>297.77810944962141</v>
      </c>
      <c r="P290" s="88">
        <v>298.12742621000007</v>
      </c>
      <c r="Q290" s="88">
        <v>297.77810944962141</v>
      </c>
      <c r="R290" s="88">
        <v>298.12742621000007</v>
      </c>
      <c r="S290" s="88">
        <v>297.77810944962141</v>
      </c>
      <c r="T290" s="88">
        <v>298.12742621000007</v>
      </c>
      <c r="U290" s="88">
        <f t="shared" si="35"/>
        <v>297.77810944962141</v>
      </c>
      <c r="V290" s="89">
        <f t="shared" si="36"/>
        <v>298.12742621000007</v>
      </c>
    </row>
    <row r="291" spans="1:22" s="39" customFormat="1" ht="31.5" x14ac:dyDescent="0.25">
      <c r="A291" s="13" t="s">
        <v>441</v>
      </c>
      <c r="B291" s="21" t="s">
        <v>442</v>
      </c>
      <c r="C291" s="15" t="s">
        <v>17</v>
      </c>
      <c r="D291" s="16">
        <v>0</v>
      </c>
      <c r="E291" s="88">
        <v>76.205524940000004</v>
      </c>
      <c r="F291" s="88">
        <v>258.28899999999999</v>
      </c>
      <c r="G291" s="88">
        <v>493.38433194005177</v>
      </c>
      <c r="H291" s="88">
        <v>521.94420000000002</v>
      </c>
      <c r="I291" s="88">
        <v>813.50826301786378</v>
      </c>
      <c r="J291" s="88">
        <v>875.29489999999998</v>
      </c>
      <c r="K291" s="88">
        <v>693.2952555846</v>
      </c>
      <c r="L291" s="88">
        <v>742.53588252999998</v>
      </c>
      <c r="M291" s="88">
        <v>1158.3529155174001</v>
      </c>
      <c r="N291" s="88">
        <v>630.32864939200022</v>
      </c>
      <c r="O291" s="88">
        <v>1544.1667677158746</v>
      </c>
      <c r="P291" s="88">
        <v>4.5100414420003068</v>
      </c>
      <c r="Q291" s="88">
        <v>1544.1666812038195</v>
      </c>
      <c r="R291" s="88">
        <v>4.5100414420003068</v>
      </c>
      <c r="S291" s="88">
        <v>1296.8964452006196</v>
      </c>
      <c r="T291" s="88">
        <v>4.5100414420003068</v>
      </c>
      <c r="U291" s="88">
        <f t="shared" si="35"/>
        <v>1296.8964452006196</v>
      </c>
      <c r="V291" s="89">
        <f t="shared" si="36"/>
        <v>4.5100414420003068</v>
      </c>
    </row>
    <row r="292" spans="1:22" s="39" customFormat="1" x14ac:dyDescent="0.25">
      <c r="A292" s="13" t="s">
        <v>443</v>
      </c>
      <c r="B292" s="23" t="s">
        <v>394</v>
      </c>
      <c r="C292" s="15" t="s">
        <v>17</v>
      </c>
      <c r="D292" s="16">
        <v>0</v>
      </c>
      <c r="E292" s="88">
        <v>0</v>
      </c>
      <c r="F292" s="88">
        <v>238.66880938999998</v>
      </c>
      <c r="G292" s="88">
        <v>455.90579186807292</v>
      </c>
      <c r="H292" s="88">
        <v>499.90810775</v>
      </c>
      <c r="I292" s="88">
        <v>751.71241734413957</v>
      </c>
      <c r="J292" s="88">
        <v>835.48152563000008</v>
      </c>
      <c r="K292" s="88">
        <v>653.48188121459998</v>
      </c>
      <c r="L292" s="88">
        <v>291.20768235999998</v>
      </c>
      <c r="M292" s="88">
        <v>1091.8330051233963</v>
      </c>
      <c r="N292" s="88">
        <v>247.2022557201299</v>
      </c>
      <c r="O292" s="88">
        <v>1455.4909991777711</v>
      </c>
      <c r="P292" s="88">
        <v>1.7687478094627966</v>
      </c>
      <c r="Q292" s="88">
        <v>1455.4909176337826</v>
      </c>
      <c r="R292" s="88">
        <v>1.7687478094627966</v>
      </c>
      <c r="S292" s="88">
        <v>1222.4204938999633</v>
      </c>
      <c r="T292" s="88">
        <v>1.7687478094627966</v>
      </c>
      <c r="U292" s="88">
        <f t="shared" si="35"/>
        <v>1222.4204938999633</v>
      </c>
      <c r="V292" s="89">
        <f t="shared" si="36"/>
        <v>1.7687478094627966</v>
      </c>
    </row>
    <row r="293" spans="1:22" s="39" customFormat="1" x14ac:dyDescent="0.25">
      <c r="A293" s="13" t="s">
        <v>444</v>
      </c>
      <c r="B293" s="21" t="s">
        <v>445</v>
      </c>
      <c r="C293" s="15" t="s">
        <v>17</v>
      </c>
      <c r="D293" s="16">
        <v>0</v>
      </c>
      <c r="E293" s="88">
        <v>0.73209546999999997</v>
      </c>
      <c r="F293" s="88">
        <v>12.721</v>
      </c>
      <c r="G293" s="88">
        <v>30.330507532562383</v>
      </c>
      <c r="H293" s="88">
        <v>4.3601999999999972</v>
      </c>
      <c r="I293" s="88">
        <v>4.3601999999999972</v>
      </c>
      <c r="J293" s="88">
        <v>12.783831900000001</v>
      </c>
      <c r="K293" s="88">
        <v>12.783831900000001</v>
      </c>
      <c r="L293" s="88">
        <v>4.7761173899999996</v>
      </c>
      <c r="M293" s="88">
        <v>12.783831899999997</v>
      </c>
      <c r="N293" s="88">
        <v>4.7760999999999951</v>
      </c>
      <c r="O293" s="88">
        <v>12.783831899999997</v>
      </c>
      <c r="P293" s="88">
        <v>4.7760999999999916</v>
      </c>
      <c r="Q293" s="88">
        <v>12.783831899999997</v>
      </c>
      <c r="R293" s="88">
        <v>4.7760999999999916</v>
      </c>
      <c r="S293" s="88">
        <v>12.783831899999997</v>
      </c>
      <c r="T293" s="88">
        <v>4.7760999999999916</v>
      </c>
      <c r="U293" s="88">
        <f t="shared" si="35"/>
        <v>12.783831899999997</v>
      </c>
      <c r="V293" s="89">
        <f t="shared" si="36"/>
        <v>4.7760999999999916</v>
      </c>
    </row>
    <row r="294" spans="1:22" s="39" customFormat="1" x14ac:dyDescent="0.25">
      <c r="A294" s="13" t="s">
        <v>446</v>
      </c>
      <c r="B294" s="23" t="s">
        <v>394</v>
      </c>
      <c r="C294" s="15" t="s">
        <v>17</v>
      </c>
      <c r="D294" s="16">
        <v>0</v>
      </c>
      <c r="E294" s="88">
        <v>0</v>
      </c>
      <c r="F294" s="88">
        <v>11.473049030000002</v>
      </c>
      <c r="G294" s="88">
        <v>0</v>
      </c>
      <c r="H294" s="88">
        <v>0</v>
      </c>
      <c r="I294" s="88">
        <v>0</v>
      </c>
      <c r="J294" s="88">
        <v>5.4160573299999983</v>
      </c>
      <c r="K294" s="88">
        <v>0.99390410096685644</v>
      </c>
      <c r="L294" s="88">
        <v>0.73209546999999997</v>
      </c>
      <c r="M294" s="88">
        <v>0.99390410096685644</v>
      </c>
      <c r="N294" s="88">
        <v>0.73209546999999997</v>
      </c>
      <c r="O294" s="88">
        <v>0.99390410096685644</v>
      </c>
      <c r="P294" s="88">
        <v>0.73209546999999997</v>
      </c>
      <c r="Q294" s="88">
        <v>0.99390410096685644</v>
      </c>
      <c r="R294" s="88">
        <v>0.73209546999999997</v>
      </c>
      <c r="S294" s="88">
        <v>0.99390410096685644</v>
      </c>
      <c r="T294" s="88">
        <v>0.73209546999999997</v>
      </c>
      <c r="U294" s="88">
        <f t="shared" si="35"/>
        <v>0.99390410096685644</v>
      </c>
      <c r="V294" s="89">
        <f t="shared" si="36"/>
        <v>0.73209546999999997</v>
      </c>
    </row>
    <row r="295" spans="1:22" s="39" customFormat="1" x14ac:dyDescent="0.25">
      <c r="A295" s="13" t="s">
        <v>447</v>
      </c>
      <c r="B295" s="21" t="s">
        <v>448</v>
      </c>
      <c r="C295" s="15" t="s">
        <v>17</v>
      </c>
      <c r="D295" s="16">
        <v>13.726000000000001</v>
      </c>
      <c r="E295" s="88">
        <v>33.67</v>
      </c>
      <c r="F295" s="88">
        <v>47.877000000000002</v>
      </c>
      <c r="G295" s="88">
        <v>56.941381218474937</v>
      </c>
      <c r="H295" s="88">
        <v>35.073888220000001</v>
      </c>
      <c r="I295" s="88">
        <v>38.759889778357234</v>
      </c>
      <c r="J295" s="88">
        <v>34.387765539999997</v>
      </c>
      <c r="K295" s="88">
        <v>48.826700000000066</v>
      </c>
      <c r="L295" s="88">
        <v>38.150023650000001</v>
      </c>
      <c r="M295" s="88">
        <v>48.826700000000066</v>
      </c>
      <c r="N295" s="88">
        <v>38.15002364999998</v>
      </c>
      <c r="O295" s="88">
        <v>48.826700000000066</v>
      </c>
      <c r="P295" s="88">
        <v>38.150023649999866</v>
      </c>
      <c r="Q295" s="88">
        <v>48.826700000000066</v>
      </c>
      <c r="R295" s="88">
        <v>38.150023649999866</v>
      </c>
      <c r="S295" s="88">
        <v>48.826700000000066</v>
      </c>
      <c r="T295" s="88">
        <v>38.150023649999866</v>
      </c>
      <c r="U295" s="88">
        <f t="shared" si="35"/>
        <v>48.826700000000066</v>
      </c>
      <c r="V295" s="89">
        <f t="shared" si="36"/>
        <v>38.150023649999866</v>
      </c>
    </row>
    <row r="296" spans="1:22" s="39" customFormat="1" x14ac:dyDescent="0.25">
      <c r="A296" s="13" t="s">
        <v>449</v>
      </c>
      <c r="B296" s="23" t="s">
        <v>394</v>
      </c>
      <c r="C296" s="15" t="s">
        <v>17</v>
      </c>
      <c r="D296" s="16">
        <v>0</v>
      </c>
      <c r="E296" s="88">
        <v>0</v>
      </c>
      <c r="F296" s="88">
        <v>0</v>
      </c>
      <c r="G296" s="88">
        <v>0</v>
      </c>
      <c r="H296" s="88">
        <v>0</v>
      </c>
      <c r="I296" s="88">
        <v>0</v>
      </c>
      <c r="J296" s="88">
        <v>0</v>
      </c>
      <c r="K296" s="88">
        <v>0</v>
      </c>
      <c r="L296" s="88">
        <v>0</v>
      </c>
      <c r="M296" s="88">
        <v>0</v>
      </c>
      <c r="N296" s="88">
        <v>0</v>
      </c>
      <c r="O296" s="88">
        <v>0</v>
      </c>
      <c r="P296" s="88">
        <v>0</v>
      </c>
      <c r="Q296" s="88">
        <v>0</v>
      </c>
      <c r="R296" s="88">
        <v>0</v>
      </c>
      <c r="S296" s="88">
        <v>0</v>
      </c>
      <c r="T296" s="88">
        <v>0</v>
      </c>
      <c r="U296" s="88">
        <f t="shared" si="35"/>
        <v>0</v>
      </c>
      <c r="V296" s="89">
        <f t="shared" si="36"/>
        <v>0</v>
      </c>
    </row>
    <row r="297" spans="1:22" s="39" customFormat="1" x14ac:dyDescent="0.25">
      <c r="A297" s="13" t="s">
        <v>450</v>
      </c>
      <c r="B297" s="21" t="s">
        <v>451</v>
      </c>
      <c r="C297" s="15" t="s">
        <v>17</v>
      </c>
      <c r="D297" s="16">
        <v>9.5269999999999992</v>
      </c>
      <c r="E297" s="88">
        <v>10.962</v>
      </c>
      <c r="F297" s="88">
        <v>33.633000000000003</v>
      </c>
      <c r="G297" s="88">
        <v>20.116871030204727</v>
      </c>
      <c r="H297" s="88">
        <v>16.837500000000006</v>
      </c>
      <c r="I297" s="88">
        <v>10.74376749666129</v>
      </c>
      <c r="J297" s="88">
        <v>45.623051160000003</v>
      </c>
      <c r="K297" s="88">
        <v>19.404700000000027</v>
      </c>
      <c r="L297" s="88">
        <v>60.510971099999992</v>
      </c>
      <c r="M297" s="88">
        <v>19.404700000000041</v>
      </c>
      <c r="N297" s="88">
        <v>17.867299999999982</v>
      </c>
      <c r="O297" s="88">
        <v>19.404700000000012</v>
      </c>
      <c r="P297" s="88">
        <v>17.86729999999999</v>
      </c>
      <c r="Q297" s="88">
        <v>19.404700000000012</v>
      </c>
      <c r="R297" s="88">
        <v>17.86729999999999</v>
      </c>
      <c r="S297" s="88">
        <v>19.404700000000012</v>
      </c>
      <c r="T297" s="88">
        <v>17.86729999999999</v>
      </c>
      <c r="U297" s="88">
        <f t="shared" si="35"/>
        <v>19.404700000000012</v>
      </c>
      <c r="V297" s="89">
        <f t="shared" si="36"/>
        <v>17.86729999999999</v>
      </c>
    </row>
    <row r="298" spans="1:22" s="39" customFormat="1" x14ac:dyDescent="0.25">
      <c r="A298" s="13" t="s">
        <v>452</v>
      </c>
      <c r="B298" s="23" t="s">
        <v>394</v>
      </c>
      <c r="C298" s="15" t="s">
        <v>17</v>
      </c>
      <c r="D298" s="16">
        <v>0</v>
      </c>
      <c r="E298" s="88">
        <v>0</v>
      </c>
      <c r="F298" s="88">
        <v>0</v>
      </c>
      <c r="G298" s="88">
        <v>0</v>
      </c>
      <c r="H298" s="88">
        <v>0</v>
      </c>
      <c r="I298" s="88">
        <v>0</v>
      </c>
      <c r="J298" s="88">
        <v>0</v>
      </c>
      <c r="K298" s="88">
        <v>0</v>
      </c>
      <c r="L298" s="88">
        <v>17.198008689999998</v>
      </c>
      <c r="M298" s="88">
        <v>0</v>
      </c>
      <c r="N298" s="88">
        <v>0</v>
      </c>
      <c r="O298" s="88">
        <v>0</v>
      </c>
      <c r="P298" s="88">
        <v>0</v>
      </c>
      <c r="Q298" s="88">
        <v>0</v>
      </c>
      <c r="R298" s="88">
        <v>0</v>
      </c>
      <c r="S298" s="88">
        <v>0</v>
      </c>
      <c r="T298" s="88">
        <v>0</v>
      </c>
      <c r="U298" s="88">
        <f t="shared" si="35"/>
        <v>0</v>
      </c>
      <c r="V298" s="89">
        <f t="shared" si="36"/>
        <v>0</v>
      </c>
    </row>
    <row r="299" spans="1:22" s="39" customFormat="1" x14ac:dyDescent="0.25">
      <c r="A299" s="13" t="s">
        <v>453</v>
      </c>
      <c r="B299" s="21" t="s">
        <v>454</v>
      </c>
      <c r="C299" s="15" t="s">
        <v>17</v>
      </c>
      <c r="D299" s="16">
        <v>0</v>
      </c>
      <c r="E299" s="88">
        <v>0</v>
      </c>
      <c r="F299" s="88">
        <v>14.07</v>
      </c>
      <c r="G299" s="88">
        <v>14.2811</v>
      </c>
      <c r="H299" s="88">
        <v>22.119199999999999</v>
      </c>
      <c r="I299" s="88">
        <v>22.119</v>
      </c>
      <c r="J299" s="88">
        <v>21.951916450000049</v>
      </c>
      <c r="K299" s="88">
        <v>626.8580143591247</v>
      </c>
      <c r="L299" s="88">
        <v>297.13876914000025</v>
      </c>
      <c r="M299" s="88">
        <v>8.2203675</v>
      </c>
      <c r="N299" s="88">
        <v>6.4562247159999098</v>
      </c>
      <c r="O299" s="88">
        <v>4.96126588</v>
      </c>
      <c r="P299" s="88">
        <v>5.9821137159997599</v>
      </c>
      <c r="Q299" s="88">
        <v>4.9686124600000001</v>
      </c>
      <c r="R299" s="88">
        <v>5.6951321559998904</v>
      </c>
      <c r="S299" s="88">
        <v>4.9766937100000002</v>
      </c>
      <c r="T299" s="88">
        <v>1.3875021999998736</v>
      </c>
      <c r="U299" s="88">
        <f t="shared" si="35"/>
        <v>4.9766937100000002</v>
      </c>
      <c r="V299" s="89">
        <f t="shared" si="36"/>
        <v>1.3875021999998736</v>
      </c>
    </row>
    <row r="300" spans="1:22" s="39" customFormat="1" x14ac:dyDescent="0.25">
      <c r="A300" s="13" t="s">
        <v>455</v>
      </c>
      <c r="B300" s="23" t="s">
        <v>394</v>
      </c>
      <c r="C300" s="15" t="s">
        <v>17</v>
      </c>
      <c r="D300" s="16">
        <v>0</v>
      </c>
      <c r="E300" s="88">
        <v>0</v>
      </c>
      <c r="F300" s="88">
        <v>0</v>
      </c>
      <c r="G300" s="88">
        <v>0</v>
      </c>
      <c r="H300" s="88">
        <v>0</v>
      </c>
      <c r="I300" s="88">
        <v>0</v>
      </c>
      <c r="J300" s="88">
        <v>12.669470719999982</v>
      </c>
      <c r="K300" s="88">
        <v>0</v>
      </c>
      <c r="L300" s="88">
        <v>16.026786839999978</v>
      </c>
      <c r="M300" s="88">
        <v>0</v>
      </c>
      <c r="N300" s="88">
        <v>0</v>
      </c>
      <c r="O300" s="88">
        <v>0</v>
      </c>
      <c r="P300" s="88">
        <v>0</v>
      </c>
      <c r="Q300" s="88">
        <v>0</v>
      </c>
      <c r="R300" s="88">
        <v>0</v>
      </c>
      <c r="S300" s="88">
        <v>0</v>
      </c>
      <c r="T300" s="88">
        <v>0</v>
      </c>
      <c r="U300" s="88">
        <f t="shared" si="35"/>
        <v>0</v>
      </c>
      <c r="V300" s="89">
        <f t="shared" si="36"/>
        <v>0</v>
      </c>
    </row>
    <row r="301" spans="1:22" s="39" customFormat="1" ht="31.5" x14ac:dyDescent="0.25">
      <c r="A301" s="13" t="s">
        <v>456</v>
      </c>
      <c r="B301" s="21" t="s">
        <v>457</v>
      </c>
      <c r="C301" s="15" t="s">
        <v>17</v>
      </c>
      <c r="D301" s="16">
        <v>0</v>
      </c>
      <c r="E301" s="88">
        <v>0</v>
      </c>
      <c r="F301" s="88">
        <v>304.80500000000001</v>
      </c>
      <c r="G301" s="88">
        <v>306.17717945633996</v>
      </c>
      <c r="H301" s="88">
        <v>339.00188390919999</v>
      </c>
      <c r="I301" s="88">
        <v>570.46221695919905</v>
      </c>
      <c r="J301" s="88">
        <v>579.17931539339975</v>
      </c>
      <c r="K301" s="88">
        <v>108.74944426300941</v>
      </c>
      <c r="L301" s="88">
        <v>524.62781440890012</v>
      </c>
      <c r="M301" s="88">
        <v>110.4675278030094</v>
      </c>
      <c r="N301" s="88">
        <v>422.51969317767293</v>
      </c>
      <c r="O301" s="88">
        <v>107.3106395230094</v>
      </c>
      <c r="P301" s="88">
        <v>127.05620386279946</v>
      </c>
      <c r="Q301" s="88">
        <v>107.3106395230094</v>
      </c>
      <c r="R301" s="88">
        <v>127.05620386279946</v>
      </c>
      <c r="S301" s="88">
        <v>107.3106395230094</v>
      </c>
      <c r="T301" s="88">
        <v>127.05620386279946</v>
      </c>
      <c r="U301" s="88">
        <f t="shared" si="35"/>
        <v>107.3106395230094</v>
      </c>
      <c r="V301" s="89">
        <f t="shared" si="36"/>
        <v>127.05620386279946</v>
      </c>
    </row>
    <row r="302" spans="1:22" s="39" customFormat="1" x14ac:dyDescent="0.25">
      <c r="A302" s="13" t="s">
        <v>458</v>
      </c>
      <c r="B302" s="23" t="s">
        <v>394</v>
      </c>
      <c r="C302" s="15" t="s">
        <v>17</v>
      </c>
      <c r="D302" s="16">
        <v>0</v>
      </c>
      <c r="E302" s="88">
        <v>0</v>
      </c>
      <c r="F302" s="88">
        <v>166.471</v>
      </c>
      <c r="G302" s="88">
        <v>167.22042368490142</v>
      </c>
      <c r="H302" s="88">
        <v>229.58269055999997</v>
      </c>
      <c r="I302" s="88">
        <v>67.03134</v>
      </c>
      <c r="J302" s="88">
        <v>22.818131175699996</v>
      </c>
      <c r="K302" s="88">
        <v>107.284885</v>
      </c>
      <c r="L302" s="88">
        <v>324.30236337090003</v>
      </c>
      <c r="M302" s="88">
        <v>107.284885</v>
      </c>
      <c r="N302" s="88">
        <v>127.05620386279946</v>
      </c>
      <c r="O302" s="88">
        <v>107.284885</v>
      </c>
      <c r="P302" s="88">
        <v>127.05620386279946</v>
      </c>
      <c r="Q302" s="88">
        <v>107.284885</v>
      </c>
      <c r="R302" s="88">
        <v>127.05620386279946</v>
      </c>
      <c r="S302" s="88">
        <v>107.284885</v>
      </c>
      <c r="T302" s="88">
        <v>127.05620386279946</v>
      </c>
      <c r="U302" s="88">
        <f t="shared" si="35"/>
        <v>107.284885</v>
      </c>
      <c r="V302" s="89">
        <f t="shared" si="36"/>
        <v>127.05620386279946</v>
      </c>
    </row>
    <row r="303" spans="1:22" s="39" customFormat="1" x14ac:dyDescent="0.25">
      <c r="A303" s="13" t="s">
        <v>459</v>
      </c>
      <c r="B303" s="21" t="s">
        <v>460</v>
      </c>
      <c r="C303" s="15" t="s">
        <v>17</v>
      </c>
      <c r="D303" s="16">
        <f>D283-D284-D286-D291-D293-D295-D297-D299-D301</f>
        <v>6337.3680000000004</v>
      </c>
      <c r="E303" s="88">
        <f>E283-E284-E286-E291-E293-E295-E297-E299-E301</f>
        <v>513.24251559000004</v>
      </c>
      <c r="F303" s="88">
        <f>F283-F284-F286-F291-F293-F295-F297-F299-F301</f>
        <v>828.09909999999991</v>
      </c>
      <c r="G303" s="88">
        <f>G283-G284-G286-G291-G293-G295-G297-G299-G301</f>
        <v>773.02743394139043</v>
      </c>
      <c r="H303" s="88">
        <f>H283-H284-H286-H291-H293-H295-H297-H299-H301</f>
        <v>862.49947207079981</v>
      </c>
      <c r="I303" s="88">
        <v>1574.847183776249</v>
      </c>
      <c r="J303" s="88">
        <f>J283-J284-J286-J291-J293-J295-J297-J299-J301</f>
        <v>901.32468839460057</v>
      </c>
      <c r="K303" s="88">
        <v>1349.953889707145</v>
      </c>
      <c r="L303" s="88">
        <f>L283-L284-L286-L291-L293-L295-L297-L299-L301</f>
        <v>1420.6495002210997</v>
      </c>
      <c r="M303" s="88">
        <v>1332.1420273572719</v>
      </c>
      <c r="N303" s="88">
        <f>N283-N284-N286-N291-N293-N295-N297-N299-N301</f>
        <v>1676.7372501880807</v>
      </c>
      <c r="O303" s="88">
        <v>1415.4279308013765</v>
      </c>
      <c r="P303" s="88">
        <f>P283-P284-P286-P291-P293-P295-P297-P299-P301</f>
        <v>1136.1513246286747</v>
      </c>
      <c r="Q303" s="88">
        <v>1380.8411159734183</v>
      </c>
      <c r="R303" s="88">
        <f>R283-R284-R286-R291-R293-R295-R297-R299-R301</f>
        <v>1136.1513246286743</v>
      </c>
      <c r="S303" s="88">
        <v>1358.0544433387527</v>
      </c>
      <c r="T303" s="88">
        <f>T283-T284-T286-T291-T293-T295-T297-T299-T301</f>
        <v>1176.7700596776044</v>
      </c>
      <c r="U303" s="88">
        <f t="shared" si="35"/>
        <v>1358.0544433387527</v>
      </c>
      <c r="V303" s="89">
        <f t="shared" si="36"/>
        <v>1176.7700596776044</v>
      </c>
    </row>
    <row r="304" spans="1:22" s="39" customFormat="1" x14ac:dyDescent="0.25">
      <c r="A304" s="13" t="s">
        <v>461</v>
      </c>
      <c r="B304" s="23" t="s">
        <v>394</v>
      </c>
      <c r="C304" s="15" t="s">
        <v>17</v>
      </c>
      <c r="D304" s="16">
        <v>142.96700000000001</v>
      </c>
      <c r="E304" s="88">
        <v>417.97699999999998</v>
      </c>
      <c r="F304" s="88">
        <v>724.17321122675219</v>
      </c>
      <c r="G304" s="88">
        <v>685.05354642540669</v>
      </c>
      <c r="H304" s="88">
        <v>772.22083092999992</v>
      </c>
      <c r="I304" s="88">
        <v>259.11871989915574</v>
      </c>
      <c r="J304" s="88">
        <v>830.20039954430069</v>
      </c>
      <c r="K304" s="88">
        <v>1243.4278934458712</v>
      </c>
      <c r="L304" s="88">
        <v>946.47351926909937</v>
      </c>
      <c r="M304" s="88">
        <v>1227.0215801273805</v>
      </c>
      <c r="N304" s="88">
        <f>L304/L303*N303</f>
        <v>1117.085815908933</v>
      </c>
      <c r="O304" s="88">
        <v>1303.7353229172957</v>
      </c>
      <c r="P304" s="88">
        <f>N304/N303*P303</f>
        <v>756.9334606996257</v>
      </c>
      <c r="Q304" s="88">
        <v>1271.8777827224524</v>
      </c>
      <c r="R304" s="88">
        <f>P304/P303*R303</f>
        <v>756.93346069962536</v>
      </c>
      <c r="S304" s="88">
        <v>1250.8892255807639</v>
      </c>
      <c r="T304" s="88">
        <f>R304/R303*T303</f>
        <v>783.99471479786484</v>
      </c>
      <c r="U304" s="88">
        <f t="shared" si="35"/>
        <v>1250.8892255807639</v>
      </c>
      <c r="V304" s="89">
        <f t="shared" si="36"/>
        <v>783.99471479786484</v>
      </c>
    </row>
    <row r="305" spans="1:22" s="39" customFormat="1" ht="31.5" x14ac:dyDescent="0.25">
      <c r="A305" s="13" t="s">
        <v>462</v>
      </c>
      <c r="B305" s="20" t="s">
        <v>463</v>
      </c>
      <c r="C305" s="15" t="s">
        <v>464</v>
      </c>
      <c r="D305" s="42">
        <f>D167/(D23*1.18)</f>
        <v>0.27812365986276671</v>
      </c>
      <c r="E305" s="97">
        <f>E167/(E23*1.18)</f>
        <v>0.86794344392538147</v>
      </c>
      <c r="F305" s="97">
        <f>F167/(F23*1.18)</f>
        <v>0.98586869632684959</v>
      </c>
      <c r="G305" s="97">
        <f>G167/(G23*1.18)</f>
        <v>0.90238684340834141</v>
      </c>
      <c r="H305" s="97">
        <f>H167/(H23*1.18)</f>
        <v>0.80681392490955228</v>
      </c>
      <c r="I305" s="97">
        <v>0.75949679586318875</v>
      </c>
      <c r="J305" s="97">
        <f>J167/(J23*1.18)</f>
        <v>0.84727353726988619</v>
      </c>
      <c r="K305" s="97">
        <v>0.92676565119502508</v>
      </c>
      <c r="L305" s="97">
        <f>L167/(L23*1.18)</f>
        <v>0.93100873353618119</v>
      </c>
      <c r="M305" s="97">
        <v>0.77801320390455486</v>
      </c>
      <c r="N305" s="97">
        <f>N167/(N23*1.18)</f>
        <v>0.86367510647085211</v>
      </c>
      <c r="O305" s="97">
        <v>0.88516895176158172</v>
      </c>
      <c r="P305" s="97">
        <f>P167/(P23*1.18)</f>
        <v>0.91882900461764816</v>
      </c>
      <c r="Q305" s="97">
        <v>0.92798404194612727</v>
      </c>
      <c r="R305" s="97">
        <f>R167/(R23*1.18)</f>
        <v>0.96760734363638812</v>
      </c>
      <c r="S305" s="97">
        <v>0.97075359362126168</v>
      </c>
      <c r="T305" s="97">
        <f>T167/(T23*1.18)</f>
        <v>1.0164747533789302</v>
      </c>
      <c r="U305" s="97" t="s">
        <v>224</v>
      </c>
      <c r="V305" s="98" t="s">
        <v>224</v>
      </c>
    </row>
    <row r="306" spans="1:22" s="39" customFormat="1" hidden="1" outlineLevel="1" x14ac:dyDescent="0.25">
      <c r="A306" s="13" t="s">
        <v>465</v>
      </c>
      <c r="B306" s="21" t="s">
        <v>466</v>
      </c>
      <c r="C306" s="15" t="s">
        <v>464</v>
      </c>
      <c r="D306" s="42" t="s">
        <v>224</v>
      </c>
      <c r="E306" s="97" t="s">
        <v>224</v>
      </c>
      <c r="F306" s="97" t="s">
        <v>224</v>
      </c>
      <c r="G306" s="97" t="s">
        <v>224</v>
      </c>
      <c r="H306" s="97" t="s">
        <v>224</v>
      </c>
      <c r="I306" s="97" t="s">
        <v>224</v>
      </c>
      <c r="J306" s="97" t="s">
        <v>224</v>
      </c>
      <c r="K306" s="97" t="s">
        <v>224</v>
      </c>
      <c r="L306" s="97" t="s">
        <v>224</v>
      </c>
      <c r="M306" s="97" t="s">
        <v>224</v>
      </c>
      <c r="N306" s="97" t="s">
        <v>224</v>
      </c>
      <c r="O306" s="97" t="s">
        <v>224</v>
      </c>
      <c r="P306" s="97" t="s">
        <v>224</v>
      </c>
      <c r="Q306" s="97" t="s">
        <v>224</v>
      </c>
      <c r="R306" s="97" t="s">
        <v>224</v>
      </c>
      <c r="S306" s="97" t="s">
        <v>224</v>
      </c>
      <c r="T306" s="97" t="s">
        <v>224</v>
      </c>
      <c r="U306" s="97" t="s">
        <v>224</v>
      </c>
      <c r="V306" s="98" t="s">
        <v>224</v>
      </c>
    </row>
    <row r="307" spans="1:22" s="39" customFormat="1" ht="31.5" hidden="1" outlineLevel="1" x14ac:dyDescent="0.25">
      <c r="A307" s="13" t="s">
        <v>467</v>
      </c>
      <c r="B307" s="21" t="s">
        <v>468</v>
      </c>
      <c r="C307" s="15" t="s">
        <v>464</v>
      </c>
      <c r="D307" s="42" t="s">
        <v>224</v>
      </c>
      <c r="E307" s="97" t="s">
        <v>224</v>
      </c>
      <c r="F307" s="97" t="s">
        <v>224</v>
      </c>
      <c r="G307" s="97" t="s">
        <v>224</v>
      </c>
      <c r="H307" s="97" t="s">
        <v>224</v>
      </c>
      <c r="I307" s="97" t="s">
        <v>224</v>
      </c>
      <c r="J307" s="97" t="s">
        <v>224</v>
      </c>
      <c r="K307" s="97" t="s">
        <v>224</v>
      </c>
      <c r="L307" s="97" t="s">
        <v>224</v>
      </c>
      <c r="M307" s="97" t="s">
        <v>224</v>
      </c>
      <c r="N307" s="97" t="s">
        <v>224</v>
      </c>
      <c r="O307" s="97" t="s">
        <v>224</v>
      </c>
      <c r="P307" s="97" t="s">
        <v>224</v>
      </c>
      <c r="Q307" s="97" t="s">
        <v>224</v>
      </c>
      <c r="R307" s="97" t="s">
        <v>224</v>
      </c>
      <c r="S307" s="97" t="s">
        <v>224</v>
      </c>
      <c r="T307" s="97" t="s">
        <v>224</v>
      </c>
      <c r="U307" s="97" t="s">
        <v>224</v>
      </c>
      <c r="V307" s="98" t="s">
        <v>224</v>
      </c>
    </row>
    <row r="308" spans="1:22" s="39" customFormat="1" ht="31.5" hidden="1" outlineLevel="1" x14ac:dyDescent="0.25">
      <c r="A308" s="13" t="s">
        <v>469</v>
      </c>
      <c r="B308" s="21" t="s">
        <v>470</v>
      </c>
      <c r="C308" s="15" t="s">
        <v>464</v>
      </c>
      <c r="D308" s="42" t="s">
        <v>224</v>
      </c>
      <c r="E308" s="97" t="s">
        <v>224</v>
      </c>
      <c r="F308" s="97" t="s">
        <v>224</v>
      </c>
      <c r="G308" s="97" t="s">
        <v>224</v>
      </c>
      <c r="H308" s="97" t="s">
        <v>224</v>
      </c>
      <c r="I308" s="97" t="s">
        <v>224</v>
      </c>
      <c r="J308" s="97" t="s">
        <v>224</v>
      </c>
      <c r="K308" s="97" t="s">
        <v>224</v>
      </c>
      <c r="L308" s="97" t="s">
        <v>224</v>
      </c>
      <c r="M308" s="97" t="s">
        <v>224</v>
      </c>
      <c r="N308" s="97" t="s">
        <v>224</v>
      </c>
      <c r="O308" s="97" t="s">
        <v>224</v>
      </c>
      <c r="P308" s="97" t="s">
        <v>224</v>
      </c>
      <c r="Q308" s="97" t="s">
        <v>224</v>
      </c>
      <c r="R308" s="97" t="s">
        <v>224</v>
      </c>
      <c r="S308" s="97" t="s">
        <v>224</v>
      </c>
      <c r="T308" s="97" t="s">
        <v>224</v>
      </c>
      <c r="U308" s="97" t="s">
        <v>224</v>
      </c>
      <c r="V308" s="98" t="s">
        <v>224</v>
      </c>
    </row>
    <row r="309" spans="1:22" s="39" customFormat="1" ht="31.5" hidden="1" outlineLevel="1" x14ac:dyDescent="0.25">
      <c r="A309" s="13" t="s">
        <v>471</v>
      </c>
      <c r="B309" s="21" t="s">
        <v>472</v>
      </c>
      <c r="C309" s="15" t="s">
        <v>464</v>
      </c>
      <c r="D309" s="42" t="s">
        <v>224</v>
      </c>
      <c r="E309" s="97" t="s">
        <v>224</v>
      </c>
      <c r="F309" s="97" t="s">
        <v>224</v>
      </c>
      <c r="G309" s="97" t="s">
        <v>224</v>
      </c>
      <c r="H309" s="97" t="s">
        <v>224</v>
      </c>
      <c r="I309" s="97" t="s">
        <v>224</v>
      </c>
      <c r="J309" s="97" t="s">
        <v>224</v>
      </c>
      <c r="K309" s="97" t="s">
        <v>224</v>
      </c>
      <c r="L309" s="97" t="s">
        <v>224</v>
      </c>
      <c r="M309" s="97" t="s">
        <v>224</v>
      </c>
      <c r="N309" s="97" t="s">
        <v>224</v>
      </c>
      <c r="O309" s="97" t="s">
        <v>224</v>
      </c>
      <c r="P309" s="97" t="s">
        <v>224</v>
      </c>
      <c r="Q309" s="97" t="s">
        <v>224</v>
      </c>
      <c r="R309" s="97" t="s">
        <v>224</v>
      </c>
      <c r="S309" s="97" t="s">
        <v>224</v>
      </c>
      <c r="T309" s="97" t="s">
        <v>224</v>
      </c>
      <c r="U309" s="97" t="s">
        <v>224</v>
      </c>
      <c r="V309" s="98" t="s">
        <v>224</v>
      </c>
    </row>
    <row r="310" spans="1:22" s="39" customFormat="1" hidden="1" outlineLevel="1" x14ac:dyDescent="0.25">
      <c r="A310" s="13" t="s">
        <v>473</v>
      </c>
      <c r="B310" s="22" t="s">
        <v>474</v>
      </c>
      <c r="C310" s="15" t="s">
        <v>464</v>
      </c>
      <c r="D310" s="42" t="s">
        <v>224</v>
      </c>
      <c r="E310" s="97" t="s">
        <v>224</v>
      </c>
      <c r="F310" s="97" t="s">
        <v>224</v>
      </c>
      <c r="G310" s="97" t="s">
        <v>224</v>
      </c>
      <c r="H310" s="97" t="s">
        <v>224</v>
      </c>
      <c r="I310" s="97" t="s">
        <v>224</v>
      </c>
      <c r="J310" s="97" t="s">
        <v>224</v>
      </c>
      <c r="K310" s="97" t="s">
        <v>224</v>
      </c>
      <c r="L310" s="97" t="s">
        <v>224</v>
      </c>
      <c r="M310" s="97" t="s">
        <v>224</v>
      </c>
      <c r="N310" s="97" t="s">
        <v>224</v>
      </c>
      <c r="O310" s="97" t="s">
        <v>224</v>
      </c>
      <c r="P310" s="97" t="s">
        <v>224</v>
      </c>
      <c r="Q310" s="97" t="s">
        <v>224</v>
      </c>
      <c r="R310" s="97" t="s">
        <v>224</v>
      </c>
      <c r="S310" s="97" t="s">
        <v>224</v>
      </c>
      <c r="T310" s="97" t="s">
        <v>224</v>
      </c>
      <c r="U310" s="97" t="s">
        <v>224</v>
      </c>
      <c r="V310" s="98" t="s">
        <v>224</v>
      </c>
    </row>
    <row r="311" spans="1:22" s="39" customFormat="1" collapsed="1" x14ac:dyDescent="0.25">
      <c r="A311" s="13" t="s">
        <v>475</v>
      </c>
      <c r="B311" s="22" t="s">
        <v>476</v>
      </c>
      <c r="C311" s="15" t="s">
        <v>464</v>
      </c>
      <c r="D311" s="42">
        <f>D173/(D29*1.18)</f>
        <v>0.27594451196218489</v>
      </c>
      <c r="E311" s="97">
        <f>E173/(E29*1.18)</f>
        <v>0.86787989252143105</v>
      </c>
      <c r="F311" s="97">
        <f>F173/(F29*1.18)</f>
        <v>1</v>
      </c>
      <c r="G311" s="97">
        <f>G173/(G29*1.18)</f>
        <v>1.0000000000000002</v>
      </c>
      <c r="H311" s="97">
        <f>H173/(H29*1.18)</f>
        <v>0.97811260458950644</v>
      </c>
      <c r="I311" s="97">
        <v>1.0000000000000002</v>
      </c>
      <c r="J311" s="97">
        <f>J173/(J29*1.18)</f>
        <v>1.0072848854281662</v>
      </c>
      <c r="K311" s="97">
        <v>1.738576330596812</v>
      </c>
      <c r="L311" s="97">
        <v>21.137515728923244</v>
      </c>
      <c r="M311" s="97">
        <v>0.99650209649806643</v>
      </c>
      <c r="N311" s="97">
        <v>1</v>
      </c>
      <c r="O311" s="97">
        <v>0.99624829667244363</v>
      </c>
      <c r="P311" s="97">
        <v>1</v>
      </c>
      <c r="Q311" s="97">
        <v>0.99370066163125681</v>
      </c>
      <c r="R311" s="97">
        <v>1</v>
      </c>
      <c r="S311" s="97">
        <v>0.99646770339981861</v>
      </c>
      <c r="T311" s="97">
        <v>1</v>
      </c>
      <c r="U311" s="97" t="s">
        <v>224</v>
      </c>
      <c r="V311" s="98" t="s">
        <v>224</v>
      </c>
    </row>
    <row r="312" spans="1:22" s="39" customFormat="1" hidden="1" outlineLevel="1" x14ac:dyDescent="0.25">
      <c r="A312" s="13" t="s">
        <v>477</v>
      </c>
      <c r="B312" s="22" t="s">
        <v>478</v>
      </c>
      <c r="C312" s="15"/>
      <c r="D312" s="42" t="s">
        <v>224</v>
      </c>
      <c r="E312" s="97" t="s">
        <v>224</v>
      </c>
      <c r="F312" s="97" t="s">
        <v>224</v>
      </c>
      <c r="G312" s="97" t="s">
        <v>224</v>
      </c>
      <c r="H312" s="97" t="s">
        <v>224</v>
      </c>
      <c r="I312" s="97" t="s">
        <v>224</v>
      </c>
      <c r="J312" s="97" t="s">
        <v>224</v>
      </c>
      <c r="K312" s="97" t="s">
        <v>224</v>
      </c>
      <c r="L312" s="97" t="s">
        <v>224</v>
      </c>
      <c r="M312" s="97" t="s">
        <v>224</v>
      </c>
      <c r="N312" s="97" t="s">
        <v>224</v>
      </c>
      <c r="O312" s="97" t="s">
        <v>224</v>
      </c>
      <c r="P312" s="97" t="s">
        <v>224</v>
      </c>
      <c r="Q312" s="97" t="s">
        <v>224</v>
      </c>
      <c r="R312" s="97" t="s">
        <v>224</v>
      </c>
      <c r="S312" s="97" t="s">
        <v>224</v>
      </c>
      <c r="T312" s="97" t="s">
        <v>224</v>
      </c>
      <c r="U312" s="97" t="s">
        <v>224</v>
      </c>
      <c r="V312" s="98" t="s">
        <v>224</v>
      </c>
    </row>
    <row r="313" spans="1:22" s="39" customFormat="1" ht="19.5" customHeight="1" collapsed="1" x14ac:dyDescent="0.25">
      <c r="A313" s="13" t="s">
        <v>479</v>
      </c>
      <c r="B313" s="22" t="s">
        <v>480</v>
      </c>
      <c r="C313" s="15" t="s">
        <v>464</v>
      </c>
      <c r="D313" s="42" t="s">
        <v>224</v>
      </c>
      <c r="E313" s="97" t="s">
        <v>224</v>
      </c>
      <c r="F313" s="97">
        <f>F176/(F32*1.18)</f>
        <v>0.93308591175107547</v>
      </c>
      <c r="G313" s="97">
        <f>G176/(G32*1.18)</f>
        <v>0.76829261726466502</v>
      </c>
      <c r="H313" s="97">
        <f>H176/(H32*1.18)</f>
        <v>0.54498153849075581</v>
      </c>
      <c r="I313" s="97">
        <v>0.46901169637080414</v>
      </c>
      <c r="J313" s="97">
        <f>J176/(J32*1.18)</f>
        <v>0.61273994784078689</v>
      </c>
      <c r="K313" s="97">
        <v>0.81529994082194224</v>
      </c>
      <c r="L313" s="97">
        <v>0.87604241074460232</v>
      </c>
      <c r="M313" s="97">
        <v>0.83636785658227597</v>
      </c>
      <c r="N313" s="97">
        <v>0.84991994087271827</v>
      </c>
      <c r="O313" s="97">
        <v>0.88051743489000311</v>
      </c>
      <c r="P313" s="97">
        <v>0.90014603269030924</v>
      </c>
      <c r="Q313" s="97">
        <v>0.92528397269844553</v>
      </c>
      <c r="R313" s="97">
        <v>0.9499556619862336</v>
      </c>
      <c r="S313" s="97">
        <v>0.96972157971948392</v>
      </c>
      <c r="T313" s="97">
        <v>1</v>
      </c>
      <c r="U313" s="97" t="s">
        <v>224</v>
      </c>
      <c r="V313" s="98" t="s">
        <v>224</v>
      </c>
    </row>
    <row r="314" spans="1:22" s="39" customFormat="1" ht="19.5" hidden="1" customHeight="1" outlineLevel="1" x14ac:dyDescent="0.25">
      <c r="A314" s="13" t="s">
        <v>481</v>
      </c>
      <c r="B314" s="22" t="s">
        <v>482</v>
      </c>
      <c r="C314" s="15" t="s">
        <v>464</v>
      </c>
      <c r="D314" s="124" t="s">
        <v>224</v>
      </c>
      <c r="E314" s="125" t="s">
        <v>224</v>
      </c>
      <c r="F314" s="125" t="s">
        <v>224</v>
      </c>
      <c r="G314" s="125" t="s">
        <v>224</v>
      </c>
      <c r="H314" s="125" t="s">
        <v>224</v>
      </c>
      <c r="I314" s="125" t="s">
        <v>224</v>
      </c>
      <c r="J314" s="125" t="s">
        <v>224</v>
      </c>
      <c r="K314" s="125" t="s">
        <v>224</v>
      </c>
      <c r="L314" s="125" t="s">
        <v>224</v>
      </c>
      <c r="M314" s="125" t="s">
        <v>224</v>
      </c>
      <c r="N314" s="125" t="s">
        <v>224</v>
      </c>
      <c r="O314" s="125" t="s">
        <v>224</v>
      </c>
      <c r="P314" s="125" t="s">
        <v>224</v>
      </c>
      <c r="Q314" s="125" t="s">
        <v>224</v>
      </c>
      <c r="R314" s="125" t="s">
        <v>224</v>
      </c>
      <c r="S314" s="125" t="s">
        <v>224</v>
      </c>
      <c r="T314" s="125" t="s">
        <v>224</v>
      </c>
      <c r="U314" s="125" t="s">
        <v>224</v>
      </c>
      <c r="V314" s="126" t="s">
        <v>224</v>
      </c>
    </row>
    <row r="315" spans="1:22" s="39" customFormat="1" ht="36.75" hidden="1" customHeight="1" outlineLevel="1" x14ac:dyDescent="0.25">
      <c r="A315" s="13" t="s">
        <v>483</v>
      </c>
      <c r="B315" s="21" t="s">
        <v>484</v>
      </c>
      <c r="C315" s="15" t="s">
        <v>464</v>
      </c>
      <c r="D315" s="124" t="s">
        <v>224</v>
      </c>
      <c r="E315" s="125" t="s">
        <v>224</v>
      </c>
      <c r="F315" s="125" t="s">
        <v>224</v>
      </c>
      <c r="G315" s="125" t="s">
        <v>224</v>
      </c>
      <c r="H315" s="125" t="s">
        <v>224</v>
      </c>
      <c r="I315" s="125" t="s">
        <v>224</v>
      </c>
      <c r="J315" s="125" t="s">
        <v>224</v>
      </c>
      <c r="K315" s="125" t="s">
        <v>224</v>
      </c>
      <c r="L315" s="125" t="s">
        <v>224</v>
      </c>
      <c r="M315" s="125" t="s">
        <v>224</v>
      </c>
      <c r="N315" s="125" t="s">
        <v>224</v>
      </c>
      <c r="O315" s="125" t="s">
        <v>224</v>
      </c>
      <c r="P315" s="125" t="s">
        <v>224</v>
      </c>
      <c r="Q315" s="125" t="s">
        <v>224</v>
      </c>
      <c r="R315" s="125" t="s">
        <v>224</v>
      </c>
      <c r="S315" s="125" t="s">
        <v>224</v>
      </c>
      <c r="T315" s="125" t="s">
        <v>224</v>
      </c>
      <c r="U315" s="125" t="s">
        <v>224</v>
      </c>
      <c r="V315" s="126" t="s">
        <v>224</v>
      </c>
    </row>
    <row r="316" spans="1:22" s="39" customFormat="1" ht="19.5" hidden="1" customHeight="1" outlineLevel="1" x14ac:dyDescent="0.25">
      <c r="A316" s="13" t="s">
        <v>485</v>
      </c>
      <c r="B316" s="127" t="s">
        <v>41</v>
      </c>
      <c r="C316" s="15" t="s">
        <v>464</v>
      </c>
      <c r="D316" s="42" t="s">
        <v>224</v>
      </c>
      <c r="E316" s="97" t="s">
        <v>224</v>
      </c>
      <c r="F316" s="97" t="s">
        <v>224</v>
      </c>
      <c r="G316" s="97" t="s">
        <v>224</v>
      </c>
      <c r="H316" s="97" t="s">
        <v>224</v>
      </c>
      <c r="I316" s="97" t="s">
        <v>224</v>
      </c>
      <c r="J316" s="97" t="s">
        <v>224</v>
      </c>
      <c r="K316" s="97" t="s">
        <v>224</v>
      </c>
      <c r="L316" s="97" t="s">
        <v>224</v>
      </c>
      <c r="M316" s="97" t="s">
        <v>224</v>
      </c>
      <c r="N316" s="97" t="s">
        <v>224</v>
      </c>
      <c r="O316" s="97" t="s">
        <v>224</v>
      </c>
      <c r="P316" s="97" t="s">
        <v>224</v>
      </c>
      <c r="Q316" s="97" t="s">
        <v>224</v>
      </c>
      <c r="R316" s="97" t="s">
        <v>224</v>
      </c>
      <c r="S316" s="97" t="s">
        <v>224</v>
      </c>
      <c r="T316" s="97" t="s">
        <v>224</v>
      </c>
      <c r="U316" s="97" t="s">
        <v>224</v>
      </c>
      <c r="V316" s="98" t="s">
        <v>224</v>
      </c>
    </row>
    <row r="317" spans="1:22" s="39" customFormat="1" ht="19.5" hidden="1" customHeight="1" outlineLevel="1" thickBot="1" x14ac:dyDescent="0.3">
      <c r="A317" s="29" t="s">
        <v>486</v>
      </c>
      <c r="B317" s="128" t="s">
        <v>43</v>
      </c>
      <c r="C317" s="31" t="s">
        <v>464</v>
      </c>
      <c r="D317" s="129" t="s">
        <v>224</v>
      </c>
      <c r="E317" s="130" t="s">
        <v>224</v>
      </c>
      <c r="F317" s="130" t="s">
        <v>224</v>
      </c>
      <c r="G317" s="130" t="s">
        <v>224</v>
      </c>
      <c r="H317" s="130" t="s">
        <v>224</v>
      </c>
      <c r="I317" s="130" t="s">
        <v>224</v>
      </c>
      <c r="J317" s="130" t="s">
        <v>224</v>
      </c>
      <c r="K317" s="130" t="s">
        <v>224</v>
      </c>
      <c r="L317" s="130" t="s">
        <v>224</v>
      </c>
      <c r="M317" s="130" t="s">
        <v>224</v>
      </c>
      <c r="N317" s="130" t="s">
        <v>224</v>
      </c>
      <c r="O317" s="130" t="s">
        <v>224</v>
      </c>
      <c r="P317" s="130" t="s">
        <v>224</v>
      </c>
      <c r="Q317" s="130" t="s">
        <v>224</v>
      </c>
      <c r="R317" s="130" t="s">
        <v>224</v>
      </c>
      <c r="S317" s="130" t="s">
        <v>224</v>
      </c>
      <c r="T317" s="130" t="s">
        <v>224</v>
      </c>
      <c r="U317" s="130" t="s">
        <v>224</v>
      </c>
      <c r="V317" s="131" t="s">
        <v>224</v>
      </c>
    </row>
    <row r="318" spans="1:22" s="39" customFormat="1" ht="15.6" customHeight="1" collapsed="1" thickBot="1" x14ac:dyDescent="0.3">
      <c r="A318" s="147" t="s">
        <v>487</v>
      </c>
      <c r="B318" s="148"/>
      <c r="C318" s="148"/>
      <c r="D318" s="148"/>
      <c r="E318" s="148"/>
      <c r="F318" s="148"/>
      <c r="G318" s="148"/>
      <c r="H318" s="148"/>
      <c r="I318" s="148"/>
      <c r="J318" s="148"/>
      <c r="K318" s="148"/>
      <c r="L318" s="148"/>
      <c r="M318" s="148"/>
      <c r="N318" s="148"/>
      <c r="O318" s="148"/>
      <c r="P318" s="148"/>
      <c r="Q318" s="148"/>
      <c r="R318" s="148"/>
      <c r="S318" s="148"/>
      <c r="T318" s="148"/>
      <c r="U318" s="148"/>
      <c r="V318" s="149"/>
    </row>
    <row r="319" spans="1:22" ht="31.5" hidden="1" outlineLevel="1" x14ac:dyDescent="0.25">
      <c r="A319" s="7" t="s">
        <v>488</v>
      </c>
      <c r="B319" s="8" t="s">
        <v>489</v>
      </c>
      <c r="C319" s="9" t="s">
        <v>224</v>
      </c>
      <c r="D319" s="35" t="s">
        <v>490</v>
      </c>
      <c r="E319" s="91" t="s">
        <v>490</v>
      </c>
      <c r="F319" s="88" t="s">
        <v>490</v>
      </c>
      <c r="G319" s="88" t="s">
        <v>490</v>
      </c>
      <c r="H319" s="88" t="s">
        <v>490</v>
      </c>
      <c r="I319" s="88" t="s">
        <v>490</v>
      </c>
      <c r="J319" s="88" t="s">
        <v>490</v>
      </c>
      <c r="K319" s="88" t="s">
        <v>490</v>
      </c>
      <c r="L319" s="88" t="s">
        <v>490</v>
      </c>
      <c r="M319" s="88" t="s">
        <v>490</v>
      </c>
      <c r="N319" s="88" t="s">
        <v>490</v>
      </c>
      <c r="O319" s="88" t="s">
        <v>490</v>
      </c>
      <c r="P319" s="88" t="s">
        <v>490</v>
      </c>
      <c r="Q319" s="88" t="s">
        <v>490</v>
      </c>
      <c r="R319" s="88" t="s">
        <v>490</v>
      </c>
      <c r="S319" s="88" t="s">
        <v>490</v>
      </c>
      <c r="T319" s="88" t="s">
        <v>490</v>
      </c>
      <c r="U319" s="88" t="s">
        <v>490</v>
      </c>
      <c r="V319" s="89" t="s">
        <v>490</v>
      </c>
    </row>
    <row r="320" spans="1:22" hidden="1" outlineLevel="1" x14ac:dyDescent="0.25">
      <c r="A320" s="13" t="s">
        <v>491</v>
      </c>
      <c r="B320" s="20" t="s">
        <v>492</v>
      </c>
      <c r="C320" s="15" t="s">
        <v>493</v>
      </c>
      <c r="D320" s="16" t="s">
        <v>224</v>
      </c>
      <c r="E320" s="88" t="s">
        <v>224</v>
      </c>
      <c r="F320" s="88" t="s">
        <v>224</v>
      </c>
      <c r="G320" s="88" t="s">
        <v>224</v>
      </c>
      <c r="H320" s="88" t="s">
        <v>224</v>
      </c>
      <c r="I320" s="88" t="s">
        <v>224</v>
      </c>
      <c r="J320" s="88" t="s">
        <v>224</v>
      </c>
      <c r="K320" s="88" t="s">
        <v>224</v>
      </c>
      <c r="L320" s="88" t="s">
        <v>224</v>
      </c>
      <c r="M320" s="88" t="s">
        <v>224</v>
      </c>
      <c r="N320" s="88" t="s">
        <v>224</v>
      </c>
      <c r="O320" s="88" t="s">
        <v>224</v>
      </c>
      <c r="P320" s="88" t="s">
        <v>224</v>
      </c>
      <c r="Q320" s="88" t="s">
        <v>224</v>
      </c>
      <c r="R320" s="88" t="s">
        <v>224</v>
      </c>
      <c r="S320" s="88" t="s">
        <v>224</v>
      </c>
      <c r="T320" s="88" t="s">
        <v>224</v>
      </c>
      <c r="U320" s="88" t="s">
        <v>224</v>
      </c>
      <c r="V320" s="89" t="s">
        <v>224</v>
      </c>
    </row>
    <row r="321" spans="1:22" hidden="1" outlineLevel="1" x14ac:dyDescent="0.25">
      <c r="A321" s="13" t="s">
        <v>494</v>
      </c>
      <c r="B321" s="20" t="s">
        <v>495</v>
      </c>
      <c r="C321" s="15" t="s">
        <v>496</v>
      </c>
      <c r="D321" s="16" t="s">
        <v>224</v>
      </c>
      <c r="E321" s="88" t="s">
        <v>224</v>
      </c>
      <c r="F321" s="88" t="s">
        <v>224</v>
      </c>
      <c r="G321" s="88" t="s">
        <v>224</v>
      </c>
      <c r="H321" s="88" t="s">
        <v>224</v>
      </c>
      <c r="I321" s="88" t="s">
        <v>224</v>
      </c>
      <c r="J321" s="88" t="s">
        <v>224</v>
      </c>
      <c r="K321" s="88" t="s">
        <v>224</v>
      </c>
      <c r="L321" s="88" t="s">
        <v>224</v>
      </c>
      <c r="M321" s="88" t="s">
        <v>224</v>
      </c>
      <c r="N321" s="88" t="s">
        <v>224</v>
      </c>
      <c r="O321" s="88" t="s">
        <v>224</v>
      </c>
      <c r="P321" s="88" t="s">
        <v>224</v>
      </c>
      <c r="Q321" s="88" t="s">
        <v>224</v>
      </c>
      <c r="R321" s="88" t="s">
        <v>224</v>
      </c>
      <c r="S321" s="88" t="s">
        <v>224</v>
      </c>
      <c r="T321" s="88" t="s">
        <v>224</v>
      </c>
      <c r="U321" s="88" t="s">
        <v>224</v>
      </c>
      <c r="V321" s="89" t="s">
        <v>224</v>
      </c>
    </row>
    <row r="322" spans="1:22" hidden="1" outlineLevel="1" x14ac:dyDescent="0.25">
      <c r="A322" s="13" t="s">
        <v>497</v>
      </c>
      <c r="B322" s="20" t="s">
        <v>498</v>
      </c>
      <c r="C322" s="15" t="s">
        <v>493</v>
      </c>
      <c r="D322" s="16" t="s">
        <v>224</v>
      </c>
      <c r="E322" s="88" t="s">
        <v>224</v>
      </c>
      <c r="F322" s="88" t="s">
        <v>224</v>
      </c>
      <c r="G322" s="88" t="s">
        <v>224</v>
      </c>
      <c r="H322" s="88" t="s">
        <v>224</v>
      </c>
      <c r="I322" s="88" t="s">
        <v>224</v>
      </c>
      <c r="J322" s="88" t="s">
        <v>224</v>
      </c>
      <c r="K322" s="88" t="s">
        <v>224</v>
      </c>
      <c r="L322" s="88" t="s">
        <v>224</v>
      </c>
      <c r="M322" s="88" t="s">
        <v>224</v>
      </c>
      <c r="N322" s="88" t="s">
        <v>224</v>
      </c>
      <c r="O322" s="88" t="s">
        <v>224</v>
      </c>
      <c r="P322" s="88" t="s">
        <v>224</v>
      </c>
      <c r="Q322" s="88" t="s">
        <v>224</v>
      </c>
      <c r="R322" s="88" t="s">
        <v>224</v>
      </c>
      <c r="S322" s="88" t="s">
        <v>224</v>
      </c>
      <c r="T322" s="88" t="s">
        <v>224</v>
      </c>
      <c r="U322" s="88" t="s">
        <v>224</v>
      </c>
      <c r="V322" s="89" t="s">
        <v>224</v>
      </c>
    </row>
    <row r="323" spans="1:22" hidden="1" outlineLevel="1" x14ac:dyDescent="0.25">
      <c r="A323" s="13" t="s">
        <v>499</v>
      </c>
      <c r="B323" s="20" t="s">
        <v>500</v>
      </c>
      <c r="C323" s="15" t="s">
        <v>496</v>
      </c>
      <c r="D323" s="16" t="s">
        <v>224</v>
      </c>
      <c r="E323" s="88" t="s">
        <v>224</v>
      </c>
      <c r="F323" s="88" t="s">
        <v>224</v>
      </c>
      <c r="G323" s="88" t="s">
        <v>224</v>
      </c>
      <c r="H323" s="88" t="s">
        <v>224</v>
      </c>
      <c r="I323" s="88" t="s">
        <v>224</v>
      </c>
      <c r="J323" s="88" t="s">
        <v>224</v>
      </c>
      <c r="K323" s="88" t="s">
        <v>224</v>
      </c>
      <c r="L323" s="88" t="s">
        <v>224</v>
      </c>
      <c r="M323" s="88" t="s">
        <v>224</v>
      </c>
      <c r="N323" s="88" t="s">
        <v>224</v>
      </c>
      <c r="O323" s="88" t="s">
        <v>224</v>
      </c>
      <c r="P323" s="88" t="s">
        <v>224</v>
      </c>
      <c r="Q323" s="88" t="s">
        <v>224</v>
      </c>
      <c r="R323" s="88" t="s">
        <v>224</v>
      </c>
      <c r="S323" s="88" t="s">
        <v>224</v>
      </c>
      <c r="T323" s="88" t="s">
        <v>224</v>
      </c>
      <c r="U323" s="88" t="s">
        <v>224</v>
      </c>
      <c r="V323" s="89" t="s">
        <v>224</v>
      </c>
    </row>
    <row r="324" spans="1:22" hidden="1" outlineLevel="1" x14ac:dyDescent="0.25">
      <c r="A324" s="13" t="s">
        <v>501</v>
      </c>
      <c r="B324" s="20" t="s">
        <v>502</v>
      </c>
      <c r="C324" s="15" t="s">
        <v>503</v>
      </c>
      <c r="D324" s="16" t="s">
        <v>224</v>
      </c>
      <c r="E324" s="88" t="s">
        <v>224</v>
      </c>
      <c r="F324" s="88" t="s">
        <v>224</v>
      </c>
      <c r="G324" s="88" t="s">
        <v>224</v>
      </c>
      <c r="H324" s="88" t="s">
        <v>224</v>
      </c>
      <c r="I324" s="88" t="s">
        <v>224</v>
      </c>
      <c r="J324" s="88" t="s">
        <v>224</v>
      </c>
      <c r="K324" s="88" t="s">
        <v>224</v>
      </c>
      <c r="L324" s="88" t="s">
        <v>224</v>
      </c>
      <c r="M324" s="88" t="s">
        <v>224</v>
      </c>
      <c r="N324" s="88" t="s">
        <v>224</v>
      </c>
      <c r="O324" s="88" t="s">
        <v>224</v>
      </c>
      <c r="P324" s="88" t="s">
        <v>224</v>
      </c>
      <c r="Q324" s="88" t="s">
        <v>224</v>
      </c>
      <c r="R324" s="88" t="s">
        <v>224</v>
      </c>
      <c r="S324" s="88" t="s">
        <v>224</v>
      </c>
      <c r="T324" s="88" t="s">
        <v>224</v>
      </c>
      <c r="U324" s="88" t="s">
        <v>224</v>
      </c>
      <c r="V324" s="89" t="s">
        <v>224</v>
      </c>
    </row>
    <row r="325" spans="1:22" hidden="1" outlineLevel="1" x14ac:dyDescent="0.25">
      <c r="A325" s="13" t="s">
        <v>504</v>
      </c>
      <c r="B325" s="20" t="s">
        <v>505</v>
      </c>
      <c r="C325" s="15" t="s">
        <v>224</v>
      </c>
      <c r="D325" s="16" t="s">
        <v>490</v>
      </c>
      <c r="E325" s="88" t="s">
        <v>490</v>
      </c>
      <c r="F325" s="88" t="s">
        <v>490</v>
      </c>
      <c r="G325" s="88" t="s">
        <v>490</v>
      </c>
      <c r="H325" s="88" t="s">
        <v>490</v>
      </c>
      <c r="I325" s="88" t="s">
        <v>490</v>
      </c>
      <c r="J325" s="88" t="s">
        <v>490</v>
      </c>
      <c r="K325" s="88" t="s">
        <v>490</v>
      </c>
      <c r="L325" s="88" t="s">
        <v>490</v>
      </c>
      <c r="M325" s="88" t="s">
        <v>490</v>
      </c>
      <c r="N325" s="88" t="s">
        <v>490</v>
      </c>
      <c r="O325" s="88" t="s">
        <v>490</v>
      </c>
      <c r="P325" s="88" t="s">
        <v>490</v>
      </c>
      <c r="Q325" s="88" t="s">
        <v>490</v>
      </c>
      <c r="R325" s="88" t="s">
        <v>490</v>
      </c>
      <c r="S325" s="88" t="s">
        <v>490</v>
      </c>
      <c r="T325" s="88" t="s">
        <v>490</v>
      </c>
      <c r="U325" s="88" t="s">
        <v>490</v>
      </c>
      <c r="V325" s="89" t="s">
        <v>490</v>
      </c>
    </row>
    <row r="326" spans="1:22" hidden="1" outlineLevel="1" x14ac:dyDescent="0.25">
      <c r="A326" s="13" t="s">
        <v>506</v>
      </c>
      <c r="B326" s="21" t="s">
        <v>507</v>
      </c>
      <c r="C326" s="15" t="s">
        <v>503</v>
      </c>
      <c r="D326" s="16" t="s">
        <v>224</v>
      </c>
      <c r="E326" s="88" t="s">
        <v>224</v>
      </c>
      <c r="F326" s="88" t="s">
        <v>224</v>
      </c>
      <c r="G326" s="88" t="s">
        <v>224</v>
      </c>
      <c r="H326" s="88" t="s">
        <v>224</v>
      </c>
      <c r="I326" s="88" t="s">
        <v>224</v>
      </c>
      <c r="J326" s="88" t="s">
        <v>224</v>
      </c>
      <c r="K326" s="88" t="s">
        <v>224</v>
      </c>
      <c r="L326" s="88" t="s">
        <v>224</v>
      </c>
      <c r="M326" s="88" t="s">
        <v>224</v>
      </c>
      <c r="N326" s="88" t="s">
        <v>224</v>
      </c>
      <c r="O326" s="88" t="s">
        <v>224</v>
      </c>
      <c r="P326" s="88" t="s">
        <v>224</v>
      </c>
      <c r="Q326" s="88" t="s">
        <v>224</v>
      </c>
      <c r="R326" s="88" t="s">
        <v>224</v>
      </c>
      <c r="S326" s="88" t="s">
        <v>224</v>
      </c>
      <c r="T326" s="88" t="s">
        <v>224</v>
      </c>
      <c r="U326" s="88" t="s">
        <v>224</v>
      </c>
      <c r="V326" s="89" t="s">
        <v>224</v>
      </c>
    </row>
    <row r="327" spans="1:22" hidden="1" outlineLevel="1" x14ac:dyDescent="0.25">
      <c r="A327" s="13" t="s">
        <v>508</v>
      </c>
      <c r="B327" s="21" t="s">
        <v>509</v>
      </c>
      <c r="C327" s="15" t="s">
        <v>510</v>
      </c>
      <c r="D327" s="16" t="s">
        <v>224</v>
      </c>
      <c r="E327" s="88" t="s">
        <v>224</v>
      </c>
      <c r="F327" s="88" t="s">
        <v>224</v>
      </c>
      <c r="G327" s="88" t="s">
        <v>224</v>
      </c>
      <c r="H327" s="88" t="s">
        <v>224</v>
      </c>
      <c r="I327" s="88" t="s">
        <v>224</v>
      </c>
      <c r="J327" s="88" t="s">
        <v>224</v>
      </c>
      <c r="K327" s="88" t="s">
        <v>224</v>
      </c>
      <c r="L327" s="88" t="s">
        <v>224</v>
      </c>
      <c r="M327" s="88" t="s">
        <v>224</v>
      </c>
      <c r="N327" s="88" t="s">
        <v>224</v>
      </c>
      <c r="O327" s="88" t="s">
        <v>224</v>
      </c>
      <c r="P327" s="88" t="s">
        <v>224</v>
      </c>
      <c r="Q327" s="88" t="s">
        <v>224</v>
      </c>
      <c r="R327" s="88" t="s">
        <v>224</v>
      </c>
      <c r="S327" s="88" t="s">
        <v>224</v>
      </c>
      <c r="T327" s="88" t="s">
        <v>224</v>
      </c>
      <c r="U327" s="88" t="s">
        <v>224</v>
      </c>
      <c r="V327" s="89" t="s">
        <v>224</v>
      </c>
    </row>
    <row r="328" spans="1:22" hidden="1" outlineLevel="1" x14ac:dyDescent="0.25">
      <c r="A328" s="13" t="s">
        <v>511</v>
      </c>
      <c r="B328" s="20" t="s">
        <v>512</v>
      </c>
      <c r="C328" s="15" t="s">
        <v>224</v>
      </c>
      <c r="D328" s="16" t="s">
        <v>490</v>
      </c>
      <c r="E328" s="88" t="s">
        <v>490</v>
      </c>
      <c r="F328" s="88" t="s">
        <v>490</v>
      </c>
      <c r="G328" s="88" t="s">
        <v>490</v>
      </c>
      <c r="H328" s="88" t="s">
        <v>490</v>
      </c>
      <c r="I328" s="88" t="s">
        <v>490</v>
      </c>
      <c r="J328" s="88" t="s">
        <v>490</v>
      </c>
      <c r="K328" s="88" t="s">
        <v>490</v>
      </c>
      <c r="L328" s="88" t="s">
        <v>490</v>
      </c>
      <c r="M328" s="88" t="s">
        <v>490</v>
      </c>
      <c r="N328" s="88" t="s">
        <v>490</v>
      </c>
      <c r="O328" s="88" t="s">
        <v>490</v>
      </c>
      <c r="P328" s="88" t="s">
        <v>490</v>
      </c>
      <c r="Q328" s="88" t="s">
        <v>490</v>
      </c>
      <c r="R328" s="88" t="s">
        <v>490</v>
      </c>
      <c r="S328" s="88" t="s">
        <v>490</v>
      </c>
      <c r="T328" s="88" t="s">
        <v>490</v>
      </c>
      <c r="U328" s="88" t="s">
        <v>490</v>
      </c>
      <c r="V328" s="89" t="s">
        <v>490</v>
      </c>
    </row>
    <row r="329" spans="1:22" hidden="1" outlineLevel="1" x14ac:dyDescent="0.25">
      <c r="A329" s="13" t="s">
        <v>513</v>
      </c>
      <c r="B329" s="21" t="s">
        <v>507</v>
      </c>
      <c r="C329" s="15" t="s">
        <v>503</v>
      </c>
      <c r="D329" s="16" t="s">
        <v>224</v>
      </c>
      <c r="E329" s="88" t="s">
        <v>224</v>
      </c>
      <c r="F329" s="88" t="s">
        <v>224</v>
      </c>
      <c r="G329" s="88" t="s">
        <v>224</v>
      </c>
      <c r="H329" s="88" t="s">
        <v>224</v>
      </c>
      <c r="I329" s="88" t="s">
        <v>224</v>
      </c>
      <c r="J329" s="88" t="s">
        <v>224</v>
      </c>
      <c r="K329" s="88" t="s">
        <v>224</v>
      </c>
      <c r="L329" s="88" t="s">
        <v>224</v>
      </c>
      <c r="M329" s="88" t="s">
        <v>224</v>
      </c>
      <c r="N329" s="88" t="s">
        <v>224</v>
      </c>
      <c r="O329" s="88" t="s">
        <v>224</v>
      </c>
      <c r="P329" s="88" t="s">
        <v>224</v>
      </c>
      <c r="Q329" s="88" t="s">
        <v>224</v>
      </c>
      <c r="R329" s="88" t="s">
        <v>224</v>
      </c>
      <c r="S329" s="88" t="s">
        <v>224</v>
      </c>
      <c r="T329" s="88" t="s">
        <v>224</v>
      </c>
      <c r="U329" s="88" t="s">
        <v>224</v>
      </c>
      <c r="V329" s="89" t="s">
        <v>224</v>
      </c>
    </row>
    <row r="330" spans="1:22" hidden="1" outlineLevel="1" x14ac:dyDescent="0.25">
      <c r="A330" s="13" t="s">
        <v>514</v>
      </c>
      <c r="B330" s="21" t="s">
        <v>515</v>
      </c>
      <c r="C330" s="15" t="s">
        <v>493</v>
      </c>
      <c r="D330" s="16" t="s">
        <v>224</v>
      </c>
      <c r="E330" s="88" t="s">
        <v>224</v>
      </c>
      <c r="F330" s="88" t="s">
        <v>224</v>
      </c>
      <c r="G330" s="88" t="s">
        <v>224</v>
      </c>
      <c r="H330" s="88" t="s">
        <v>224</v>
      </c>
      <c r="I330" s="88" t="s">
        <v>224</v>
      </c>
      <c r="J330" s="88" t="s">
        <v>224</v>
      </c>
      <c r="K330" s="88" t="s">
        <v>224</v>
      </c>
      <c r="L330" s="88" t="s">
        <v>224</v>
      </c>
      <c r="M330" s="88" t="s">
        <v>224</v>
      </c>
      <c r="N330" s="88" t="s">
        <v>224</v>
      </c>
      <c r="O330" s="88" t="s">
        <v>224</v>
      </c>
      <c r="P330" s="88" t="s">
        <v>224</v>
      </c>
      <c r="Q330" s="88" t="s">
        <v>224</v>
      </c>
      <c r="R330" s="88" t="s">
        <v>224</v>
      </c>
      <c r="S330" s="88" t="s">
        <v>224</v>
      </c>
      <c r="T330" s="88" t="s">
        <v>224</v>
      </c>
      <c r="U330" s="88" t="s">
        <v>224</v>
      </c>
      <c r="V330" s="89" t="s">
        <v>224</v>
      </c>
    </row>
    <row r="331" spans="1:22" hidden="1" outlineLevel="1" x14ac:dyDescent="0.25">
      <c r="A331" s="13" t="s">
        <v>516</v>
      </c>
      <c r="B331" s="21" t="s">
        <v>509</v>
      </c>
      <c r="C331" s="15" t="s">
        <v>510</v>
      </c>
      <c r="D331" s="16" t="s">
        <v>224</v>
      </c>
      <c r="E331" s="88" t="s">
        <v>224</v>
      </c>
      <c r="F331" s="88" t="s">
        <v>224</v>
      </c>
      <c r="G331" s="88" t="s">
        <v>224</v>
      </c>
      <c r="H331" s="88" t="s">
        <v>224</v>
      </c>
      <c r="I331" s="88" t="s">
        <v>224</v>
      </c>
      <c r="J331" s="88" t="s">
        <v>224</v>
      </c>
      <c r="K331" s="88" t="s">
        <v>224</v>
      </c>
      <c r="L331" s="88" t="s">
        <v>224</v>
      </c>
      <c r="M331" s="88" t="s">
        <v>224</v>
      </c>
      <c r="N331" s="88" t="s">
        <v>224</v>
      </c>
      <c r="O331" s="88" t="s">
        <v>224</v>
      </c>
      <c r="P331" s="88" t="s">
        <v>224</v>
      </c>
      <c r="Q331" s="88" t="s">
        <v>224</v>
      </c>
      <c r="R331" s="88" t="s">
        <v>224</v>
      </c>
      <c r="S331" s="88" t="s">
        <v>224</v>
      </c>
      <c r="T331" s="88" t="s">
        <v>224</v>
      </c>
      <c r="U331" s="88" t="s">
        <v>224</v>
      </c>
      <c r="V331" s="89" t="s">
        <v>224</v>
      </c>
    </row>
    <row r="332" spans="1:22" hidden="1" outlineLevel="1" x14ac:dyDescent="0.25">
      <c r="A332" s="13" t="s">
        <v>517</v>
      </c>
      <c r="B332" s="20" t="s">
        <v>518</v>
      </c>
      <c r="C332" s="15" t="s">
        <v>224</v>
      </c>
      <c r="D332" s="16" t="s">
        <v>490</v>
      </c>
      <c r="E332" s="88" t="s">
        <v>490</v>
      </c>
      <c r="F332" s="88" t="s">
        <v>490</v>
      </c>
      <c r="G332" s="88" t="s">
        <v>490</v>
      </c>
      <c r="H332" s="88" t="s">
        <v>490</v>
      </c>
      <c r="I332" s="88" t="s">
        <v>490</v>
      </c>
      <c r="J332" s="88" t="s">
        <v>490</v>
      </c>
      <c r="K332" s="88" t="s">
        <v>490</v>
      </c>
      <c r="L332" s="88" t="s">
        <v>490</v>
      </c>
      <c r="M332" s="88" t="s">
        <v>490</v>
      </c>
      <c r="N332" s="88" t="s">
        <v>490</v>
      </c>
      <c r="O332" s="88" t="s">
        <v>490</v>
      </c>
      <c r="P332" s="88" t="s">
        <v>490</v>
      </c>
      <c r="Q332" s="88" t="s">
        <v>490</v>
      </c>
      <c r="R332" s="88" t="s">
        <v>490</v>
      </c>
      <c r="S332" s="88" t="s">
        <v>490</v>
      </c>
      <c r="T332" s="88" t="s">
        <v>490</v>
      </c>
      <c r="U332" s="88" t="s">
        <v>490</v>
      </c>
      <c r="V332" s="89" t="s">
        <v>490</v>
      </c>
    </row>
    <row r="333" spans="1:22" hidden="1" outlineLevel="1" x14ac:dyDescent="0.25">
      <c r="A333" s="13" t="s">
        <v>519</v>
      </c>
      <c r="B333" s="21" t="s">
        <v>507</v>
      </c>
      <c r="C333" s="15" t="s">
        <v>503</v>
      </c>
      <c r="D333" s="16" t="s">
        <v>224</v>
      </c>
      <c r="E333" s="88" t="s">
        <v>224</v>
      </c>
      <c r="F333" s="88" t="s">
        <v>224</v>
      </c>
      <c r="G333" s="88" t="s">
        <v>224</v>
      </c>
      <c r="H333" s="88" t="s">
        <v>224</v>
      </c>
      <c r="I333" s="88" t="s">
        <v>224</v>
      </c>
      <c r="J333" s="88" t="s">
        <v>224</v>
      </c>
      <c r="K333" s="88" t="s">
        <v>224</v>
      </c>
      <c r="L333" s="88" t="s">
        <v>224</v>
      </c>
      <c r="M333" s="88" t="s">
        <v>224</v>
      </c>
      <c r="N333" s="88" t="s">
        <v>224</v>
      </c>
      <c r="O333" s="88" t="s">
        <v>224</v>
      </c>
      <c r="P333" s="88" t="s">
        <v>224</v>
      </c>
      <c r="Q333" s="88" t="s">
        <v>224</v>
      </c>
      <c r="R333" s="88" t="s">
        <v>224</v>
      </c>
      <c r="S333" s="88" t="s">
        <v>224</v>
      </c>
      <c r="T333" s="88" t="s">
        <v>224</v>
      </c>
      <c r="U333" s="88" t="s">
        <v>224</v>
      </c>
      <c r="V333" s="89" t="s">
        <v>224</v>
      </c>
    </row>
    <row r="334" spans="1:22" hidden="1" outlineLevel="1" x14ac:dyDescent="0.25">
      <c r="A334" s="13" t="s">
        <v>520</v>
      </c>
      <c r="B334" s="21" t="s">
        <v>509</v>
      </c>
      <c r="C334" s="15" t="s">
        <v>510</v>
      </c>
      <c r="D334" s="16" t="s">
        <v>224</v>
      </c>
      <c r="E334" s="88" t="s">
        <v>224</v>
      </c>
      <c r="F334" s="88" t="s">
        <v>224</v>
      </c>
      <c r="G334" s="88" t="s">
        <v>224</v>
      </c>
      <c r="H334" s="88" t="s">
        <v>224</v>
      </c>
      <c r="I334" s="88" t="s">
        <v>224</v>
      </c>
      <c r="J334" s="88" t="s">
        <v>224</v>
      </c>
      <c r="K334" s="88" t="s">
        <v>224</v>
      </c>
      <c r="L334" s="88" t="s">
        <v>224</v>
      </c>
      <c r="M334" s="88" t="s">
        <v>224</v>
      </c>
      <c r="N334" s="88" t="s">
        <v>224</v>
      </c>
      <c r="O334" s="88" t="s">
        <v>224</v>
      </c>
      <c r="P334" s="88" t="s">
        <v>224</v>
      </c>
      <c r="Q334" s="88" t="s">
        <v>224</v>
      </c>
      <c r="R334" s="88" t="s">
        <v>224</v>
      </c>
      <c r="S334" s="88" t="s">
        <v>224</v>
      </c>
      <c r="T334" s="88" t="s">
        <v>224</v>
      </c>
      <c r="U334" s="88" t="s">
        <v>224</v>
      </c>
      <c r="V334" s="89" t="s">
        <v>224</v>
      </c>
    </row>
    <row r="335" spans="1:22" hidden="1" outlineLevel="1" x14ac:dyDescent="0.25">
      <c r="A335" s="13" t="s">
        <v>521</v>
      </c>
      <c r="B335" s="20" t="s">
        <v>522</v>
      </c>
      <c r="C335" s="15" t="s">
        <v>224</v>
      </c>
      <c r="D335" s="16" t="s">
        <v>490</v>
      </c>
      <c r="E335" s="88" t="s">
        <v>490</v>
      </c>
      <c r="F335" s="88" t="s">
        <v>490</v>
      </c>
      <c r="G335" s="88" t="s">
        <v>490</v>
      </c>
      <c r="H335" s="88" t="s">
        <v>490</v>
      </c>
      <c r="I335" s="88" t="s">
        <v>490</v>
      </c>
      <c r="J335" s="88" t="s">
        <v>490</v>
      </c>
      <c r="K335" s="88" t="s">
        <v>490</v>
      </c>
      <c r="L335" s="88" t="s">
        <v>490</v>
      </c>
      <c r="M335" s="88" t="s">
        <v>490</v>
      </c>
      <c r="N335" s="88" t="s">
        <v>490</v>
      </c>
      <c r="O335" s="88" t="s">
        <v>490</v>
      </c>
      <c r="P335" s="88" t="s">
        <v>490</v>
      </c>
      <c r="Q335" s="88" t="s">
        <v>490</v>
      </c>
      <c r="R335" s="88" t="s">
        <v>490</v>
      </c>
      <c r="S335" s="88" t="s">
        <v>490</v>
      </c>
      <c r="T335" s="88" t="s">
        <v>490</v>
      </c>
      <c r="U335" s="88" t="s">
        <v>490</v>
      </c>
      <c r="V335" s="89" t="s">
        <v>490</v>
      </c>
    </row>
    <row r="336" spans="1:22" hidden="1" outlineLevel="1" x14ac:dyDescent="0.25">
      <c r="A336" s="13" t="s">
        <v>523</v>
      </c>
      <c r="B336" s="21" t="s">
        <v>507</v>
      </c>
      <c r="C336" s="15" t="s">
        <v>503</v>
      </c>
      <c r="D336" s="16" t="s">
        <v>224</v>
      </c>
      <c r="E336" s="88" t="s">
        <v>224</v>
      </c>
      <c r="F336" s="88" t="s">
        <v>224</v>
      </c>
      <c r="G336" s="88" t="s">
        <v>224</v>
      </c>
      <c r="H336" s="88" t="s">
        <v>224</v>
      </c>
      <c r="I336" s="88" t="s">
        <v>224</v>
      </c>
      <c r="J336" s="88" t="s">
        <v>224</v>
      </c>
      <c r="K336" s="88" t="s">
        <v>224</v>
      </c>
      <c r="L336" s="88" t="s">
        <v>224</v>
      </c>
      <c r="M336" s="88" t="s">
        <v>224</v>
      </c>
      <c r="N336" s="88" t="s">
        <v>224</v>
      </c>
      <c r="O336" s="88" t="s">
        <v>224</v>
      </c>
      <c r="P336" s="88" t="s">
        <v>224</v>
      </c>
      <c r="Q336" s="88" t="s">
        <v>224</v>
      </c>
      <c r="R336" s="88" t="s">
        <v>224</v>
      </c>
      <c r="S336" s="88" t="s">
        <v>224</v>
      </c>
      <c r="T336" s="88" t="s">
        <v>224</v>
      </c>
      <c r="U336" s="88" t="s">
        <v>224</v>
      </c>
      <c r="V336" s="89" t="s">
        <v>224</v>
      </c>
    </row>
    <row r="337" spans="1:22" hidden="1" outlineLevel="1" x14ac:dyDescent="0.25">
      <c r="A337" s="13" t="s">
        <v>524</v>
      </c>
      <c r="B337" s="21" t="s">
        <v>515</v>
      </c>
      <c r="C337" s="15" t="s">
        <v>493</v>
      </c>
      <c r="D337" s="16" t="s">
        <v>224</v>
      </c>
      <c r="E337" s="88" t="s">
        <v>224</v>
      </c>
      <c r="F337" s="88" t="s">
        <v>224</v>
      </c>
      <c r="G337" s="88" t="s">
        <v>224</v>
      </c>
      <c r="H337" s="88" t="s">
        <v>224</v>
      </c>
      <c r="I337" s="88" t="s">
        <v>224</v>
      </c>
      <c r="J337" s="88" t="s">
        <v>224</v>
      </c>
      <c r="K337" s="88" t="s">
        <v>224</v>
      </c>
      <c r="L337" s="88" t="s">
        <v>224</v>
      </c>
      <c r="M337" s="88" t="s">
        <v>224</v>
      </c>
      <c r="N337" s="88" t="s">
        <v>224</v>
      </c>
      <c r="O337" s="88" t="s">
        <v>224</v>
      </c>
      <c r="P337" s="88" t="s">
        <v>224</v>
      </c>
      <c r="Q337" s="88" t="s">
        <v>224</v>
      </c>
      <c r="R337" s="88" t="s">
        <v>224</v>
      </c>
      <c r="S337" s="88" t="s">
        <v>224</v>
      </c>
      <c r="T337" s="88" t="s">
        <v>224</v>
      </c>
      <c r="U337" s="88" t="s">
        <v>224</v>
      </c>
      <c r="V337" s="89" t="s">
        <v>224</v>
      </c>
    </row>
    <row r="338" spans="1:22" hidden="1" outlineLevel="1" x14ac:dyDescent="0.25">
      <c r="A338" s="13" t="s">
        <v>525</v>
      </c>
      <c r="B338" s="21" t="s">
        <v>509</v>
      </c>
      <c r="C338" s="15" t="s">
        <v>510</v>
      </c>
      <c r="D338" s="16" t="s">
        <v>224</v>
      </c>
      <c r="E338" s="88" t="s">
        <v>224</v>
      </c>
      <c r="F338" s="88" t="s">
        <v>224</v>
      </c>
      <c r="G338" s="88" t="s">
        <v>224</v>
      </c>
      <c r="H338" s="88" t="s">
        <v>224</v>
      </c>
      <c r="I338" s="88" t="s">
        <v>224</v>
      </c>
      <c r="J338" s="88" t="s">
        <v>224</v>
      </c>
      <c r="K338" s="88" t="s">
        <v>224</v>
      </c>
      <c r="L338" s="88" t="s">
        <v>224</v>
      </c>
      <c r="M338" s="88" t="s">
        <v>224</v>
      </c>
      <c r="N338" s="88" t="s">
        <v>224</v>
      </c>
      <c r="O338" s="88" t="s">
        <v>224</v>
      </c>
      <c r="P338" s="88" t="s">
        <v>224</v>
      </c>
      <c r="Q338" s="88" t="s">
        <v>224</v>
      </c>
      <c r="R338" s="88" t="s">
        <v>224</v>
      </c>
      <c r="S338" s="88" t="s">
        <v>224</v>
      </c>
      <c r="T338" s="88" t="s">
        <v>224</v>
      </c>
      <c r="U338" s="88" t="s">
        <v>224</v>
      </c>
      <c r="V338" s="89" t="s">
        <v>224</v>
      </c>
    </row>
    <row r="339" spans="1:22" collapsed="1" x14ac:dyDescent="0.25">
      <c r="A339" s="33" t="s">
        <v>526</v>
      </c>
      <c r="B339" s="19" t="s">
        <v>527</v>
      </c>
      <c r="C339" s="34" t="s">
        <v>224</v>
      </c>
      <c r="D339" s="35" t="s">
        <v>490</v>
      </c>
      <c r="E339" s="99" t="s">
        <v>490</v>
      </c>
      <c r="F339" s="99" t="s">
        <v>490</v>
      </c>
      <c r="G339" s="99" t="s">
        <v>490</v>
      </c>
      <c r="H339" s="99" t="s">
        <v>490</v>
      </c>
      <c r="I339" s="99" t="s">
        <v>490</v>
      </c>
      <c r="J339" s="99" t="s">
        <v>490</v>
      </c>
      <c r="K339" s="99" t="s">
        <v>490</v>
      </c>
      <c r="L339" s="99" t="s">
        <v>490</v>
      </c>
      <c r="M339" s="99" t="s">
        <v>490</v>
      </c>
      <c r="N339" s="99" t="s">
        <v>490</v>
      </c>
      <c r="O339" s="99" t="s">
        <v>490</v>
      </c>
      <c r="P339" s="99" t="s">
        <v>490</v>
      </c>
      <c r="Q339" s="99" t="s">
        <v>490</v>
      </c>
      <c r="R339" s="99" t="s">
        <v>490</v>
      </c>
      <c r="S339" s="99" t="s">
        <v>490</v>
      </c>
      <c r="T339" s="99" t="s">
        <v>490</v>
      </c>
      <c r="U339" s="99" t="s">
        <v>490</v>
      </c>
      <c r="V339" s="100" t="s">
        <v>490</v>
      </c>
    </row>
    <row r="340" spans="1:22" ht="31.5" x14ac:dyDescent="0.25">
      <c r="A340" s="13" t="s">
        <v>528</v>
      </c>
      <c r="B340" s="20" t="s">
        <v>529</v>
      </c>
      <c r="C340" s="15" t="s">
        <v>503</v>
      </c>
      <c r="D340" s="79">
        <v>321.92861699999997</v>
      </c>
      <c r="E340" s="82">
        <v>1588.527816</v>
      </c>
      <c r="F340" s="82">
        <v>1547.268538112</v>
      </c>
      <c r="G340" s="82">
        <v>1794.9920392844424</v>
      </c>
      <c r="H340" s="82">
        <v>1734.1217594000002</v>
      </c>
      <c r="I340" s="82">
        <v>1793.8199239999999</v>
      </c>
      <c r="J340" s="82">
        <v>1756.7911279</v>
      </c>
      <c r="K340" s="82">
        <v>1838.85244128</v>
      </c>
      <c r="L340" s="82">
        <v>1766.3790622500001</v>
      </c>
      <c r="M340" s="82">
        <v>1881.1610084599999</v>
      </c>
      <c r="N340" s="82">
        <v>1954.0314171351592</v>
      </c>
      <c r="O340" s="82">
        <v>1991.6613802700001</v>
      </c>
      <c r="P340" s="82">
        <v>2059.6108687308961</v>
      </c>
      <c r="Q340" s="82">
        <v>2104.1836434100001</v>
      </c>
      <c r="R340" s="82">
        <v>2166.2771276507397</v>
      </c>
      <c r="S340" s="82">
        <v>2218.7571856890499</v>
      </c>
      <c r="T340" s="82">
        <v>2274.0544121899215</v>
      </c>
      <c r="U340" s="82">
        <f t="shared" ref="U340:U350" si="37">G340+I340+K340+M340+O340+Q340+S340</f>
        <v>13623.427622393492</v>
      </c>
      <c r="V340" s="101">
        <f t="shared" ref="V340:V350" si="38">H340+J340+L340+N340+P340+R340+T340</f>
        <v>13711.265775256716</v>
      </c>
    </row>
    <row r="341" spans="1:22" ht="31.5" x14ac:dyDescent="0.25">
      <c r="A341" s="13" t="s">
        <v>530</v>
      </c>
      <c r="B341" s="21" t="s">
        <v>531</v>
      </c>
      <c r="C341" s="15" t="s">
        <v>503</v>
      </c>
      <c r="D341" s="79">
        <v>0</v>
      </c>
      <c r="E341" s="82">
        <v>0</v>
      </c>
      <c r="F341" s="82">
        <v>0</v>
      </c>
      <c r="G341" s="82">
        <v>0</v>
      </c>
      <c r="H341" s="82">
        <v>0</v>
      </c>
      <c r="I341" s="82">
        <v>0</v>
      </c>
      <c r="J341" s="82">
        <v>0</v>
      </c>
      <c r="K341" s="82">
        <v>0</v>
      </c>
      <c r="L341" s="82">
        <f>L342+L343</f>
        <v>0</v>
      </c>
      <c r="M341" s="82">
        <v>0</v>
      </c>
      <c r="N341" s="82">
        <v>0</v>
      </c>
      <c r="O341" s="82">
        <v>0</v>
      </c>
      <c r="P341" s="82">
        <v>0</v>
      </c>
      <c r="Q341" s="82">
        <v>0</v>
      </c>
      <c r="R341" s="82">
        <v>0</v>
      </c>
      <c r="S341" s="82">
        <v>0</v>
      </c>
      <c r="T341" s="82">
        <v>0</v>
      </c>
      <c r="U341" s="82">
        <f t="shared" si="37"/>
        <v>0</v>
      </c>
      <c r="V341" s="101">
        <f t="shared" si="38"/>
        <v>0</v>
      </c>
    </row>
    <row r="342" spans="1:22" x14ac:dyDescent="0.25">
      <c r="A342" s="13" t="s">
        <v>532</v>
      </c>
      <c r="B342" s="127" t="s">
        <v>533</v>
      </c>
      <c r="C342" s="15" t="s">
        <v>503</v>
      </c>
      <c r="D342" s="79">
        <v>0</v>
      </c>
      <c r="E342" s="82">
        <v>0</v>
      </c>
      <c r="F342" s="82">
        <v>0</v>
      </c>
      <c r="G342" s="82">
        <v>0</v>
      </c>
      <c r="H342" s="82">
        <v>0</v>
      </c>
      <c r="I342" s="82">
        <v>0</v>
      </c>
      <c r="J342" s="82">
        <v>0</v>
      </c>
      <c r="K342" s="82">
        <v>0</v>
      </c>
      <c r="L342" s="82">
        <v>0</v>
      </c>
      <c r="M342" s="82">
        <v>0</v>
      </c>
      <c r="N342" s="82">
        <v>0</v>
      </c>
      <c r="O342" s="82">
        <v>0</v>
      </c>
      <c r="P342" s="82">
        <v>0</v>
      </c>
      <c r="Q342" s="82">
        <v>0</v>
      </c>
      <c r="R342" s="82">
        <v>0</v>
      </c>
      <c r="S342" s="82">
        <v>0</v>
      </c>
      <c r="T342" s="82">
        <v>0</v>
      </c>
      <c r="U342" s="82">
        <f t="shared" si="37"/>
        <v>0</v>
      </c>
      <c r="V342" s="101">
        <f t="shared" si="38"/>
        <v>0</v>
      </c>
    </row>
    <row r="343" spans="1:22" x14ac:dyDescent="0.25">
      <c r="A343" s="13" t="s">
        <v>534</v>
      </c>
      <c r="B343" s="127" t="s">
        <v>535</v>
      </c>
      <c r="C343" s="15" t="s">
        <v>503</v>
      </c>
      <c r="D343" s="79">
        <v>0</v>
      </c>
      <c r="E343" s="82">
        <v>0</v>
      </c>
      <c r="F343" s="82">
        <v>0</v>
      </c>
      <c r="G343" s="82">
        <v>0</v>
      </c>
      <c r="H343" s="82">
        <v>0</v>
      </c>
      <c r="I343" s="82">
        <v>0</v>
      </c>
      <c r="J343" s="82">
        <v>0</v>
      </c>
      <c r="K343" s="82">
        <v>0</v>
      </c>
      <c r="L343" s="82">
        <v>0</v>
      </c>
      <c r="M343" s="82">
        <v>0</v>
      </c>
      <c r="N343" s="82">
        <v>0</v>
      </c>
      <c r="O343" s="82">
        <v>0</v>
      </c>
      <c r="P343" s="82">
        <v>0</v>
      </c>
      <c r="Q343" s="82">
        <v>0</v>
      </c>
      <c r="R343" s="82">
        <v>0</v>
      </c>
      <c r="S343" s="82">
        <v>0</v>
      </c>
      <c r="T343" s="82">
        <v>0</v>
      </c>
      <c r="U343" s="82">
        <f t="shared" si="37"/>
        <v>0</v>
      </c>
      <c r="V343" s="101">
        <f t="shared" si="38"/>
        <v>0</v>
      </c>
    </row>
    <row r="344" spans="1:22" x14ac:dyDescent="0.25">
      <c r="A344" s="13" t="s">
        <v>536</v>
      </c>
      <c r="B344" s="20" t="s">
        <v>537</v>
      </c>
      <c r="C344" s="15" t="s">
        <v>503</v>
      </c>
      <c r="D344" s="79">
        <v>372.11410399999994</v>
      </c>
      <c r="E344" s="82">
        <v>944.80418399999985</v>
      </c>
      <c r="F344" s="82">
        <v>1045.1658254894492</v>
      </c>
      <c r="G344" s="82">
        <v>846.67696071555781</v>
      </c>
      <c r="H344" s="82">
        <v>893.35318059999997</v>
      </c>
      <c r="I344" s="82">
        <v>826.62007599999993</v>
      </c>
      <c r="J344" s="82">
        <v>925.02499689999968</v>
      </c>
      <c r="K344" s="82">
        <v>830.01902518309475</v>
      </c>
      <c r="L344" s="82">
        <v>988.03946875000042</v>
      </c>
      <c r="M344" s="82">
        <v>814.39917259785648</v>
      </c>
      <c r="N344" s="82">
        <v>845.96840703484008</v>
      </c>
      <c r="O344" s="82">
        <v>730.85440316772315</v>
      </c>
      <c r="P344" s="82">
        <v>755.78895447204013</v>
      </c>
      <c r="Q344" s="82">
        <v>645.5572978780142</v>
      </c>
      <c r="R344" s="82">
        <v>664.6073945798089</v>
      </c>
      <c r="S344" s="82">
        <v>558.48116501451511</v>
      </c>
      <c r="T344" s="82">
        <v>572.39997491290296</v>
      </c>
      <c r="U344" s="82">
        <f t="shared" si="37"/>
        <v>5252.6081005567612</v>
      </c>
      <c r="V344" s="101">
        <f t="shared" si="38"/>
        <v>5645.1823772495918</v>
      </c>
    </row>
    <row r="345" spans="1:22" x14ac:dyDescent="0.25">
      <c r="A345" s="13" t="s">
        <v>538</v>
      </c>
      <c r="B345" s="20" t="s">
        <v>539</v>
      </c>
      <c r="C345" s="15" t="s">
        <v>493</v>
      </c>
      <c r="D345" s="79">
        <v>0</v>
      </c>
      <c r="E345" s="82">
        <v>256</v>
      </c>
      <c r="F345" s="82">
        <v>269</v>
      </c>
      <c r="G345" s="82">
        <v>269</v>
      </c>
      <c r="H345" s="82">
        <v>269</v>
      </c>
      <c r="I345" s="82">
        <v>269</v>
      </c>
      <c r="J345" s="82">
        <v>269</v>
      </c>
      <c r="K345" s="82">
        <v>269</v>
      </c>
      <c r="L345" s="82">
        <v>269</v>
      </c>
      <c r="M345" s="82">
        <v>269</v>
      </c>
      <c r="N345" s="82">
        <v>269</v>
      </c>
      <c r="O345" s="82">
        <v>269</v>
      </c>
      <c r="P345" s="82">
        <v>269</v>
      </c>
      <c r="Q345" s="82">
        <v>269</v>
      </c>
      <c r="R345" s="82">
        <v>269</v>
      </c>
      <c r="S345" s="82">
        <v>269</v>
      </c>
      <c r="T345" s="82">
        <v>269</v>
      </c>
      <c r="U345" s="82">
        <f t="shared" ref="U345" si="39">S345</f>
        <v>269</v>
      </c>
      <c r="V345" s="101">
        <f t="shared" ref="V345" si="40">T345</f>
        <v>269</v>
      </c>
    </row>
    <row r="346" spans="1:22" ht="31.5" x14ac:dyDescent="0.25">
      <c r="A346" s="13" t="s">
        <v>540</v>
      </c>
      <c r="B346" s="21" t="s">
        <v>541</v>
      </c>
      <c r="C346" s="15" t="s">
        <v>493</v>
      </c>
      <c r="D346" s="79">
        <v>0</v>
      </c>
      <c r="E346" s="82">
        <v>0</v>
      </c>
      <c r="F346" s="82">
        <v>0</v>
      </c>
      <c r="G346" s="82">
        <v>0</v>
      </c>
      <c r="H346" s="82">
        <v>0</v>
      </c>
      <c r="I346" s="82">
        <v>0</v>
      </c>
      <c r="J346" s="82">
        <v>0</v>
      </c>
      <c r="K346" s="82">
        <v>0</v>
      </c>
      <c r="L346" s="82">
        <v>0</v>
      </c>
      <c r="M346" s="82">
        <v>0</v>
      </c>
      <c r="N346" s="82">
        <v>0</v>
      </c>
      <c r="O346" s="82">
        <v>0</v>
      </c>
      <c r="P346" s="82">
        <v>0</v>
      </c>
      <c r="Q346" s="82">
        <v>0</v>
      </c>
      <c r="R346" s="82">
        <v>0</v>
      </c>
      <c r="S346" s="82">
        <v>0</v>
      </c>
      <c r="T346" s="82">
        <v>0</v>
      </c>
      <c r="U346" s="82">
        <f t="shared" si="37"/>
        <v>0</v>
      </c>
      <c r="V346" s="101">
        <f t="shared" si="38"/>
        <v>0</v>
      </c>
    </row>
    <row r="347" spans="1:22" x14ac:dyDescent="0.25">
      <c r="A347" s="13" t="s">
        <v>542</v>
      </c>
      <c r="B347" s="127" t="s">
        <v>533</v>
      </c>
      <c r="C347" s="15" t="s">
        <v>493</v>
      </c>
      <c r="D347" s="79">
        <v>0</v>
      </c>
      <c r="E347" s="82">
        <v>0</v>
      </c>
      <c r="F347" s="82">
        <v>0</v>
      </c>
      <c r="G347" s="82">
        <v>0</v>
      </c>
      <c r="H347" s="82">
        <v>0</v>
      </c>
      <c r="I347" s="82">
        <v>0</v>
      </c>
      <c r="J347" s="82">
        <v>0</v>
      </c>
      <c r="K347" s="82">
        <v>0</v>
      </c>
      <c r="L347" s="82">
        <v>0</v>
      </c>
      <c r="M347" s="82">
        <v>0</v>
      </c>
      <c r="N347" s="82">
        <v>0</v>
      </c>
      <c r="O347" s="82">
        <v>0</v>
      </c>
      <c r="P347" s="82">
        <v>0</v>
      </c>
      <c r="Q347" s="82">
        <v>0</v>
      </c>
      <c r="R347" s="82">
        <v>0</v>
      </c>
      <c r="S347" s="82">
        <v>0</v>
      </c>
      <c r="T347" s="82">
        <v>0</v>
      </c>
      <c r="U347" s="82">
        <f t="shared" si="37"/>
        <v>0</v>
      </c>
      <c r="V347" s="101">
        <f t="shared" si="38"/>
        <v>0</v>
      </c>
    </row>
    <row r="348" spans="1:22" x14ac:dyDescent="0.25">
      <c r="A348" s="13" t="s">
        <v>543</v>
      </c>
      <c r="B348" s="127" t="s">
        <v>535</v>
      </c>
      <c r="C348" s="15" t="s">
        <v>493</v>
      </c>
      <c r="D348" s="79">
        <v>0</v>
      </c>
      <c r="E348" s="82">
        <v>0</v>
      </c>
      <c r="F348" s="82">
        <v>0</v>
      </c>
      <c r="G348" s="82">
        <v>0</v>
      </c>
      <c r="H348" s="82">
        <v>0</v>
      </c>
      <c r="I348" s="82">
        <v>0</v>
      </c>
      <c r="J348" s="82">
        <v>0</v>
      </c>
      <c r="K348" s="82">
        <v>0</v>
      </c>
      <c r="L348" s="82">
        <v>0</v>
      </c>
      <c r="M348" s="82">
        <v>0</v>
      </c>
      <c r="N348" s="82">
        <v>0</v>
      </c>
      <c r="O348" s="82">
        <v>0</v>
      </c>
      <c r="P348" s="82">
        <v>0</v>
      </c>
      <c r="Q348" s="82">
        <v>0</v>
      </c>
      <c r="R348" s="82">
        <v>0</v>
      </c>
      <c r="S348" s="82">
        <v>0</v>
      </c>
      <c r="T348" s="82">
        <v>0</v>
      </c>
      <c r="U348" s="82">
        <f t="shared" si="37"/>
        <v>0</v>
      </c>
      <c r="V348" s="101">
        <f t="shared" si="38"/>
        <v>0</v>
      </c>
    </row>
    <row r="349" spans="1:22" x14ac:dyDescent="0.25">
      <c r="A349" s="13" t="s">
        <v>544</v>
      </c>
      <c r="B349" s="20" t="s">
        <v>545</v>
      </c>
      <c r="C349" s="15" t="s">
        <v>546</v>
      </c>
      <c r="D349" s="79">
        <v>52946</v>
      </c>
      <c r="E349" s="82">
        <v>54321</v>
      </c>
      <c r="F349" s="82">
        <v>56267.625664999992</v>
      </c>
      <c r="G349" s="82">
        <v>62023.229825000002</v>
      </c>
      <c r="H349" s="82">
        <v>62660.711044999996</v>
      </c>
      <c r="I349" s="82">
        <v>62023.229825000002</v>
      </c>
      <c r="J349" s="82">
        <v>65108.050044999996</v>
      </c>
      <c r="K349" s="82">
        <v>64257.111045000005</v>
      </c>
      <c r="L349" s="82">
        <v>64780.978000000003</v>
      </c>
      <c r="M349" s="82">
        <v>64257.111045000005</v>
      </c>
      <c r="N349" s="82">
        <v>61364.268244999999</v>
      </c>
      <c r="O349" s="82">
        <v>64257.111045000005</v>
      </c>
      <c r="P349" s="82">
        <v>61364.268244999999</v>
      </c>
      <c r="Q349" s="82">
        <v>64257.111045000005</v>
      </c>
      <c r="R349" s="82">
        <v>61364.268244999999</v>
      </c>
      <c r="S349" s="82">
        <v>64257.111045000005</v>
      </c>
      <c r="T349" s="82">
        <v>61364.268244999999</v>
      </c>
      <c r="U349" s="82">
        <f t="shared" ref="U349" si="41">S349</f>
        <v>64257.111045000005</v>
      </c>
      <c r="V349" s="101">
        <f t="shared" ref="V349" si="42">T349</f>
        <v>61364.268244999999</v>
      </c>
    </row>
    <row r="350" spans="1:22" ht="31.5" x14ac:dyDescent="0.25">
      <c r="A350" s="13" t="s">
        <v>547</v>
      </c>
      <c r="B350" s="20" t="s">
        <v>548</v>
      </c>
      <c r="C350" s="15" t="s">
        <v>17</v>
      </c>
      <c r="D350" s="79">
        <f>D29-D63-D64-D57</f>
        <v>44.76738599088003</v>
      </c>
      <c r="E350" s="82">
        <f>E29-E63-E64-E57</f>
        <v>1083.094731217675</v>
      </c>
      <c r="F350" s="82">
        <f>F29-F63-F64-F57</f>
        <v>697.88905103750653</v>
      </c>
      <c r="G350" s="82">
        <f>G29-G63-G64-G57</f>
        <v>1482.6621864545252</v>
      </c>
      <c r="H350" s="82">
        <f>H29-H63-H64-H57</f>
        <v>1195.7645838612884</v>
      </c>
      <c r="I350" s="82">
        <v>1224.602884400749</v>
      </c>
      <c r="J350" s="82">
        <f>J29-J63-J64-J57</f>
        <v>1041.5980488321302</v>
      </c>
      <c r="K350" s="82">
        <v>1229.3551001331384</v>
      </c>
      <c r="L350" s="82">
        <f>L29-L63-L64-L57</f>
        <v>1089.45949531829</v>
      </c>
      <c r="M350" s="82">
        <v>1414.02652629519</v>
      </c>
      <c r="N350" s="82">
        <f>N29-N63-N64-N57</f>
        <v>1545.090970481152</v>
      </c>
      <c r="O350" s="82">
        <v>1782.7847139365949</v>
      </c>
      <c r="P350" s="82">
        <f>P29-P63-P64-P57</f>
        <v>1857.1658777326686</v>
      </c>
      <c r="Q350" s="82">
        <v>2182.4316039052828</v>
      </c>
      <c r="R350" s="82">
        <f>R29-R63-R64-R57</f>
        <v>2198.9887635985797</v>
      </c>
      <c r="S350" s="82">
        <v>2615.1692825910313</v>
      </c>
      <c r="T350" s="82">
        <f>T29-T63-T64-T57</f>
        <v>2581.506737150256</v>
      </c>
      <c r="U350" s="82">
        <f t="shared" si="37"/>
        <v>11931.032297716512</v>
      </c>
      <c r="V350" s="101">
        <f t="shared" si="38"/>
        <v>11509.574476974365</v>
      </c>
    </row>
    <row r="351" spans="1:22" x14ac:dyDescent="0.25">
      <c r="A351" s="13" t="s">
        <v>549</v>
      </c>
      <c r="B351" s="36" t="s">
        <v>550</v>
      </c>
      <c r="C351" s="15" t="s">
        <v>224</v>
      </c>
      <c r="D351" s="79" t="s">
        <v>490</v>
      </c>
      <c r="E351" s="82" t="s">
        <v>490</v>
      </c>
      <c r="F351" s="82" t="s">
        <v>490</v>
      </c>
      <c r="G351" s="82" t="s">
        <v>490</v>
      </c>
      <c r="H351" s="82" t="s">
        <v>490</v>
      </c>
      <c r="I351" s="82" t="s">
        <v>490</v>
      </c>
      <c r="J351" s="82" t="s">
        <v>490</v>
      </c>
      <c r="K351" s="82" t="s">
        <v>490</v>
      </c>
      <c r="L351" s="82" t="s">
        <v>490</v>
      </c>
      <c r="M351" s="82" t="s">
        <v>490</v>
      </c>
      <c r="N351" s="82" t="s">
        <v>490</v>
      </c>
      <c r="O351" s="82" t="s">
        <v>490</v>
      </c>
      <c r="P351" s="82" t="s">
        <v>490</v>
      </c>
      <c r="Q351" s="82" t="s">
        <v>490</v>
      </c>
      <c r="R351" s="82" t="s">
        <v>490</v>
      </c>
      <c r="S351" s="82" t="s">
        <v>490</v>
      </c>
      <c r="T351" s="82" t="s">
        <v>490</v>
      </c>
      <c r="U351" s="82" t="s">
        <v>694</v>
      </c>
      <c r="V351" s="101" t="s">
        <v>694</v>
      </c>
    </row>
    <row r="352" spans="1:22" x14ac:dyDescent="0.25">
      <c r="A352" s="13" t="s">
        <v>551</v>
      </c>
      <c r="B352" s="20" t="s">
        <v>552</v>
      </c>
      <c r="C352" s="15" t="s">
        <v>503</v>
      </c>
      <c r="D352" s="79" t="s">
        <v>224</v>
      </c>
      <c r="E352" s="82" t="s">
        <v>224</v>
      </c>
      <c r="F352" s="82">
        <v>1890.3673393439999</v>
      </c>
      <c r="G352" s="82">
        <v>1957.2659426884545</v>
      </c>
      <c r="H352" s="82">
        <v>1937.1828443899999</v>
      </c>
      <c r="I352" s="82">
        <v>1966.9802829688847</v>
      </c>
      <c r="J352" s="82">
        <v>1945.3767314999998</v>
      </c>
      <c r="K352" s="82">
        <v>2003.20111615634</v>
      </c>
      <c r="L352" s="82">
        <v>1983.0586939999998</v>
      </c>
      <c r="M352" s="82">
        <v>2047.0371860776488</v>
      </c>
      <c r="N352" s="82">
        <v>2250.1484671147255</v>
      </c>
      <c r="O352" s="82">
        <v>2158.6705019660048</v>
      </c>
      <c r="P352" s="82">
        <v>2357.2749679624349</v>
      </c>
      <c r="Q352" s="82">
        <v>2272.7836215811453</v>
      </c>
      <c r="R352" s="82">
        <v>2465.5249599780523</v>
      </c>
      <c r="S352" s="82">
        <v>2388.9342132525271</v>
      </c>
      <c r="T352" s="82">
        <v>2574.8938868532841</v>
      </c>
      <c r="U352" s="82" t="s">
        <v>224</v>
      </c>
      <c r="V352" s="101">
        <f>H352+J352+L352+N352+P352+R352+T352</f>
        <v>15513.460551798496</v>
      </c>
    </row>
    <row r="353" spans="1:22" x14ac:dyDescent="0.25">
      <c r="A353" s="13" t="s">
        <v>553</v>
      </c>
      <c r="B353" s="20" t="s">
        <v>554</v>
      </c>
      <c r="C353" s="15" t="s">
        <v>496</v>
      </c>
      <c r="D353" s="79" t="s">
        <v>224</v>
      </c>
      <c r="E353" s="82" t="s">
        <v>224</v>
      </c>
      <c r="F353" s="82" t="s">
        <v>224</v>
      </c>
      <c r="G353" s="82" t="s">
        <v>224</v>
      </c>
      <c r="H353" s="82" t="s">
        <v>224</v>
      </c>
      <c r="I353" s="82" t="s">
        <v>224</v>
      </c>
      <c r="J353" s="82" t="s">
        <v>224</v>
      </c>
      <c r="K353" s="82" t="s">
        <v>224</v>
      </c>
      <c r="L353" s="82" t="s">
        <v>224</v>
      </c>
      <c r="M353" s="82" t="s">
        <v>224</v>
      </c>
      <c r="N353" s="82" t="s">
        <v>224</v>
      </c>
      <c r="O353" s="82" t="s">
        <v>224</v>
      </c>
      <c r="P353" s="82" t="s">
        <v>224</v>
      </c>
      <c r="Q353" s="82" t="s">
        <v>224</v>
      </c>
      <c r="R353" s="82" t="s">
        <v>224</v>
      </c>
      <c r="S353" s="82" t="s">
        <v>224</v>
      </c>
      <c r="T353" s="82" t="s">
        <v>224</v>
      </c>
      <c r="U353" s="82" t="s">
        <v>224</v>
      </c>
      <c r="V353" s="101" t="s">
        <v>224</v>
      </c>
    </row>
    <row r="354" spans="1:22" ht="47.25" x14ac:dyDescent="0.25">
      <c r="A354" s="13" t="s">
        <v>555</v>
      </c>
      <c r="B354" s="20" t="s">
        <v>556</v>
      </c>
      <c r="C354" s="15" t="s">
        <v>17</v>
      </c>
      <c r="D354" s="79" t="s">
        <v>224</v>
      </c>
      <c r="E354" s="82" t="s">
        <v>224</v>
      </c>
      <c r="F354" s="82">
        <f t="shared" ref="F354:K354" si="43">F29+F32-F57-F58</f>
        <v>942.64338818442036</v>
      </c>
      <c r="G354" s="82">
        <f t="shared" si="43"/>
        <v>1891.0088085069499</v>
      </c>
      <c r="H354" s="82">
        <f t="shared" si="43"/>
        <v>1753.3667861183985</v>
      </c>
      <c r="I354" s="82">
        <f t="shared" si="43"/>
        <v>2009.6681843398276</v>
      </c>
      <c r="J354" s="82">
        <f t="shared" si="43"/>
        <v>1753.2743124773428</v>
      </c>
      <c r="K354" s="82">
        <f t="shared" si="43"/>
        <v>2176.2416771556709</v>
      </c>
      <c r="L354" s="82">
        <f>L29+L32-L57-L58</f>
        <v>1597.4404515711672</v>
      </c>
      <c r="M354" s="82">
        <f t="shared" ref="M354:T354" si="44">M29+M32-M57-M58</f>
        <v>2404.4743018252652</v>
      </c>
      <c r="N354" s="82">
        <f t="shared" si="44"/>
        <v>2408.2496403278637</v>
      </c>
      <c r="O354" s="82">
        <f t="shared" si="44"/>
        <v>2806.6721029398682</v>
      </c>
      <c r="P354" s="82">
        <f t="shared" si="44"/>
        <v>2939.1883672890331</v>
      </c>
      <c r="Q354" s="82">
        <f t="shared" si="44"/>
        <v>3240.8216083636885</v>
      </c>
      <c r="R354" s="82">
        <f t="shared" si="44"/>
        <v>3355.9167127243413</v>
      </c>
      <c r="S354" s="82">
        <f t="shared" si="44"/>
        <v>3709.5788294415083</v>
      </c>
      <c r="T354" s="82">
        <f t="shared" si="44"/>
        <v>3809.5623799220621</v>
      </c>
      <c r="U354" s="82" t="s">
        <v>224</v>
      </c>
      <c r="V354" s="101">
        <f>H354+J354+L354+N354+P354+R354+T354</f>
        <v>17616.998650430211</v>
      </c>
    </row>
    <row r="355" spans="1:22" ht="31.5" x14ac:dyDescent="0.25">
      <c r="A355" s="13" t="s">
        <v>557</v>
      </c>
      <c r="B355" s="20" t="s">
        <v>558</v>
      </c>
      <c r="C355" s="15" t="s">
        <v>17</v>
      </c>
      <c r="D355" s="79" t="s">
        <v>224</v>
      </c>
      <c r="E355" s="82" t="s">
        <v>224</v>
      </c>
      <c r="F355" s="82" t="s">
        <v>224</v>
      </c>
      <c r="G355" s="82" t="s">
        <v>224</v>
      </c>
      <c r="H355" s="82" t="s">
        <v>224</v>
      </c>
      <c r="I355" s="82" t="s">
        <v>224</v>
      </c>
      <c r="J355" s="82" t="s">
        <v>224</v>
      </c>
      <c r="K355" s="82" t="s">
        <v>224</v>
      </c>
      <c r="L355" s="82" t="s">
        <v>224</v>
      </c>
      <c r="M355" s="82" t="s">
        <v>224</v>
      </c>
      <c r="N355" s="82" t="s">
        <v>224</v>
      </c>
      <c r="O355" s="82" t="s">
        <v>224</v>
      </c>
      <c r="P355" s="82" t="s">
        <v>224</v>
      </c>
      <c r="Q355" s="82" t="s">
        <v>224</v>
      </c>
      <c r="R355" s="82" t="s">
        <v>224</v>
      </c>
      <c r="S355" s="82" t="s">
        <v>224</v>
      </c>
      <c r="T355" s="82" t="s">
        <v>224</v>
      </c>
      <c r="U355" s="82" t="s">
        <v>224</v>
      </c>
      <c r="V355" s="101" t="s">
        <v>224</v>
      </c>
    </row>
    <row r="356" spans="1:22" hidden="1" outlineLevel="1" x14ac:dyDescent="0.25">
      <c r="A356" s="13" t="s">
        <v>559</v>
      </c>
      <c r="B356" s="36" t="s">
        <v>560</v>
      </c>
      <c r="C356" s="132" t="s">
        <v>224</v>
      </c>
      <c r="D356" s="133" t="s">
        <v>490</v>
      </c>
      <c r="E356" s="82" t="s">
        <v>490</v>
      </c>
      <c r="F356" s="82" t="s">
        <v>490</v>
      </c>
      <c r="G356" s="82" t="s">
        <v>490</v>
      </c>
      <c r="H356" s="82" t="s">
        <v>490</v>
      </c>
      <c r="I356" s="82" t="s">
        <v>490</v>
      </c>
      <c r="J356" s="82" t="s">
        <v>490</v>
      </c>
      <c r="K356" s="82" t="s">
        <v>490</v>
      </c>
      <c r="L356" s="82" t="s">
        <v>490</v>
      </c>
      <c r="M356" s="82" t="s">
        <v>490</v>
      </c>
      <c r="N356" s="82" t="s">
        <v>490</v>
      </c>
      <c r="O356" s="82" t="s">
        <v>490</v>
      </c>
      <c r="P356" s="82" t="s">
        <v>490</v>
      </c>
      <c r="Q356" s="82" t="s">
        <v>490</v>
      </c>
      <c r="R356" s="82" t="s">
        <v>490</v>
      </c>
      <c r="S356" s="82" t="s">
        <v>490</v>
      </c>
      <c r="T356" s="82" t="s">
        <v>490</v>
      </c>
      <c r="U356" s="82" t="s">
        <v>490</v>
      </c>
      <c r="V356" s="101" t="s">
        <v>490</v>
      </c>
    </row>
    <row r="357" spans="1:22" ht="18" hidden="1" customHeight="1" outlineLevel="1" x14ac:dyDescent="0.25">
      <c r="A357" s="13" t="s">
        <v>561</v>
      </c>
      <c r="B357" s="20" t="s">
        <v>562</v>
      </c>
      <c r="C357" s="15" t="s">
        <v>493</v>
      </c>
      <c r="D357" s="79" t="s">
        <v>224</v>
      </c>
      <c r="E357" s="82" t="s">
        <v>224</v>
      </c>
      <c r="F357" s="82" t="s">
        <v>224</v>
      </c>
      <c r="G357" s="82" t="s">
        <v>224</v>
      </c>
      <c r="H357" s="82" t="s">
        <v>224</v>
      </c>
      <c r="I357" s="82" t="s">
        <v>224</v>
      </c>
      <c r="J357" s="82" t="s">
        <v>224</v>
      </c>
      <c r="K357" s="82" t="s">
        <v>224</v>
      </c>
      <c r="L357" s="82" t="s">
        <v>224</v>
      </c>
      <c r="M357" s="82" t="s">
        <v>224</v>
      </c>
      <c r="N357" s="82" t="s">
        <v>224</v>
      </c>
      <c r="O357" s="82" t="s">
        <v>224</v>
      </c>
      <c r="P357" s="82" t="s">
        <v>224</v>
      </c>
      <c r="Q357" s="82" t="s">
        <v>224</v>
      </c>
      <c r="R357" s="82" t="s">
        <v>224</v>
      </c>
      <c r="S357" s="82" t="s">
        <v>224</v>
      </c>
      <c r="T357" s="82" t="s">
        <v>224</v>
      </c>
      <c r="U357" s="82" t="s">
        <v>224</v>
      </c>
      <c r="V357" s="101" t="s">
        <v>224</v>
      </c>
    </row>
    <row r="358" spans="1:22" ht="47.25" hidden="1" outlineLevel="1" x14ac:dyDescent="0.25">
      <c r="A358" s="13" t="s">
        <v>563</v>
      </c>
      <c r="B358" s="21" t="s">
        <v>564</v>
      </c>
      <c r="C358" s="15" t="s">
        <v>493</v>
      </c>
      <c r="D358" s="79" t="s">
        <v>224</v>
      </c>
      <c r="E358" s="82" t="s">
        <v>224</v>
      </c>
      <c r="F358" s="82" t="s">
        <v>224</v>
      </c>
      <c r="G358" s="82" t="s">
        <v>224</v>
      </c>
      <c r="H358" s="82" t="s">
        <v>224</v>
      </c>
      <c r="I358" s="82" t="s">
        <v>224</v>
      </c>
      <c r="J358" s="82" t="s">
        <v>224</v>
      </c>
      <c r="K358" s="82" t="s">
        <v>224</v>
      </c>
      <c r="L358" s="82" t="s">
        <v>224</v>
      </c>
      <c r="M358" s="82" t="s">
        <v>224</v>
      </c>
      <c r="N358" s="82" t="s">
        <v>224</v>
      </c>
      <c r="O358" s="82" t="s">
        <v>224</v>
      </c>
      <c r="P358" s="82" t="s">
        <v>224</v>
      </c>
      <c r="Q358" s="82" t="s">
        <v>224</v>
      </c>
      <c r="R358" s="82" t="s">
        <v>224</v>
      </c>
      <c r="S358" s="82" t="s">
        <v>224</v>
      </c>
      <c r="T358" s="82" t="s">
        <v>224</v>
      </c>
      <c r="U358" s="82" t="s">
        <v>224</v>
      </c>
      <c r="V358" s="101" t="s">
        <v>224</v>
      </c>
    </row>
    <row r="359" spans="1:22" ht="47.25" hidden="1" outlineLevel="1" x14ac:dyDescent="0.25">
      <c r="A359" s="13" t="s">
        <v>565</v>
      </c>
      <c r="B359" s="21" t="s">
        <v>566</v>
      </c>
      <c r="C359" s="15" t="s">
        <v>493</v>
      </c>
      <c r="D359" s="79" t="s">
        <v>224</v>
      </c>
      <c r="E359" s="82" t="s">
        <v>224</v>
      </c>
      <c r="F359" s="82" t="s">
        <v>224</v>
      </c>
      <c r="G359" s="82" t="s">
        <v>224</v>
      </c>
      <c r="H359" s="82" t="s">
        <v>224</v>
      </c>
      <c r="I359" s="82" t="s">
        <v>224</v>
      </c>
      <c r="J359" s="82" t="s">
        <v>224</v>
      </c>
      <c r="K359" s="82" t="s">
        <v>224</v>
      </c>
      <c r="L359" s="82" t="s">
        <v>224</v>
      </c>
      <c r="M359" s="82" t="s">
        <v>224</v>
      </c>
      <c r="N359" s="82" t="s">
        <v>224</v>
      </c>
      <c r="O359" s="82" t="s">
        <v>224</v>
      </c>
      <c r="P359" s="82" t="s">
        <v>224</v>
      </c>
      <c r="Q359" s="82" t="s">
        <v>224</v>
      </c>
      <c r="R359" s="82" t="s">
        <v>224</v>
      </c>
      <c r="S359" s="82" t="s">
        <v>224</v>
      </c>
      <c r="T359" s="82" t="s">
        <v>224</v>
      </c>
      <c r="U359" s="82" t="s">
        <v>224</v>
      </c>
      <c r="V359" s="101" t="s">
        <v>224</v>
      </c>
    </row>
    <row r="360" spans="1:22" ht="31.5" hidden="1" outlineLevel="1" x14ac:dyDescent="0.25">
      <c r="A360" s="13" t="s">
        <v>567</v>
      </c>
      <c r="B360" s="21" t="s">
        <v>568</v>
      </c>
      <c r="C360" s="15" t="s">
        <v>493</v>
      </c>
      <c r="D360" s="79" t="s">
        <v>224</v>
      </c>
      <c r="E360" s="82" t="s">
        <v>224</v>
      </c>
      <c r="F360" s="82" t="s">
        <v>224</v>
      </c>
      <c r="G360" s="82" t="s">
        <v>224</v>
      </c>
      <c r="H360" s="82" t="s">
        <v>224</v>
      </c>
      <c r="I360" s="82" t="s">
        <v>224</v>
      </c>
      <c r="J360" s="82" t="s">
        <v>224</v>
      </c>
      <c r="K360" s="82" t="s">
        <v>224</v>
      </c>
      <c r="L360" s="82" t="s">
        <v>224</v>
      </c>
      <c r="M360" s="82" t="s">
        <v>224</v>
      </c>
      <c r="N360" s="82" t="s">
        <v>224</v>
      </c>
      <c r="O360" s="82" t="s">
        <v>224</v>
      </c>
      <c r="P360" s="82" t="s">
        <v>224</v>
      </c>
      <c r="Q360" s="82" t="s">
        <v>224</v>
      </c>
      <c r="R360" s="82" t="s">
        <v>224</v>
      </c>
      <c r="S360" s="82" t="s">
        <v>224</v>
      </c>
      <c r="T360" s="82" t="s">
        <v>224</v>
      </c>
      <c r="U360" s="82" t="s">
        <v>224</v>
      </c>
      <c r="V360" s="101" t="s">
        <v>224</v>
      </c>
    </row>
    <row r="361" spans="1:22" hidden="1" outlineLevel="1" x14ac:dyDescent="0.25">
      <c r="A361" s="13" t="s">
        <v>569</v>
      </c>
      <c r="B361" s="20" t="s">
        <v>570</v>
      </c>
      <c r="C361" s="15" t="s">
        <v>503</v>
      </c>
      <c r="D361" s="79" t="s">
        <v>224</v>
      </c>
      <c r="E361" s="82" t="s">
        <v>224</v>
      </c>
      <c r="F361" s="82" t="s">
        <v>224</v>
      </c>
      <c r="G361" s="82" t="s">
        <v>224</v>
      </c>
      <c r="H361" s="82" t="s">
        <v>224</v>
      </c>
      <c r="I361" s="82" t="s">
        <v>224</v>
      </c>
      <c r="J361" s="82" t="s">
        <v>224</v>
      </c>
      <c r="K361" s="82" t="s">
        <v>224</v>
      </c>
      <c r="L361" s="82" t="s">
        <v>224</v>
      </c>
      <c r="M361" s="82" t="s">
        <v>224</v>
      </c>
      <c r="N361" s="82" t="s">
        <v>224</v>
      </c>
      <c r="O361" s="82" t="s">
        <v>224</v>
      </c>
      <c r="P361" s="82" t="s">
        <v>224</v>
      </c>
      <c r="Q361" s="82" t="s">
        <v>224</v>
      </c>
      <c r="R361" s="82" t="s">
        <v>224</v>
      </c>
      <c r="S361" s="82" t="s">
        <v>224</v>
      </c>
      <c r="T361" s="82" t="s">
        <v>224</v>
      </c>
      <c r="U361" s="82" t="s">
        <v>224</v>
      </c>
      <c r="V361" s="101" t="s">
        <v>224</v>
      </c>
    </row>
    <row r="362" spans="1:22" ht="31.5" hidden="1" outlineLevel="1" x14ac:dyDescent="0.25">
      <c r="A362" s="13" t="s">
        <v>571</v>
      </c>
      <c r="B362" s="21" t="s">
        <v>572</v>
      </c>
      <c r="C362" s="15" t="s">
        <v>503</v>
      </c>
      <c r="D362" s="79" t="s">
        <v>224</v>
      </c>
      <c r="E362" s="82" t="s">
        <v>224</v>
      </c>
      <c r="F362" s="82" t="s">
        <v>224</v>
      </c>
      <c r="G362" s="82" t="s">
        <v>224</v>
      </c>
      <c r="H362" s="82" t="s">
        <v>224</v>
      </c>
      <c r="I362" s="82" t="s">
        <v>224</v>
      </c>
      <c r="J362" s="82" t="s">
        <v>224</v>
      </c>
      <c r="K362" s="82" t="s">
        <v>224</v>
      </c>
      <c r="L362" s="82" t="s">
        <v>224</v>
      </c>
      <c r="M362" s="82" t="s">
        <v>224</v>
      </c>
      <c r="N362" s="82" t="s">
        <v>224</v>
      </c>
      <c r="O362" s="82" t="s">
        <v>224</v>
      </c>
      <c r="P362" s="82" t="s">
        <v>224</v>
      </c>
      <c r="Q362" s="82" t="s">
        <v>224</v>
      </c>
      <c r="R362" s="82" t="s">
        <v>224</v>
      </c>
      <c r="S362" s="82" t="s">
        <v>224</v>
      </c>
      <c r="T362" s="82" t="s">
        <v>224</v>
      </c>
      <c r="U362" s="82" t="s">
        <v>224</v>
      </c>
      <c r="V362" s="101" t="s">
        <v>224</v>
      </c>
    </row>
    <row r="363" spans="1:22" hidden="1" outlineLevel="1" x14ac:dyDescent="0.25">
      <c r="A363" s="13" t="s">
        <v>573</v>
      </c>
      <c r="B363" s="21" t="s">
        <v>574</v>
      </c>
      <c r="C363" s="15" t="s">
        <v>503</v>
      </c>
      <c r="D363" s="79" t="s">
        <v>224</v>
      </c>
      <c r="E363" s="82" t="s">
        <v>224</v>
      </c>
      <c r="F363" s="82" t="s">
        <v>224</v>
      </c>
      <c r="G363" s="82" t="s">
        <v>224</v>
      </c>
      <c r="H363" s="82" t="s">
        <v>224</v>
      </c>
      <c r="I363" s="82" t="s">
        <v>224</v>
      </c>
      <c r="J363" s="82" t="s">
        <v>224</v>
      </c>
      <c r="K363" s="82" t="s">
        <v>224</v>
      </c>
      <c r="L363" s="82" t="s">
        <v>224</v>
      </c>
      <c r="M363" s="82" t="s">
        <v>224</v>
      </c>
      <c r="N363" s="82" t="s">
        <v>224</v>
      </c>
      <c r="O363" s="82" t="s">
        <v>224</v>
      </c>
      <c r="P363" s="82" t="s">
        <v>224</v>
      </c>
      <c r="Q363" s="82" t="s">
        <v>224</v>
      </c>
      <c r="R363" s="82" t="s">
        <v>224</v>
      </c>
      <c r="S363" s="82" t="s">
        <v>224</v>
      </c>
      <c r="T363" s="82" t="s">
        <v>224</v>
      </c>
      <c r="U363" s="82" t="s">
        <v>224</v>
      </c>
      <c r="V363" s="101" t="s">
        <v>224</v>
      </c>
    </row>
    <row r="364" spans="1:22" ht="31.5" hidden="1" outlineLevel="1" x14ac:dyDescent="0.25">
      <c r="A364" s="13" t="s">
        <v>575</v>
      </c>
      <c r="B364" s="20" t="s">
        <v>576</v>
      </c>
      <c r="C364" s="15" t="s">
        <v>17</v>
      </c>
      <c r="D364" s="79" t="s">
        <v>224</v>
      </c>
      <c r="E364" s="82" t="s">
        <v>224</v>
      </c>
      <c r="F364" s="82" t="s">
        <v>224</v>
      </c>
      <c r="G364" s="82" t="s">
        <v>224</v>
      </c>
      <c r="H364" s="82" t="s">
        <v>224</v>
      </c>
      <c r="I364" s="82" t="s">
        <v>224</v>
      </c>
      <c r="J364" s="82" t="s">
        <v>224</v>
      </c>
      <c r="K364" s="82" t="s">
        <v>224</v>
      </c>
      <c r="L364" s="82" t="s">
        <v>224</v>
      </c>
      <c r="M364" s="82" t="s">
        <v>224</v>
      </c>
      <c r="N364" s="82" t="s">
        <v>224</v>
      </c>
      <c r="O364" s="82" t="s">
        <v>224</v>
      </c>
      <c r="P364" s="82" t="s">
        <v>224</v>
      </c>
      <c r="Q364" s="82" t="s">
        <v>224</v>
      </c>
      <c r="R364" s="82" t="s">
        <v>224</v>
      </c>
      <c r="S364" s="82" t="s">
        <v>224</v>
      </c>
      <c r="T364" s="82" t="s">
        <v>224</v>
      </c>
      <c r="U364" s="82" t="s">
        <v>224</v>
      </c>
      <c r="V364" s="101" t="s">
        <v>224</v>
      </c>
    </row>
    <row r="365" spans="1:22" hidden="1" outlineLevel="1" x14ac:dyDescent="0.25">
      <c r="A365" s="13" t="s">
        <v>577</v>
      </c>
      <c r="B365" s="21" t="s">
        <v>578</v>
      </c>
      <c r="C365" s="15" t="s">
        <v>17</v>
      </c>
      <c r="D365" s="84" t="s">
        <v>224</v>
      </c>
      <c r="E365" s="85" t="s">
        <v>224</v>
      </c>
      <c r="F365" s="85" t="s">
        <v>224</v>
      </c>
      <c r="G365" s="85" t="s">
        <v>224</v>
      </c>
      <c r="H365" s="85" t="s">
        <v>224</v>
      </c>
      <c r="I365" s="85" t="s">
        <v>224</v>
      </c>
      <c r="J365" s="85" t="s">
        <v>224</v>
      </c>
      <c r="K365" s="85" t="s">
        <v>224</v>
      </c>
      <c r="L365" s="85" t="s">
        <v>224</v>
      </c>
      <c r="M365" s="85" t="s">
        <v>224</v>
      </c>
      <c r="N365" s="85" t="s">
        <v>224</v>
      </c>
      <c r="O365" s="85" t="s">
        <v>224</v>
      </c>
      <c r="P365" s="85" t="s">
        <v>224</v>
      </c>
      <c r="Q365" s="85" t="s">
        <v>224</v>
      </c>
      <c r="R365" s="85" t="s">
        <v>224</v>
      </c>
      <c r="S365" s="85" t="s">
        <v>224</v>
      </c>
      <c r="T365" s="85" t="s">
        <v>224</v>
      </c>
      <c r="U365" s="85" t="s">
        <v>224</v>
      </c>
      <c r="V365" s="134" t="s">
        <v>224</v>
      </c>
    </row>
    <row r="366" spans="1:22" hidden="1" outlineLevel="1" x14ac:dyDescent="0.25">
      <c r="A366" s="13" t="s">
        <v>579</v>
      </c>
      <c r="B366" s="21" t="s">
        <v>43</v>
      </c>
      <c r="C366" s="15" t="s">
        <v>17</v>
      </c>
      <c r="D366" s="84" t="s">
        <v>224</v>
      </c>
      <c r="E366" s="85" t="s">
        <v>224</v>
      </c>
      <c r="F366" s="85" t="s">
        <v>224</v>
      </c>
      <c r="G366" s="85" t="s">
        <v>224</v>
      </c>
      <c r="H366" s="85" t="s">
        <v>224</v>
      </c>
      <c r="I366" s="85" t="s">
        <v>224</v>
      </c>
      <c r="J366" s="85" t="s">
        <v>224</v>
      </c>
      <c r="K366" s="85" t="s">
        <v>224</v>
      </c>
      <c r="L366" s="85" t="s">
        <v>224</v>
      </c>
      <c r="M366" s="85" t="s">
        <v>224</v>
      </c>
      <c r="N366" s="85" t="s">
        <v>224</v>
      </c>
      <c r="O366" s="85" t="s">
        <v>224</v>
      </c>
      <c r="P366" s="85" t="s">
        <v>224</v>
      </c>
      <c r="Q366" s="85" t="s">
        <v>224</v>
      </c>
      <c r="R366" s="85" t="s">
        <v>224</v>
      </c>
      <c r="S366" s="85" t="s">
        <v>224</v>
      </c>
      <c r="T366" s="85" t="s">
        <v>224</v>
      </c>
      <c r="U366" s="85" t="s">
        <v>224</v>
      </c>
      <c r="V366" s="134" t="s">
        <v>224</v>
      </c>
    </row>
    <row r="367" spans="1:22" ht="16.5" collapsed="1" thickBot="1" x14ac:dyDescent="0.3">
      <c r="A367" s="29" t="s">
        <v>580</v>
      </c>
      <c r="B367" s="43" t="s">
        <v>581</v>
      </c>
      <c r="C367" s="31" t="s">
        <v>582</v>
      </c>
      <c r="D367" s="80">
        <v>423.70007499999997</v>
      </c>
      <c r="E367" s="102">
        <v>1722.91</v>
      </c>
      <c r="F367" s="102">
        <v>2157.7158333333336</v>
      </c>
      <c r="G367" s="102">
        <v>2431.5</v>
      </c>
      <c r="H367" s="44">
        <v>2366.9833333333336</v>
      </c>
      <c r="I367" s="44">
        <v>2384.5</v>
      </c>
      <c r="J367" s="44">
        <v>2353.5</v>
      </c>
      <c r="K367" s="44">
        <v>2397.5</v>
      </c>
      <c r="L367" s="44">
        <v>2328.4</v>
      </c>
      <c r="M367" s="44">
        <v>2397.5</v>
      </c>
      <c r="N367" s="44">
        <v>2478.5</v>
      </c>
      <c r="O367" s="44">
        <v>2397.5</v>
      </c>
      <c r="P367" s="44">
        <v>2478.5</v>
      </c>
      <c r="Q367" s="44">
        <v>2397.5</v>
      </c>
      <c r="R367" s="44">
        <v>2478.5</v>
      </c>
      <c r="S367" s="44">
        <v>2397.5</v>
      </c>
      <c r="T367" s="44">
        <v>2472.5</v>
      </c>
      <c r="U367" s="44">
        <f t="shared" ref="U367" si="45">S367</f>
        <v>2397.5</v>
      </c>
      <c r="V367" s="45">
        <f t="shared" ref="V367" si="46">T367</f>
        <v>2472.5</v>
      </c>
    </row>
    <row r="368" spans="1:22" x14ac:dyDescent="0.25">
      <c r="A368" s="150" t="s">
        <v>583</v>
      </c>
      <c r="B368" s="151"/>
      <c r="C368" s="151"/>
      <c r="D368" s="151"/>
      <c r="E368" s="151"/>
      <c r="F368" s="151"/>
      <c r="G368" s="151"/>
      <c r="H368" s="151"/>
      <c r="I368" s="151"/>
      <c r="J368" s="151"/>
      <c r="K368" s="151"/>
      <c r="L368" s="151"/>
      <c r="M368" s="151"/>
      <c r="N368" s="151"/>
      <c r="O368" s="151"/>
      <c r="P368" s="151"/>
      <c r="Q368" s="151"/>
      <c r="R368" s="151"/>
      <c r="S368" s="151"/>
      <c r="T368" s="151"/>
      <c r="U368" s="151"/>
      <c r="V368" s="152"/>
    </row>
    <row r="369" spans="1:22" ht="15" customHeight="1" thickBot="1" x14ac:dyDescent="0.3">
      <c r="A369" s="150"/>
      <c r="B369" s="151"/>
      <c r="C369" s="151"/>
      <c r="D369" s="151"/>
      <c r="E369" s="151"/>
      <c r="F369" s="151"/>
      <c r="G369" s="151"/>
      <c r="H369" s="151"/>
      <c r="I369" s="151"/>
      <c r="J369" s="151"/>
      <c r="K369" s="151"/>
      <c r="L369" s="151"/>
      <c r="M369" s="151"/>
      <c r="N369" s="151"/>
      <c r="O369" s="151"/>
      <c r="P369" s="151"/>
      <c r="Q369" s="151"/>
      <c r="R369" s="151"/>
      <c r="S369" s="151"/>
      <c r="T369" s="151"/>
      <c r="U369" s="151"/>
      <c r="V369" s="152"/>
    </row>
    <row r="370" spans="1:22" ht="33" customHeight="1" x14ac:dyDescent="0.25">
      <c r="A370" s="153" t="s">
        <v>7</v>
      </c>
      <c r="B370" s="140" t="s">
        <v>8</v>
      </c>
      <c r="C370" s="141" t="s">
        <v>9</v>
      </c>
      <c r="D370" s="108">
        <f t="shared" ref="D370:T370" si="47">D19</f>
        <v>2013</v>
      </c>
      <c r="E370" s="108">
        <f t="shared" si="47"/>
        <v>2014</v>
      </c>
      <c r="F370" s="109">
        <f t="shared" si="47"/>
        <v>2015</v>
      </c>
      <c r="G370" s="138">
        <f t="shared" si="47"/>
        <v>2016</v>
      </c>
      <c r="H370" s="139">
        <f t="shared" si="47"/>
        <v>0</v>
      </c>
      <c r="I370" s="138">
        <f t="shared" si="47"/>
        <v>2017</v>
      </c>
      <c r="J370" s="139">
        <f t="shared" si="47"/>
        <v>0</v>
      </c>
      <c r="K370" s="138">
        <f t="shared" si="47"/>
        <v>2018</v>
      </c>
      <c r="L370" s="139">
        <f t="shared" si="47"/>
        <v>0</v>
      </c>
      <c r="M370" s="138">
        <f t="shared" si="47"/>
        <v>2019</v>
      </c>
      <c r="N370" s="139">
        <f t="shared" si="47"/>
        <v>0</v>
      </c>
      <c r="O370" s="138">
        <f t="shared" si="47"/>
        <v>2020</v>
      </c>
      <c r="P370" s="139">
        <f t="shared" si="47"/>
        <v>0</v>
      </c>
      <c r="Q370" s="138">
        <f t="shared" si="47"/>
        <v>2021</v>
      </c>
      <c r="R370" s="139">
        <f t="shared" si="47"/>
        <v>0</v>
      </c>
      <c r="S370" s="138">
        <f t="shared" si="47"/>
        <v>2022</v>
      </c>
      <c r="T370" s="139">
        <f t="shared" si="47"/>
        <v>0</v>
      </c>
      <c r="U370" s="140" t="s">
        <v>10</v>
      </c>
      <c r="V370" s="141"/>
    </row>
    <row r="371" spans="1:22" ht="44.25" customHeight="1" x14ac:dyDescent="0.25">
      <c r="A371" s="154"/>
      <c r="B371" s="155"/>
      <c r="C371" s="156"/>
      <c r="D371" s="46" t="s">
        <v>11</v>
      </c>
      <c r="E371" s="47" t="s">
        <v>11</v>
      </c>
      <c r="F371" s="47" t="s">
        <v>11</v>
      </c>
      <c r="G371" s="47" t="str">
        <f>G20</f>
        <v>Утвержденный план</v>
      </c>
      <c r="H371" s="47" t="str">
        <f>H20</f>
        <v>Факт</v>
      </c>
      <c r="I371" s="47" t="str">
        <f>I20</f>
        <v>Утвержденный план</v>
      </c>
      <c r="J371" s="47" t="str">
        <f>J20</f>
        <v>Факт</v>
      </c>
      <c r="K371" s="47" t="str">
        <f t="shared" ref="K371:P371" si="48">K20</f>
        <v>Утвержденный план</v>
      </c>
      <c r="L371" s="47" t="str">
        <f t="shared" si="48"/>
        <v>Предложение по корректировке  утвержденного плана</v>
      </c>
      <c r="M371" s="47" t="str">
        <f t="shared" si="48"/>
        <v>Утвержденный план</v>
      </c>
      <c r="N371" s="47" t="str">
        <f t="shared" si="48"/>
        <v>Предложение по корректировке  утвержденного плана</v>
      </c>
      <c r="O371" s="47" t="str">
        <f t="shared" si="48"/>
        <v>Утвержденный план</v>
      </c>
      <c r="P371" s="47" t="str">
        <f t="shared" si="48"/>
        <v>Предложение по корректировке  утвержденного плана</v>
      </c>
      <c r="Q371" s="47" t="s">
        <v>584</v>
      </c>
      <c r="R371" s="47" t="s">
        <v>13</v>
      </c>
      <c r="S371" s="47" t="s">
        <v>584</v>
      </c>
      <c r="T371" s="47" t="s">
        <v>13</v>
      </c>
      <c r="U371" s="47" t="s">
        <v>584</v>
      </c>
      <c r="V371" s="48" t="s">
        <v>13</v>
      </c>
    </row>
    <row r="372" spans="1:22" ht="16.5" thickBot="1" x14ac:dyDescent="0.3">
      <c r="A372" s="49">
        <v>1</v>
      </c>
      <c r="B372" s="6">
        <v>2</v>
      </c>
      <c r="C372" s="50">
        <v>3</v>
      </c>
      <c r="D372" s="51">
        <v>4</v>
      </c>
      <c r="E372" s="52">
        <v>5</v>
      </c>
      <c r="F372" s="52">
        <v>6</v>
      </c>
      <c r="G372" s="52">
        <v>7</v>
      </c>
      <c r="H372" s="52">
        <v>8</v>
      </c>
      <c r="I372" s="52">
        <v>9</v>
      </c>
      <c r="J372" s="52">
        <v>10</v>
      </c>
      <c r="K372" s="52">
        <v>11</v>
      </c>
      <c r="L372" s="52">
        <v>12</v>
      </c>
      <c r="M372" s="52">
        <v>11</v>
      </c>
      <c r="N372" s="52">
        <v>12</v>
      </c>
      <c r="O372" s="52">
        <v>11</v>
      </c>
      <c r="P372" s="52">
        <v>12</v>
      </c>
      <c r="Q372" s="52">
        <v>11</v>
      </c>
      <c r="R372" s="52">
        <v>12</v>
      </c>
      <c r="S372" s="52">
        <v>11</v>
      </c>
      <c r="T372" s="52">
        <v>12</v>
      </c>
      <c r="U372" s="52">
        <v>13</v>
      </c>
      <c r="V372" s="53">
        <v>14</v>
      </c>
    </row>
    <row r="373" spans="1:22" ht="30.75" customHeight="1" x14ac:dyDescent="0.25">
      <c r="A373" s="142" t="s">
        <v>585</v>
      </c>
      <c r="B373" s="143"/>
      <c r="C373" s="34" t="s">
        <v>17</v>
      </c>
      <c r="D373" s="81">
        <f>D374+D431</f>
        <v>350.04314668000006</v>
      </c>
      <c r="E373" s="54">
        <f>E374+E431</f>
        <v>544.63212737714014</v>
      </c>
      <c r="F373" s="54">
        <f>F374+F431</f>
        <v>212.50966229550005</v>
      </c>
      <c r="G373" s="54">
        <f>G374+G431</f>
        <v>71.317722959999998</v>
      </c>
      <c r="H373" s="54">
        <f>H374+H431</f>
        <v>188.60372538299998</v>
      </c>
      <c r="I373" s="54">
        <v>1671.4756311643901</v>
      </c>
      <c r="J373" s="54">
        <f t="shared" ref="J373:T373" si="49">J374+J431</f>
        <v>1355.9152886889453</v>
      </c>
      <c r="K373" s="54">
        <v>1904.304770314488</v>
      </c>
      <c r="L373" s="54">
        <f t="shared" si="49"/>
        <v>852.29004194999993</v>
      </c>
      <c r="M373" s="54">
        <v>325.15173776464246</v>
      </c>
      <c r="N373" s="54">
        <f t="shared" si="49"/>
        <v>2462.165432263786</v>
      </c>
      <c r="O373" s="54">
        <v>53.07414479379274</v>
      </c>
      <c r="P373" s="54">
        <f t="shared" si="49"/>
        <v>684.72580189758844</v>
      </c>
      <c r="Q373" s="54">
        <v>0.85429203686666699</v>
      </c>
      <c r="R373" s="54">
        <f t="shared" si="49"/>
        <v>98.628281359079821</v>
      </c>
      <c r="S373" s="54">
        <v>0.85429203686666699</v>
      </c>
      <c r="T373" s="54">
        <f t="shared" si="49"/>
        <v>0.8687715629152547</v>
      </c>
      <c r="U373" s="54">
        <f t="shared" ref="U373:V376" si="50">G373+I373+K373+M373+O373+Q373+S373</f>
        <v>4027.0325910710467</v>
      </c>
      <c r="V373" s="55">
        <f t="shared" si="50"/>
        <v>5643.1973431053138</v>
      </c>
    </row>
    <row r="374" spans="1:22" x14ac:dyDescent="0.25">
      <c r="A374" s="13" t="s">
        <v>15</v>
      </c>
      <c r="B374" s="56" t="s">
        <v>586</v>
      </c>
      <c r="C374" s="15" t="s">
        <v>17</v>
      </c>
      <c r="D374" s="79">
        <f>D375+D399+D427+D428</f>
        <v>24.472626679999991</v>
      </c>
      <c r="E374" s="82">
        <f>E375+E399+E427+E428</f>
        <v>344.63212737714014</v>
      </c>
      <c r="F374" s="57">
        <f>F375+F399+F427+F428</f>
        <v>212.50966229550005</v>
      </c>
      <c r="G374" s="57">
        <f>G375+G399+G427+G428</f>
        <v>71.317722959999998</v>
      </c>
      <c r="H374" s="57">
        <f>H375+H399+H427+H428</f>
        <v>113.87617534299999</v>
      </c>
      <c r="I374" s="57">
        <v>1671.4756311643901</v>
      </c>
      <c r="J374" s="57">
        <f>J375+J399+J427+J428</f>
        <v>1355.9152886889453</v>
      </c>
      <c r="K374" s="57">
        <v>1021.3061739709148</v>
      </c>
      <c r="L374" s="57">
        <f t="shared" ref="L374:T374" si="51">L375+L399+L427+L428</f>
        <v>388.17378494999991</v>
      </c>
      <c r="M374" s="57">
        <v>325.15173776464246</v>
      </c>
      <c r="N374" s="57">
        <f t="shared" si="51"/>
        <v>2462.165432263786</v>
      </c>
      <c r="O374" s="57">
        <v>53.07414479379274</v>
      </c>
      <c r="P374" s="57">
        <f t="shared" si="51"/>
        <v>684.72580189758844</v>
      </c>
      <c r="Q374" s="57">
        <v>0.85429203686666699</v>
      </c>
      <c r="R374" s="57">
        <f t="shared" si="51"/>
        <v>98.628281359079821</v>
      </c>
      <c r="S374" s="57">
        <v>0.85429203686666699</v>
      </c>
      <c r="T374" s="57">
        <f t="shared" si="51"/>
        <v>0.8687715629152547</v>
      </c>
      <c r="U374" s="57">
        <f t="shared" si="50"/>
        <v>3144.0339947274733</v>
      </c>
      <c r="V374" s="58">
        <f t="shared" si="50"/>
        <v>5104.3535360653141</v>
      </c>
    </row>
    <row r="375" spans="1:22" x14ac:dyDescent="0.25">
      <c r="A375" s="13" t="s">
        <v>18</v>
      </c>
      <c r="B375" s="20" t="s">
        <v>587</v>
      </c>
      <c r="C375" s="15" t="s">
        <v>17</v>
      </c>
      <c r="D375" s="79">
        <f>D376+D398</f>
        <v>0</v>
      </c>
      <c r="E375" s="82">
        <f>E376+E398</f>
        <v>0</v>
      </c>
      <c r="F375" s="57">
        <f>F376+F398</f>
        <v>0</v>
      </c>
      <c r="G375" s="57">
        <f>G376+G398</f>
        <v>0</v>
      </c>
      <c r="H375" s="57">
        <f>H376+H398</f>
        <v>10.273418039999999</v>
      </c>
      <c r="I375" s="57">
        <v>0</v>
      </c>
      <c r="J375" s="57">
        <f t="shared" ref="J375:T375" si="52">J376+J398</f>
        <v>9.9962969199999989</v>
      </c>
      <c r="K375" s="57">
        <v>611.15769840912469</v>
      </c>
      <c r="L375" s="57">
        <f t="shared" si="52"/>
        <v>178.17639042000002</v>
      </c>
      <c r="M375" s="57">
        <v>176.7178706904796</v>
      </c>
      <c r="N375" s="57">
        <f t="shared" si="52"/>
        <v>843.18524428631167</v>
      </c>
      <c r="O375" s="57">
        <v>0</v>
      </c>
      <c r="P375" s="57">
        <f t="shared" si="52"/>
        <v>5.7334427529004026</v>
      </c>
      <c r="Q375" s="57">
        <v>0</v>
      </c>
      <c r="R375" s="57">
        <f t="shared" si="52"/>
        <v>7.1967053670995975</v>
      </c>
      <c r="S375" s="57">
        <v>0</v>
      </c>
      <c r="T375" s="57">
        <f t="shared" si="52"/>
        <v>0</v>
      </c>
      <c r="U375" s="57">
        <f t="shared" si="50"/>
        <v>787.87556909960426</v>
      </c>
      <c r="V375" s="58">
        <f t="shared" si="50"/>
        <v>1054.5614977863117</v>
      </c>
    </row>
    <row r="376" spans="1:22" ht="31.5" x14ac:dyDescent="0.25">
      <c r="A376" s="13" t="s">
        <v>20</v>
      </c>
      <c r="B376" s="21" t="s">
        <v>588</v>
      </c>
      <c r="C376" s="15" t="s">
        <v>17</v>
      </c>
      <c r="D376" s="79">
        <f>D382+D384+D389</f>
        <v>0</v>
      </c>
      <c r="E376" s="83">
        <f>E382+E384+E389</f>
        <v>0</v>
      </c>
      <c r="F376" s="57">
        <f>F382+F384+F389</f>
        <v>0</v>
      </c>
      <c r="G376" s="57">
        <f>G382+G384+G389</f>
        <v>0</v>
      </c>
      <c r="H376" s="57">
        <f>H382+H384+H389</f>
        <v>10.273418039999999</v>
      </c>
      <c r="I376" s="57">
        <v>0</v>
      </c>
      <c r="J376" s="57">
        <f t="shared" ref="J376:T376" si="53">J382+J384+J389</f>
        <v>9.9962969199999989</v>
      </c>
      <c r="K376" s="57">
        <v>611.15769840912469</v>
      </c>
      <c r="L376" s="57">
        <f t="shared" si="53"/>
        <v>178.17639042000002</v>
      </c>
      <c r="M376" s="57">
        <v>176.7178706904796</v>
      </c>
      <c r="N376" s="57">
        <f t="shared" si="53"/>
        <v>843.18524428631167</v>
      </c>
      <c r="O376" s="57">
        <v>0</v>
      </c>
      <c r="P376" s="57">
        <f t="shared" si="53"/>
        <v>5.7334427529004026</v>
      </c>
      <c r="Q376" s="57">
        <v>0</v>
      </c>
      <c r="R376" s="57">
        <f t="shared" si="53"/>
        <v>7.1967053670995975</v>
      </c>
      <c r="S376" s="57">
        <v>0</v>
      </c>
      <c r="T376" s="57">
        <f t="shared" si="53"/>
        <v>0</v>
      </c>
      <c r="U376" s="57">
        <f t="shared" si="50"/>
        <v>787.87556909960426</v>
      </c>
      <c r="V376" s="58">
        <f t="shared" si="50"/>
        <v>1054.5614977863117</v>
      </c>
    </row>
    <row r="377" spans="1:22" hidden="1" outlineLevel="1" x14ac:dyDescent="0.25">
      <c r="A377" s="13" t="s">
        <v>589</v>
      </c>
      <c r="B377" s="23" t="s">
        <v>590</v>
      </c>
      <c r="C377" s="15" t="s">
        <v>17</v>
      </c>
      <c r="D377" s="79" t="s">
        <v>224</v>
      </c>
      <c r="E377" s="83" t="s">
        <v>224</v>
      </c>
      <c r="F377" s="57" t="s">
        <v>224</v>
      </c>
      <c r="G377" s="57" t="s">
        <v>224</v>
      </c>
      <c r="H377" s="57" t="s">
        <v>224</v>
      </c>
      <c r="I377" s="57" t="s">
        <v>224</v>
      </c>
      <c r="J377" s="57" t="s">
        <v>224</v>
      </c>
      <c r="K377" s="57" t="s">
        <v>224</v>
      </c>
      <c r="L377" s="57" t="s">
        <v>224</v>
      </c>
      <c r="M377" s="57" t="s">
        <v>224</v>
      </c>
      <c r="N377" s="57" t="s">
        <v>224</v>
      </c>
      <c r="O377" s="57" t="s">
        <v>224</v>
      </c>
      <c r="P377" s="57" t="s">
        <v>224</v>
      </c>
      <c r="Q377" s="57" t="s">
        <v>224</v>
      </c>
      <c r="R377" s="57" t="s">
        <v>224</v>
      </c>
      <c r="S377" s="57" t="s">
        <v>224</v>
      </c>
      <c r="T377" s="57" t="s">
        <v>224</v>
      </c>
      <c r="U377" s="57" t="s">
        <v>224</v>
      </c>
      <c r="V377" s="58" t="s">
        <v>224</v>
      </c>
    </row>
    <row r="378" spans="1:22" ht="31.5" hidden="1" outlineLevel="1" x14ac:dyDescent="0.25">
      <c r="A378" s="13" t="s">
        <v>591</v>
      </c>
      <c r="B378" s="24" t="s">
        <v>21</v>
      </c>
      <c r="C378" s="15" t="s">
        <v>17</v>
      </c>
      <c r="D378" s="79" t="s">
        <v>224</v>
      </c>
      <c r="E378" s="83" t="s">
        <v>224</v>
      </c>
      <c r="F378" s="57" t="s">
        <v>224</v>
      </c>
      <c r="G378" s="57" t="s">
        <v>224</v>
      </c>
      <c r="H378" s="57" t="s">
        <v>224</v>
      </c>
      <c r="I378" s="57" t="s">
        <v>224</v>
      </c>
      <c r="J378" s="57" t="s">
        <v>224</v>
      </c>
      <c r="K378" s="57" t="s">
        <v>224</v>
      </c>
      <c r="L378" s="57" t="s">
        <v>224</v>
      </c>
      <c r="M378" s="57" t="s">
        <v>224</v>
      </c>
      <c r="N378" s="57" t="s">
        <v>224</v>
      </c>
      <c r="O378" s="57" t="s">
        <v>224</v>
      </c>
      <c r="P378" s="57" t="s">
        <v>224</v>
      </c>
      <c r="Q378" s="57" t="s">
        <v>224</v>
      </c>
      <c r="R378" s="57" t="s">
        <v>224</v>
      </c>
      <c r="S378" s="57" t="s">
        <v>224</v>
      </c>
      <c r="T378" s="57" t="s">
        <v>224</v>
      </c>
      <c r="U378" s="57" t="s">
        <v>224</v>
      </c>
      <c r="V378" s="58" t="s">
        <v>224</v>
      </c>
    </row>
    <row r="379" spans="1:22" ht="31.5" hidden="1" outlineLevel="1" x14ac:dyDescent="0.25">
      <c r="A379" s="13" t="s">
        <v>592</v>
      </c>
      <c r="B379" s="24" t="s">
        <v>23</v>
      </c>
      <c r="C379" s="15" t="s">
        <v>17</v>
      </c>
      <c r="D379" s="79" t="s">
        <v>224</v>
      </c>
      <c r="E379" s="83" t="s">
        <v>224</v>
      </c>
      <c r="F379" s="57" t="s">
        <v>224</v>
      </c>
      <c r="G379" s="57" t="s">
        <v>224</v>
      </c>
      <c r="H379" s="57" t="s">
        <v>224</v>
      </c>
      <c r="I379" s="57" t="s">
        <v>224</v>
      </c>
      <c r="J379" s="57" t="s">
        <v>224</v>
      </c>
      <c r="K379" s="57" t="s">
        <v>224</v>
      </c>
      <c r="L379" s="57" t="s">
        <v>224</v>
      </c>
      <c r="M379" s="57" t="s">
        <v>224</v>
      </c>
      <c r="N379" s="57" t="s">
        <v>224</v>
      </c>
      <c r="O379" s="57" t="s">
        <v>224</v>
      </c>
      <c r="P379" s="57" t="s">
        <v>224</v>
      </c>
      <c r="Q379" s="57" t="s">
        <v>224</v>
      </c>
      <c r="R379" s="57" t="s">
        <v>224</v>
      </c>
      <c r="S379" s="57" t="s">
        <v>224</v>
      </c>
      <c r="T379" s="57" t="s">
        <v>224</v>
      </c>
      <c r="U379" s="57" t="s">
        <v>224</v>
      </c>
      <c r="V379" s="58" t="s">
        <v>224</v>
      </c>
    </row>
    <row r="380" spans="1:22" ht="31.5" hidden="1" outlineLevel="1" x14ac:dyDescent="0.25">
      <c r="A380" s="13" t="s">
        <v>593</v>
      </c>
      <c r="B380" s="24" t="s">
        <v>25</v>
      </c>
      <c r="C380" s="15" t="s">
        <v>17</v>
      </c>
      <c r="D380" s="79" t="s">
        <v>224</v>
      </c>
      <c r="E380" s="83" t="s">
        <v>224</v>
      </c>
      <c r="F380" s="57" t="s">
        <v>224</v>
      </c>
      <c r="G380" s="57" t="s">
        <v>224</v>
      </c>
      <c r="H380" s="57" t="s">
        <v>224</v>
      </c>
      <c r="I380" s="57" t="s">
        <v>224</v>
      </c>
      <c r="J380" s="57" t="s">
        <v>224</v>
      </c>
      <c r="K380" s="57" t="s">
        <v>224</v>
      </c>
      <c r="L380" s="57" t="s">
        <v>224</v>
      </c>
      <c r="M380" s="57" t="s">
        <v>224</v>
      </c>
      <c r="N380" s="57" t="s">
        <v>224</v>
      </c>
      <c r="O380" s="57" t="s">
        <v>224</v>
      </c>
      <c r="P380" s="57" t="s">
        <v>224</v>
      </c>
      <c r="Q380" s="57" t="s">
        <v>224</v>
      </c>
      <c r="R380" s="57" t="s">
        <v>224</v>
      </c>
      <c r="S380" s="57" t="s">
        <v>224</v>
      </c>
      <c r="T380" s="57" t="s">
        <v>224</v>
      </c>
      <c r="U380" s="57" t="s">
        <v>224</v>
      </c>
      <c r="V380" s="58" t="s">
        <v>224</v>
      </c>
    </row>
    <row r="381" spans="1:22" hidden="1" outlineLevel="1" x14ac:dyDescent="0.25">
      <c r="A381" s="13" t="s">
        <v>594</v>
      </c>
      <c r="B381" s="23" t="s">
        <v>595</v>
      </c>
      <c r="C381" s="15" t="s">
        <v>17</v>
      </c>
      <c r="D381" s="79" t="s">
        <v>224</v>
      </c>
      <c r="E381" s="83" t="s">
        <v>224</v>
      </c>
      <c r="F381" s="57" t="s">
        <v>224</v>
      </c>
      <c r="G381" s="57" t="s">
        <v>224</v>
      </c>
      <c r="H381" s="57" t="s">
        <v>224</v>
      </c>
      <c r="I381" s="57" t="s">
        <v>224</v>
      </c>
      <c r="J381" s="57" t="s">
        <v>224</v>
      </c>
      <c r="K381" s="57" t="s">
        <v>224</v>
      </c>
      <c r="L381" s="57" t="s">
        <v>224</v>
      </c>
      <c r="M381" s="57" t="s">
        <v>224</v>
      </c>
      <c r="N381" s="57" t="s">
        <v>224</v>
      </c>
      <c r="O381" s="57" t="s">
        <v>224</v>
      </c>
      <c r="P381" s="57" t="s">
        <v>224</v>
      </c>
      <c r="Q381" s="57" t="s">
        <v>224</v>
      </c>
      <c r="R381" s="57" t="s">
        <v>224</v>
      </c>
      <c r="S381" s="57" t="s">
        <v>224</v>
      </c>
      <c r="T381" s="57" t="s">
        <v>224</v>
      </c>
      <c r="U381" s="57" t="s">
        <v>224</v>
      </c>
      <c r="V381" s="58" t="s">
        <v>224</v>
      </c>
    </row>
    <row r="382" spans="1:22" collapsed="1" x14ac:dyDescent="0.25">
      <c r="A382" s="13" t="s">
        <v>596</v>
      </c>
      <c r="B382" s="23" t="s">
        <v>597</v>
      </c>
      <c r="C382" s="15" t="s">
        <v>17</v>
      </c>
      <c r="D382" s="79">
        <v>0</v>
      </c>
      <c r="E382" s="83">
        <v>0</v>
      </c>
      <c r="F382" s="57">
        <v>0</v>
      </c>
      <c r="G382" s="57">
        <v>0</v>
      </c>
      <c r="H382" s="57">
        <v>0</v>
      </c>
      <c r="I382" s="57">
        <v>0</v>
      </c>
      <c r="J382" s="57">
        <v>0</v>
      </c>
      <c r="K382" s="57">
        <v>0</v>
      </c>
      <c r="L382" s="57">
        <v>0</v>
      </c>
      <c r="M382" s="57">
        <v>0</v>
      </c>
      <c r="N382" s="57">
        <v>0</v>
      </c>
      <c r="O382" s="57">
        <v>0</v>
      </c>
      <c r="P382" s="57">
        <v>0</v>
      </c>
      <c r="Q382" s="57">
        <v>0</v>
      </c>
      <c r="R382" s="57">
        <v>0</v>
      </c>
      <c r="S382" s="57">
        <v>0</v>
      </c>
      <c r="T382" s="57">
        <v>0</v>
      </c>
      <c r="U382" s="57">
        <f>G382+I382+K382+M382+O382+Q382+S382</f>
        <v>0</v>
      </c>
      <c r="V382" s="58">
        <f>H382+J382+L382+N382+P382+R382+T382</f>
        <v>0</v>
      </c>
    </row>
    <row r="383" spans="1:22" hidden="1" outlineLevel="1" x14ac:dyDescent="0.25">
      <c r="A383" s="13" t="s">
        <v>598</v>
      </c>
      <c r="B383" s="23" t="s">
        <v>599</v>
      </c>
      <c r="C383" s="15" t="s">
        <v>17</v>
      </c>
      <c r="D383" s="79" t="s">
        <v>224</v>
      </c>
      <c r="E383" s="83" t="s">
        <v>224</v>
      </c>
      <c r="F383" s="57" t="s">
        <v>224</v>
      </c>
      <c r="G383" s="57" t="s">
        <v>224</v>
      </c>
      <c r="H383" s="57" t="s">
        <v>224</v>
      </c>
      <c r="I383" s="57" t="s">
        <v>224</v>
      </c>
      <c r="J383" s="57" t="s">
        <v>224</v>
      </c>
      <c r="K383" s="57" t="s">
        <v>224</v>
      </c>
      <c r="L383" s="57" t="s">
        <v>224</v>
      </c>
      <c r="M383" s="57" t="s">
        <v>224</v>
      </c>
      <c r="N383" s="57" t="s">
        <v>224</v>
      </c>
      <c r="O383" s="57" t="s">
        <v>224</v>
      </c>
      <c r="P383" s="57" t="s">
        <v>224</v>
      </c>
      <c r="Q383" s="57" t="s">
        <v>224</v>
      </c>
      <c r="R383" s="57" t="s">
        <v>224</v>
      </c>
      <c r="S383" s="57" t="s">
        <v>224</v>
      </c>
      <c r="T383" s="57" t="s">
        <v>224</v>
      </c>
      <c r="U383" s="57" t="s">
        <v>224</v>
      </c>
      <c r="V383" s="58" t="s">
        <v>224</v>
      </c>
    </row>
    <row r="384" spans="1:22" collapsed="1" x14ac:dyDescent="0.25">
      <c r="A384" s="13" t="s">
        <v>600</v>
      </c>
      <c r="B384" s="23" t="s">
        <v>601</v>
      </c>
      <c r="C384" s="15" t="s">
        <v>17</v>
      </c>
      <c r="D384" s="79">
        <f>D385+D387</f>
        <v>0</v>
      </c>
      <c r="E384" s="83">
        <f>E385+E387</f>
        <v>0</v>
      </c>
      <c r="F384" s="57">
        <f>F385+F387</f>
        <v>0</v>
      </c>
      <c r="G384" s="57">
        <f>G385+G387</f>
        <v>0</v>
      </c>
      <c r="H384" s="57">
        <f>H385+H387</f>
        <v>10.273418039999999</v>
      </c>
      <c r="I384" s="57">
        <v>0</v>
      </c>
      <c r="J384" s="57">
        <f>J385+J387</f>
        <v>9.9962969199999989</v>
      </c>
      <c r="K384" s="57">
        <v>611.15769840912469</v>
      </c>
      <c r="L384" s="57">
        <f t="shared" ref="L384:T384" si="54">L385+L387</f>
        <v>178.17639042000002</v>
      </c>
      <c r="M384" s="57">
        <v>176.7178706904796</v>
      </c>
      <c r="N384" s="57">
        <f t="shared" si="54"/>
        <v>843.18524428631167</v>
      </c>
      <c r="O384" s="57">
        <v>0</v>
      </c>
      <c r="P384" s="57">
        <f t="shared" si="54"/>
        <v>5.7334427529004026</v>
      </c>
      <c r="Q384" s="57">
        <v>0</v>
      </c>
      <c r="R384" s="57">
        <f t="shared" si="54"/>
        <v>7.1967053670995975</v>
      </c>
      <c r="S384" s="57">
        <v>0</v>
      </c>
      <c r="T384" s="57">
        <f t="shared" si="54"/>
        <v>0</v>
      </c>
      <c r="U384" s="57">
        <f t="shared" ref="U384:V389" si="55">G384+I384+K384+M384+O384+Q384+S384</f>
        <v>787.87556909960426</v>
      </c>
      <c r="V384" s="58">
        <f t="shared" si="55"/>
        <v>1054.5614977863117</v>
      </c>
    </row>
    <row r="385" spans="1:22" ht="31.5" x14ac:dyDescent="0.25">
      <c r="A385" s="13" t="s">
        <v>602</v>
      </c>
      <c r="B385" s="24" t="s">
        <v>603</v>
      </c>
      <c r="C385" s="15" t="s">
        <v>17</v>
      </c>
      <c r="D385" s="79">
        <v>0</v>
      </c>
      <c r="E385" s="83">
        <v>0</v>
      </c>
      <c r="F385" s="57">
        <v>0</v>
      </c>
      <c r="G385" s="57">
        <v>0</v>
      </c>
      <c r="H385" s="57">
        <v>0</v>
      </c>
      <c r="I385" s="57">
        <v>0</v>
      </c>
      <c r="J385" s="57">
        <v>0</v>
      </c>
      <c r="K385" s="57">
        <v>0</v>
      </c>
      <c r="L385" s="57">
        <v>0</v>
      </c>
      <c r="M385" s="57">
        <v>0</v>
      </c>
      <c r="N385" s="57">
        <v>0</v>
      </c>
      <c r="O385" s="57">
        <v>0</v>
      </c>
      <c r="P385" s="57">
        <v>0</v>
      </c>
      <c r="Q385" s="57">
        <v>0</v>
      </c>
      <c r="R385" s="57">
        <v>0</v>
      </c>
      <c r="S385" s="57">
        <v>0</v>
      </c>
      <c r="T385" s="57">
        <v>0</v>
      </c>
      <c r="U385" s="57">
        <f t="shared" si="55"/>
        <v>0</v>
      </c>
      <c r="V385" s="58">
        <f t="shared" si="55"/>
        <v>0</v>
      </c>
    </row>
    <row r="386" spans="1:22" x14ac:dyDescent="0.25">
      <c r="A386" s="13" t="s">
        <v>604</v>
      </c>
      <c r="B386" s="24" t="s">
        <v>605</v>
      </c>
      <c r="C386" s="15" t="s">
        <v>17</v>
      </c>
      <c r="D386" s="79">
        <v>0</v>
      </c>
      <c r="E386" s="83">
        <v>0</v>
      </c>
      <c r="F386" s="57">
        <v>0</v>
      </c>
      <c r="G386" s="57">
        <v>0</v>
      </c>
      <c r="H386" s="57">
        <v>0</v>
      </c>
      <c r="I386" s="57">
        <v>0</v>
      </c>
      <c r="J386" s="57">
        <v>0</v>
      </c>
      <c r="K386" s="57">
        <v>0</v>
      </c>
      <c r="L386" s="57">
        <v>0</v>
      </c>
      <c r="M386" s="57">
        <v>0</v>
      </c>
      <c r="N386" s="57">
        <v>0</v>
      </c>
      <c r="O386" s="57">
        <v>0</v>
      </c>
      <c r="P386" s="57">
        <v>0</v>
      </c>
      <c r="Q386" s="57">
        <v>0</v>
      </c>
      <c r="R386" s="57">
        <v>0</v>
      </c>
      <c r="S386" s="57">
        <v>0</v>
      </c>
      <c r="T386" s="57">
        <v>0</v>
      </c>
      <c r="U386" s="57">
        <f t="shared" si="55"/>
        <v>0</v>
      </c>
      <c r="V386" s="58">
        <f t="shared" si="55"/>
        <v>0</v>
      </c>
    </row>
    <row r="387" spans="1:22" x14ac:dyDescent="0.25">
      <c r="A387" s="13" t="s">
        <v>606</v>
      </c>
      <c r="B387" s="24" t="s">
        <v>607</v>
      </c>
      <c r="C387" s="15" t="s">
        <v>17</v>
      </c>
      <c r="D387" s="57">
        <f>D388</f>
        <v>0</v>
      </c>
      <c r="E387" s="57">
        <f>E388</f>
        <v>0</v>
      </c>
      <c r="F387" s="57">
        <f>F388</f>
        <v>0</v>
      </c>
      <c r="G387" s="57">
        <f>G388</f>
        <v>0</v>
      </c>
      <c r="H387" s="57">
        <f>H388</f>
        <v>10.273418039999999</v>
      </c>
      <c r="I387" s="57">
        <v>0</v>
      </c>
      <c r="J387" s="57">
        <f t="shared" ref="J387:T387" si="56">J388</f>
        <v>9.9962969199999989</v>
      </c>
      <c r="K387" s="57">
        <v>611.15769840912469</v>
      </c>
      <c r="L387" s="57">
        <f t="shared" si="56"/>
        <v>178.17639042000002</v>
      </c>
      <c r="M387" s="57">
        <v>176.7178706904796</v>
      </c>
      <c r="N387" s="57">
        <f t="shared" si="56"/>
        <v>843.18524428631167</v>
      </c>
      <c r="O387" s="57">
        <v>0</v>
      </c>
      <c r="P387" s="57">
        <f t="shared" si="56"/>
        <v>5.7334427529004026</v>
      </c>
      <c r="Q387" s="57">
        <v>0</v>
      </c>
      <c r="R387" s="57">
        <f t="shared" si="56"/>
        <v>7.1967053670995975</v>
      </c>
      <c r="S387" s="57">
        <v>0</v>
      </c>
      <c r="T387" s="57">
        <f t="shared" si="56"/>
        <v>0</v>
      </c>
      <c r="U387" s="57">
        <f t="shared" si="55"/>
        <v>787.87556909960426</v>
      </c>
      <c r="V387" s="58">
        <f t="shared" si="55"/>
        <v>1054.5614977863117</v>
      </c>
    </row>
    <row r="388" spans="1:22" x14ac:dyDescent="0.25">
      <c r="A388" s="13" t="s">
        <v>608</v>
      </c>
      <c r="B388" s="24" t="s">
        <v>605</v>
      </c>
      <c r="C388" s="15" t="s">
        <v>17</v>
      </c>
      <c r="D388" s="79">
        <v>0</v>
      </c>
      <c r="E388" s="83">
        <v>0</v>
      </c>
      <c r="F388" s="57">
        <v>0</v>
      </c>
      <c r="G388" s="57">
        <v>0</v>
      </c>
      <c r="H388" s="57">
        <v>10.273418039999999</v>
      </c>
      <c r="I388" s="57">
        <v>0</v>
      </c>
      <c r="J388" s="57">
        <v>9.9962969199999989</v>
      </c>
      <c r="K388" s="57">
        <v>611.15769840912469</v>
      </c>
      <c r="L388" s="57">
        <v>178.17639042000002</v>
      </c>
      <c r="M388" s="57">
        <v>176.7178706904796</v>
      </c>
      <c r="N388" s="57">
        <v>843.18524428631167</v>
      </c>
      <c r="O388" s="57">
        <v>0</v>
      </c>
      <c r="P388" s="57">
        <v>5.7334427529004026</v>
      </c>
      <c r="Q388" s="57">
        <v>0</v>
      </c>
      <c r="R388" s="57">
        <v>7.1967053670995975</v>
      </c>
      <c r="S388" s="57">
        <v>0</v>
      </c>
      <c r="T388" s="57">
        <v>0</v>
      </c>
      <c r="U388" s="57">
        <f t="shared" si="55"/>
        <v>787.87556909960426</v>
      </c>
      <c r="V388" s="58">
        <f t="shared" si="55"/>
        <v>1054.5614977863117</v>
      </c>
    </row>
    <row r="389" spans="1:22" x14ac:dyDescent="0.25">
      <c r="A389" s="13" t="s">
        <v>609</v>
      </c>
      <c r="B389" s="23" t="s">
        <v>610</v>
      </c>
      <c r="C389" s="15" t="s">
        <v>17</v>
      </c>
      <c r="D389" s="79">
        <v>0</v>
      </c>
      <c r="E389" s="83">
        <v>0</v>
      </c>
      <c r="F389" s="57">
        <v>0</v>
      </c>
      <c r="G389" s="57">
        <v>0</v>
      </c>
      <c r="H389" s="57">
        <v>0</v>
      </c>
      <c r="I389" s="57">
        <v>0</v>
      </c>
      <c r="J389" s="57">
        <v>0</v>
      </c>
      <c r="K389" s="57">
        <v>0</v>
      </c>
      <c r="L389" s="57">
        <v>0</v>
      </c>
      <c r="M389" s="57">
        <v>0</v>
      </c>
      <c r="N389" s="57">
        <v>0</v>
      </c>
      <c r="O389" s="57">
        <v>0</v>
      </c>
      <c r="P389" s="57">
        <v>0</v>
      </c>
      <c r="Q389" s="57">
        <v>0</v>
      </c>
      <c r="R389" s="57">
        <v>0</v>
      </c>
      <c r="S389" s="57">
        <v>0</v>
      </c>
      <c r="T389" s="57">
        <v>0</v>
      </c>
      <c r="U389" s="57">
        <f t="shared" si="55"/>
        <v>0</v>
      </c>
      <c r="V389" s="58">
        <f t="shared" si="55"/>
        <v>0</v>
      </c>
    </row>
    <row r="390" spans="1:22" hidden="1" outlineLevel="1" x14ac:dyDescent="0.25">
      <c r="A390" s="13" t="s">
        <v>611</v>
      </c>
      <c r="B390" s="23" t="s">
        <v>417</v>
      </c>
      <c r="C390" s="15" t="s">
        <v>17</v>
      </c>
      <c r="D390" s="79" t="s">
        <v>224</v>
      </c>
      <c r="E390" s="83" t="s">
        <v>224</v>
      </c>
      <c r="F390" s="57" t="s">
        <v>224</v>
      </c>
      <c r="G390" s="57" t="s">
        <v>224</v>
      </c>
      <c r="H390" s="57" t="s">
        <v>224</v>
      </c>
      <c r="I390" s="57" t="s">
        <v>224</v>
      </c>
      <c r="J390" s="57" t="s">
        <v>224</v>
      </c>
      <c r="K390" s="57" t="s">
        <v>224</v>
      </c>
      <c r="L390" s="57" t="s">
        <v>224</v>
      </c>
      <c r="M390" s="57" t="s">
        <v>224</v>
      </c>
      <c r="N390" s="57" t="s">
        <v>224</v>
      </c>
      <c r="O390" s="57" t="s">
        <v>224</v>
      </c>
      <c r="P390" s="57" t="s">
        <v>224</v>
      </c>
      <c r="Q390" s="57" t="s">
        <v>224</v>
      </c>
      <c r="R390" s="57" t="s">
        <v>224</v>
      </c>
      <c r="S390" s="57" t="s">
        <v>224</v>
      </c>
      <c r="T390" s="57" t="s">
        <v>224</v>
      </c>
      <c r="U390" s="57" t="s">
        <v>224</v>
      </c>
      <c r="V390" s="58" t="s">
        <v>224</v>
      </c>
    </row>
    <row r="391" spans="1:22" ht="31.5" hidden="1" outlineLevel="1" x14ac:dyDescent="0.25">
      <c r="A391" s="13" t="s">
        <v>612</v>
      </c>
      <c r="B391" s="23" t="s">
        <v>613</v>
      </c>
      <c r="C391" s="15" t="s">
        <v>17</v>
      </c>
      <c r="D391" s="79" t="s">
        <v>224</v>
      </c>
      <c r="E391" s="83" t="s">
        <v>224</v>
      </c>
      <c r="F391" s="57" t="s">
        <v>224</v>
      </c>
      <c r="G391" s="57" t="s">
        <v>224</v>
      </c>
      <c r="H391" s="57" t="s">
        <v>224</v>
      </c>
      <c r="I391" s="57" t="s">
        <v>224</v>
      </c>
      <c r="J391" s="57" t="s">
        <v>224</v>
      </c>
      <c r="K391" s="57" t="s">
        <v>224</v>
      </c>
      <c r="L391" s="57" t="s">
        <v>224</v>
      </c>
      <c r="M391" s="57" t="s">
        <v>224</v>
      </c>
      <c r="N391" s="57" t="s">
        <v>224</v>
      </c>
      <c r="O391" s="57" t="s">
        <v>224</v>
      </c>
      <c r="P391" s="57" t="s">
        <v>224</v>
      </c>
      <c r="Q391" s="57" t="s">
        <v>224</v>
      </c>
      <c r="R391" s="57" t="s">
        <v>224</v>
      </c>
      <c r="S391" s="57" t="s">
        <v>224</v>
      </c>
      <c r="T391" s="57" t="s">
        <v>224</v>
      </c>
      <c r="U391" s="57" t="s">
        <v>224</v>
      </c>
      <c r="V391" s="58" t="s">
        <v>224</v>
      </c>
    </row>
    <row r="392" spans="1:22" ht="18" hidden="1" customHeight="1" outlineLevel="1" x14ac:dyDescent="0.25">
      <c r="A392" s="13" t="s">
        <v>614</v>
      </c>
      <c r="B392" s="24" t="s">
        <v>41</v>
      </c>
      <c r="C392" s="15" t="s">
        <v>17</v>
      </c>
      <c r="D392" s="79" t="s">
        <v>224</v>
      </c>
      <c r="E392" s="83" t="s">
        <v>224</v>
      </c>
      <c r="F392" s="57" t="s">
        <v>224</v>
      </c>
      <c r="G392" s="57" t="s">
        <v>224</v>
      </c>
      <c r="H392" s="57" t="s">
        <v>224</v>
      </c>
      <c r="I392" s="57" t="s">
        <v>224</v>
      </c>
      <c r="J392" s="57" t="s">
        <v>224</v>
      </c>
      <c r="K392" s="57" t="s">
        <v>224</v>
      </c>
      <c r="L392" s="57" t="s">
        <v>224</v>
      </c>
      <c r="M392" s="57" t="s">
        <v>224</v>
      </c>
      <c r="N392" s="57" t="s">
        <v>224</v>
      </c>
      <c r="O392" s="57" t="s">
        <v>224</v>
      </c>
      <c r="P392" s="57" t="s">
        <v>224</v>
      </c>
      <c r="Q392" s="57" t="s">
        <v>224</v>
      </c>
      <c r="R392" s="57" t="s">
        <v>224</v>
      </c>
      <c r="S392" s="57" t="s">
        <v>224</v>
      </c>
      <c r="T392" s="57" t="s">
        <v>224</v>
      </c>
      <c r="U392" s="57" t="s">
        <v>224</v>
      </c>
      <c r="V392" s="58" t="s">
        <v>224</v>
      </c>
    </row>
    <row r="393" spans="1:22" ht="18" hidden="1" customHeight="1" outlineLevel="1" x14ac:dyDescent="0.25">
      <c r="A393" s="13" t="s">
        <v>615</v>
      </c>
      <c r="B393" s="135" t="s">
        <v>43</v>
      </c>
      <c r="C393" s="15" t="s">
        <v>17</v>
      </c>
      <c r="D393" s="79" t="s">
        <v>224</v>
      </c>
      <c r="E393" s="83" t="s">
        <v>224</v>
      </c>
      <c r="F393" s="57" t="s">
        <v>224</v>
      </c>
      <c r="G393" s="57" t="s">
        <v>224</v>
      </c>
      <c r="H393" s="57" t="s">
        <v>224</v>
      </c>
      <c r="I393" s="57" t="s">
        <v>224</v>
      </c>
      <c r="J393" s="57" t="s">
        <v>224</v>
      </c>
      <c r="K393" s="57" t="s">
        <v>224</v>
      </c>
      <c r="L393" s="57" t="s">
        <v>224</v>
      </c>
      <c r="M393" s="57" t="s">
        <v>224</v>
      </c>
      <c r="N393" s="57" t="s">
        <v>224</v>
      </c>
      <c r="O393" s="57" t="s">
        <v>224</v>
      </c>
      <c r="P393" s="57" t="s">
        <v>224</v>
      </c>
      <c r="Q393" s="57" t="s">
        <v>224</v>
      </c>
      <c r="R393" s="57" t="s">
        <v>224</v>
      </c>
      <c r="S393" s="57" t="s">
        <v>224</v>
      </c>
      <c r="T393" s="57" t="s">
        <v>224</v>
      </c>
      <c r="U393" s="57" t="s">
        <v>224</v>
      </c>
      <c r="V393" s="58" t="s">
        <v>224</v>
      </c>
    </row>
    <row r="394" spans="1:22" ht="31.5" hidden="1" outlineLevel="1" x14ac:dyDescent="0.25">
      <c r="A394" s="13" t="s">
        <v>22</v>
      </c>
      <c r="B394" s="21" t="s">
        <v>616</v>
      </c>
      <c r="C394" s="15" t="s">
        <v>17</v>
      </c>
      <c r="D394" s="79" t="s">
        <v>224</v>
      </c>
      <c r="E394" s="82" t="s">
        <v>224</v>
      </c>
      <c r="F394" s="57" t="s">
        <v>224</v>
      </c>
      <c r="G394" s="57" t="s">
        <v>224</v>
      </c>
      <c r="H394" s="57" t="s">
        <v>224</v>
      </c>
      <c r="I394" s="57" t="s">
        <v>224</v>
      </c>
      <c r="J394" s="57" t="s">
        <v>224</v>
      </c>
      <c r="K394" s="57" t="s">
        <v>224</v>
      </c>
      <c r="L394" s="57" t="s">
        <v>224</v>
      </c>
      <c r="M394" s="57" t="s">
        <v>224</v>
      </c>
      <c r="N394" s="57" t="s">
        <v>224</v>
      </c>
      <c r="O394" s="57" t="s">
        <v>224</v>
      </c>
      <c r="P394" s="57" t="s">
        <v>224</v>
      </c>
      <c r="Q394" s="57" t="s">
        <v>224</v>
      </c>
      <c r="R394" s="57" t="s">
        <v>224</v>
      </c>
      <c r="S394" s="57" t="s">
        <v>224</v>
      </c>
      <c r="T394" s="57" t="s">
        <v>224</v>
      </c>
      <c r="U394" s="57" t="s">
        <v>224</v>
      </c>
      <c r="V394" s="58" t="s">
        <v>224</v>
      </c>
    </row>
    <row r="395" spans="1:22" ht="31.5" hidden="1" outlineLevel="1" x14ac:dyDescent="0.25">
      <c r="A395" s="13" t="s">
        <v>617</v>
      </c>
      <c r="B395" s="23" t="s">
        <v>21</v>
      </c>
      <c r="C395" s="15" t="s">
        <v>17</v>
      </c>
      <c r="D395" s="79" t="s">
        <v>224</v>
      </c>
      <c r="E395" s="82" t="s">
        <v>224</v>
      </c>
      <c r="F395" s="57" t="s">
        <v>224</v>
      </c>
      <c r="G395" s="57" t="s">
        <v>224</v>
      </c>
      <c r="H395" s="57" t="s">
        <v>224</v>
      </c>
      <c r="I395" s="57" t="s">
        <v>224</v>
      </c>
      <c r="J395" s="57" t="s">
        <v>224</v>
      </c>
      <c r="K395" s="57" t="s">
        <v>224</v>
      </c>
      <c r="L395" s="57" t="s">
        <v>224</v>
      </c>
      <c r="M395" s="57" t="s">
        <v>224</v>
      </c>
      <c r="N395" s="57" t="s">
        <v>224</v>
      </c>
      <c r="O395" s="57" t="s">
        <v>224</v>
      </c>
      <c r="P395" s="57" t="s">
        <v>224</v>
      </c>
      <c r="Q395" s="57" t="s">
        <v>224</v>
      </c>
      <c r="R395" s="57" t="s">
        <v>224</v>
      </c>
      <c r="S395" s="57" t="s">
        <v>224</v>
      </c>
      <c r="T395" s="57" t="s">
        <v>224</v>
      </c>
      <c r="U395" s="57" t="s">
        <v>224</v>
      </c>
      <c r="V395" s="58" t="s">
        <v>224</v>
      </c>
    </row>
    <row r="396" spans="1:22" ht="31.5" hidden="1" outlineLevel="1" x14ac:dyDescent="0.25">
      <c r="A396" s="13" t="s">
        <v>618</v>
      </c>
      <c r="B396" s="23" t="s">
        <v>23</v>
      </c>
      <c r="C396" s="15" t="s">
        <v>17</v>
      </c>
      <c r="D396" s="79" t="s">
        <v>224</v>
      </c>
      <c r="E396" s="82" t="s">
        <v>224</v>
      </c>
      <c r="F396" s="57" t="s">
        <v>224</v>
      </c>
      <c r="G396" s="57" t="s">
        <v>224</v>
      </c>
      <c r="H396" s="57" t="s">
        <v>224</v>
      </c>
      <c r="I396" s="57" t="s">
        <v>224</v>
      </c>
      <c r="J396" s="57" t="s">
        <v>224</v>
      </c>
      <c r="K396" s="57" t="s">
        <v>224</v>
      </c>
      <c r="L396" s="57" t="s">
        <v>224</v>
      </c>
      <c r="M396" s="57" t="s">
        <v>224</v>
      </c>
      <c r="N396" s="57" t="s">
        <v>224</v>
      </c>
      <c r="O396" s="57" t="s">
        <v>224</v>
      </c>
      <c r="P396" s="57" t="s">
        <v>224</v>
      </c>
      <c r="Q396" s="57" t="s">
        <v>224</v>
      </c>
      <c r="R396" s="57" t="s">
        <v>224</v>
      </c>
      <c r="S396" s="57" t="s">
        <v>224</v>
      </c>
      <c r="T396" s="57" t="s">
        <v>224</v>
      </c>
      <c r="U396" s="57" t="s">
        <v>224</v>
      </c>
      <c r="V396" s="58" t="s">
        <v>224</v>
      </c>
    </row>
    <row r="397" spans="1:22" ht="31.5" hidden="1" outlineLevel="1" x14ac:dyDescent="0.25">
      <c r="A397" s="13" t="s">
        <v>619</v>
      </c>
      <c r="B397" s="23" t="s">
        <v>25</v>
      </c>
      <c r="C397" s="15" t="s">
        <v>17</v>
      </c>
      <c r="D397" s="79" t="s">
        <v>224</v>
      </c>
      <c r="E397" s="82" t="s">
        <v>224</v>
      </c>
      <c r="F397" s="57" t="s">
        <v>224</v>
      </c>
      <c r="G397" s="57" t="s">
        <v>224</v>
      </c>
      <c r="H397" s="57" t="s">
        <v>224</v>
      </c>
      <c r="I397" s="57" t="s">
        <v>224</v>
      </c>
      <c r="J397" s="57" t="s">
        <v>224</v>
      </c>
      <c r="K397" s="57" t="s">
        <v>224</v>
      </c>
      <c r="L397" s="57" t="s">
        <v>224</v>
      </c>
      <c r="M397" s="57" t="s">
        <v>224</v>
      </c>
      <c r="N397" s="57" t="s">
        <v>224</v>
      </c>
      <c r="O397" s="57" t="s">
        <v>224</v>
      </c>
      <c r="P397" s="57" t="s">
        <v>224</v>
      </c>
      <c r="Q397" s="57" t="s">
        <v>224</v>
      </c>
      <c r="R397" s="57" t="s">
        <v>224</v>
      </c>
      <c r="S397" s="57" t="s">
        <v>224</v>
      </c>
      <c r="T397" s="57" t="s">
        <v>224</v>
      </c>
      <c r="U397" s="57" t="s">
        <v>224</v>
      </c>
      <c r="V397" s="58" t="s">
        <v>224</v>
      </c>
    </row>
    <row r="398" spans="1:22" collapsed="1" x14ac:dyDescent="0.25">
      <c r="A398" s="13" t="s">
        <v>24</v>
      </c>
      <c r="B398" s="21" t="s">
        <v>620</v>
      </c>
      <c r="C398" s="15" t="s">
        <v>17</v>
      </c>
      <c r="D398" s="79"/>
      <c r="E398" s="82"/>
      <c r="F398" s="57"/>
      <c r="G398" s="57"/>
      <c r="H398" s="57"/>
      <c r="I398" s="57">
        <v>0</v>
      </c>
      <c r="J398" s="57">
        <v>0</v>
      </c>
      <c r="K398" s="57">
        <v>0</v>
      </c>
      <c r="L398" s="57">
        <v>0</v>
      </c>
      <c r="M398" s="57">
        <v>0</v>
      </c>
      <c r="N398" s="57">
        <v>0</v>
      </c>
      <c r="O398" s="57">
        <v>0</v>
      </c>
      <c r="P398" s="57">
        <v>0</v>
      </c>
      <c r="Q398" s="57">
        <v>0</v>
      </c>
      <c r="R398" s="57">
        <v>0</v>
      </c>
      <c r="S398" s="57">
        <v>0</v>
      </c>
      <c r="T398" s="57">
        <v>0</v>
      </c>
      <c r="U398" s="57">
        <f t="shared" ref="U398:V400" si="57">G398+I398+K398+M398+O398+Q398+S398</f>
        <v>0</v>
      </c>
      <c r="V398" s="58">
        <f t="shared" si="57"/>
        <v>0</v>
      </c>
    </row>
    <row r="399" spans="1:22" x14ac:dyDescent="0.25">
      <c r="A399" s="13" t="s">
        <v>26</v>
      </c>
      <c r="B399" s="20" t="s">
        <v>621</v>
      </c>
      <c r="C399" s="15" t="s">
        <v>17</v>
      </c>
      <c r="D399" s="79">
        <f>D400+D413+D414</f>
        <v>5.6670437966101597</v>
      </c>
      <c r="E399" s="82">
        <f>E400+E413+E414</f>
        <v>130.85256557384753</v>
      </c>
      <c r="F399" s="57">
        <f>F400+F413+F414</f>
        <v>180.0928429283899</v>
      </c>
      <c r="G399" s="57">
        <f>G400+G413+G414</f>
        <v>0</v>
      </c>
      <c r="H399" s="57">
        <f>H400+H413+H414</f>
        <v>92.506531211474567</v>
      </c>
      <c r="I399" s="57">
        <v>55.124856399999999</v>
      </c>
      <c r="J399" s="57">
        <f t="shared" ref="J399:T399" si="58">J400+J413+J414</f>
        <v>39.247830641365468</v>
      </c>
      <c r="K399" s="57">
        <v>61.648153310169505</v>
      </c>
      <c r="L399" s="57">
        <f t="shared" si="58"/>
        <v>75.508838269152477</v>
      </c>
      <c r="M399" s="57">
        <v>69.298238119440441</v>
      </c>
      <c r="N399" s="57">
        <f t="shared" si="58"/>
        <v>78.250544011970803</v>
      </c>
      <c r="O399" s="57">
        <v>44.978088808298935</v>
      </c>
      <c r="P399" s="57">
        <f t="shared" si="58"/>
        <v>43.931350542336176</v>
      </c>
      <c r="Q399" s="57">
        <v>0.72397630242937883</v>
      </c>
      <c r="R399" s="57">
        <f t="shared" si="58"/>
        <v>76.192979993316854</v>
      </c>
      <c r="S399" s="57">
        <v>0.72397630242937883</v>
      </c>
      <c r="T399" s="57">
        <f t="shared" si="58"/>
        <v>0.72397630242937894</v>
      </c>
      <c r="U399" s="57">
        <f t="shared" si="57"/>
        <v>232.49728924276764</v>
      </c>
      <c r="V399" s="58">
        <f t="shared" si="57"/>
        <v>406.36205097204572</v>
      </c>
    </row>
    <row r="400" spans="1:22" x14ac:dyDescent="0.25">
      <c r="A400" s="13" t="s">
        <v>622</v>
      </c>
      <c r="B400" s="21" t="s">
        <v>623</v>
      </c>
      <c r="C400" s="15" t="s">
        <v>17</v>
      </c>
      <c r="D400" s="79">
        <f>D406+D408</f>
        <v>5.6670437966101597</v>
      </c>
      <c r="E400" s="83">
        <f>E406+E408</f>
        <v>130.85256557384753</v>
      </c>
      <c r="F400" s="57">
        <f>F406+F408</f>
        <v>180.0928429283899</v>
      </c>
      <c r="G400" s="57">
        <f>G406+G408</f>
        <v>0</v>
      </c>
      <c r="H400" s="57">
        <f>H406+H408</f>
        <v>92.506531211474567</v>
      </c>
      <c r="I400" s="57">
        <v>55.124856399999999</v>
      </c>
      <c r="J400" s="57">
        <f t="shared" ref="J400:T400" si="59">J406+J408</f>
        <v>39.247830641365468</v>
      </c>
      <c r="K400" s="57">
        <v>61.648153310169505</v>
      </c>
      <c r="L400" s="57">
        <f t="shared" si="59"/>
        <v>75.508838269152477</v>
      </c>
      <c r="M400" s="57">
        <v>69.298238119440441</v>
      </c>
      <c r="N400" s="57">
        <f t="shared" si="59"/>
        <v>78.250544011970803</v>
      </c>
      <c r="O400" s="57">
        <v>44.978088808298935</v>
      </c>
      <c r="P400" s="57">
        <f t="shared" si="59"/>
        <v>43.931350542336176</v>
      </c>
      <c r="Q400" s="57">
        <v>0.72397630242937883</v>
      </c>
      <c r="R400" s="57">
        <f t="shared" si="59"/>
        <v>76.192979993316854</v>
      </c>
      <c r="S400" s="57">
        <v>0.72397630242937883</v>
      </c>
      <c r="T400" s="57">
        <f t="shared" si="59"/>
        <v>0.72397630242937894</v>
      </c>
      <c r="U400" s="57">
        <f t="shared" si="57"/>
        <v>232.49728924276764</v>
      </c>
      <c r="V400" s="58">
        <f t="shared" si="57"/>
        <v>406.36205097204572</v>
      </c>
    </row>
    <row r="401" spans="1:22" hidden="1" outlineLevel="1" x14ac:dyDescent="0.25">
      <c r="A401" s="13" t="s">
        <v>624</v>
      </c>
      <c r="B401" s="23" t="s">
        <v>625</v>
      </c>
      <c r="C401" s="15" t="s">
        <v>17</v>
      </c>
      <c r="D401" s="79" t="s">
        <v>224</v>
      </c>
      <c r="E401" s="83" t="s">
        <v>224</v>
      </c>
      <c r="F401" s="57" t="s">
        <v>224</v>
      </c>
      <c r="G401" s="57" t="s">
        <v>224</v>
      </c>
      <c r="H401" s="57" t="s">
        <v>224</v>
      </c>
      <c r="I401" s="57" t="s">
        <v>224</v>
      </c>
      <c r="J401" s="57" t="s">
        <v>224</v>
      </c>
      <c r="K401" s="57" t="s">
        <v>224</v>
      </c>
      <c r="L401" s="57" t="s">
        <v>224</v>
      </c>
      <c r="M401" s="57" t="s">
        <v>224</v>
      </c>
      <c r="N401" s="57" t="s">
        <v>224</v>
      </c>
      <c r="O401" s="57" t="s">
        <v>224</v>
      </c>
      <c r="P401" s="57" t="s">
        <v>224</v>
      </c>
      <c r="Q401" s="57" t="s">
        <v>224</v>
      </c>
      <c r="R401" s="57" t="s">
        <v>224</v>
      </c>
      <c r="S401" s="57" t="s">
        <v>224</v>
      </c>
      <c r="T401" s="57" t="s">
        <v>224</v>
      </c>
      <c r="U401" s="57" t="s">
        <v>224</v>
      </c>
      <c r="V401" s="58" t="s">
        <v>224</v>
      </c>
    </row>
    <row r="402" spans="1:22" ht="31.5" hidden="1" outlineLevel="1" x14ac:dyDescent="0.25">
      <c r="A402" s="13" t="s">
        <v>626</v>
      </c>
      <c r="B402" s="23" t="s">
        <v>21</v>
      </c>
      <c r="C402" s="15" t="s">
        <v>17</v>
      </c>
      <c r="D402" s="79" t="s">
        <v>224</v>
      </c>
      <c r="E402" s="83" t="s">
        <v>224</v>
      </c>
      <c r="F402" s="57" t="s">
        <v>224</v>
      </c>
      <c r="G402" s="57" t="s">
        <v>224</v>
      </c>
      <c r="H402" s="57" t="s">
        <v>224</v>
      </c>
      <c r="I402" s="57" t="s">
        <v>224</v>
      </c>
      <c r="J402" s="57" t="s">
        <v>224</v>
      </c>
      <c r="K402" s="57" t="s">
        <v>224</v>
      </c>
      <c r="L402" s="57" t="s">
        <v>224</v>
      </c>
      <c r="M402" s="57" t="s">
        <v>224</v>
      </c>
      <c r="N402" s="57" t="s">
        <v>224</v>
      </c>
      <c r="O402" s="57" t="s">
        <v>224</v>
      </c>
      <c r="P402" s="57" t="s">
        <v>224</v>
      </c>
      <c r="Q402" s="57" t="s">
        <v>224</v>
      </c>
      <c r="R402" s="57" t="s">
        <v>224</v>
      </c>
      <c r="S402" s="57" t="s">
        <v>224</v>
      </c>
      <c r="T402" s="57" t="s">
        <v>224</v>
      </c>
      <c r="U402" s="57" t="s">
        <v>224</v>
      </c>
      <c r="V402" s="58" t="s">
        <v>224</v>
      </c>
    </row>
    <row r="403" spans="1:22" ht="31.5" hidden="1" outlineLevel="1" x14ac:dyDescent="0.25">
      <c r="A403" s="13" t="s">
        <v>627</v>
      </c>
      <c r="B403" s="23" t="s">
        <v>23</v>
      </c>
      <c r="C403" s="15" t="s">
        <v>17</v>
      </c>
      <c r="D403" s="79" t="s">
        <v>224</v>
      </c>
      <c r="E403" s="83" t="s">
        <v>224</v>
      </c>
      <c r="F403" s="57" t="s">
        <v>224</v>
      </c>
      <c r="G403" s="57" t="s">
        <v>224</v>
      </c>
      <c r="H403" s="57" t="s">
        <v>224</v>
      </c>
      <c r="I403" s="57" t="s">
        <v>224</v>
      </c>
      <c r="J403" s="57" t="s">
        <v>224</v>
      </c>
      <c r="K403" s="57" t="s">
        <v>224</v>
      </c>
      <c r="L403" s="57" t="s">
        <v>224</v>
      </c>
      <c r="M403" s="57" t="s">
        <v>224</v>
      </c>
      <c r="N403" s="57" t="s">
        <v>224</v>
      </c>
      <c r="O403" s="57" t="s">
        <v>224</v>
      </c>
      <c r="P403" s="57" t="s">
        <v>224</v>
      </c>
      <c r="Q403" s="57" t="s">
        <v>224</v>
      </c>
      <c r="R403" s="57" t="s">
        <v>224</v>
      </c>
      <c r="S403" s="57" t="s">
        <v>224</v>
      </c>
      <c r="T403" s="57" t="s">
        <v>224</v>
      </c>
      <c r="U403" s="57" t="s">
        <v>224</v>
      </c>
      <c r="V403" s="58" t="s">
        <v>224</v>
      </c>
    </row>
    <row r="404" spans="1:22" ht="31.5" hidden="1" outlineLevel="1" x14ac:dyDescent="0.25">
      <c r="A404" s="13" t="s">
        <v>628</v>
      </c>
      <c r="B404" s="23" t="s">
        <v>25</v>
      </c>
      <c r="C404" s="15" t="s">
        <v>17</v>
      </c>
      <c r="D404" s="79" t="s">
        <v>224</v>
      </c>
      <c r="E404" s="83" t="s">
        <v>224</v>
      </c>
      <c r="F404" s="57" t="s">
        <v>224</v>
      </c>
      <c r="G404" s="57" t="s">
        <v>224</v>
      </c>
      <c r="H404" s="57" t="s">
        <v>224</v>
      </c>
      <c r="I404" s="57" t="s">
        <v>224</v>
      </c>
      <c r="J404" s="57" t="s">
        <v>224</v>
      </c>
      <c r="K404" s="57" t="s">
        <v>224</v>
      </c>
      <c r="L404" s="57" t="s">
        <v>224</v>
      </c>
      <c r="M404" s="57" t="s">
        <v>224</v>
      </c>
      <c r="N404" s="57" t="s">
        <v>224</v>
      </c>
      <c r="O404" s="57" t="s">
        <v>224</v>
      </c>
      <c r="P404" s="57" t="s">
        <v>224</v>
      </c>
      <c r="Q404" s="57" t="s">
        <v>224</v>
      </c>
      <c r="R404" s="57" t="s">
        <v>224</v>
      </c>
      <c r="S404" s="57" t="s">
        <v>224</v>
      </c>
      <c r="T404" s="57" t="s">
        <v>224</v>
      </c>
      <c r="U404" s="57" t="s">
        <v>224</v>
      </c>
      <c r="V404" s="58" t="s">
        <v>224</v>
      </c>
    </row>
    <row r="405" spans="1:22" hidden="1" outlineLevel="1" x14ac:dyDescent="0.25">
      <c r="A405" s="13" t="s">
        <v>629</v>
      </c>
      <c r="B405" s="23" t="s">
        <v>403</v>
      </c>
      <c r="C405" s="15" t="s">
        <v>17</v>
      </c>
      <c r="D405" s="79" t="s">
        <v>224</v>
      </c>
      <c r="E405" s="83" t="s">
        <v>224</v>
      </c>
      <c r="F405" s="57" t="s">
        <v>224</v>
      </c>
      <c r="G405" s="57" t="s">
        <v>224</v>
      </c>
      <c r="H405" s="57" t="s">
        <v>224</v>
      </c>
      <c r="I405" s="57" t="s">
        <v>224</v>
      </c>
      <c r="J405" s="57" t="s">
        <v>224</v>
      </c>
      <c r="K405" s="57" t="s">
        <v>224</v>
      </c>
      <c r="L405" s="57" t="s">
        <v>224</v>
      </c>
      <c r="M405" s="57" t="s">
        <v>224</v>
      </c>
      <c r="N405" s="57" t="s">
        <v>224</v>
      </c>
      <c r="O405" s="57" t="s">
        <v>224</v>
      </c>
      <c r="P405" s="57" t="s">
        <v>224</v>
      </c>
      <c r="Q405" s="57" t="s">
        <v>224</v>
      </c>
      <c r="R405" s="57" t="s">
        <v>224</v>
      </c>
      <c r="S405" s="57" t="s">
        <v>224</v>
      </c>
      <c r="T405" s="57" t="s">
        <v>224</v>
      </c>
      <c r="U405" s="57" t="s">
        <v>224</v>
      </c>
      <c r="V405" s="58" t="s">
        <v>224</v>
      </c>
    </row>
    <row r="406" spans="1:22" collapsed="1" x14ac:dyDescent="0.25">
      <c r="A406" s="13" t="s">
        <v>630</v>
      </c>
      <c r="B406" s="23" t="s">
        <v>406</v>
      </c>
      <c r="C406" s="15" t="s">
        <v>17</v>
      </c>
      <c r="D406" s="79">
        <v>5.6670437966101597</v>
      </c>
      <c r="E406" s="83">
        <v>130.85256557384753</v>
      </c>
      <c r="F406" s="57">
        <v>180.0928429283899</v>
      </c>
      <c r="G406" s="57">
        <v>0</v>
      </c>
      <c r="H406" s="57">
        <v>92.506531211474567</v>
      </c>
      <c r="I406" s="57">
        <v>55.124856399999999</v>
      </c>
      <c r="J406" s="57">
        <v>39.247830641365468</v>
      </c>
      <c r="K406" s="57">
        <v>61.648153310169505</v>
      </c>
      <c r="L406" s="57">
        <v>75.508838269152477</v>
      </c>
      <c r="M406" s="57">
        <v>69.298238119440441</v>
      </c>
      <c r="N406" s="57">
        <v>78.250544011970803</v>
      </c>
      <c r="O406" s="57">
        <v>44.978088808298935</v>
      </c>
      <c r="P406" s="57">
        <v>43.931350542336176</v>
      </c>
      <c r="Q406" s="57">
        <v>0.72397630242937883</v>
      </c>
      <c r="R406" s="57">
        <v>76.192979993316854</v>
      </c>
      <c r="S406" s="57">
        <v>0.72397630242937883</v>
      </c>
      <c r="T406" s="57">
        <v>0.72397630242937894</v>
      </c>
      <c r="U406" s="57">
        <f>G406+I406+K406+M406+O406+Q406+S406</f>
        <v>232.49728924276764</v>
      </c>
      <c r="V406" s="58">
        <f>H406+J406+L406+N406+P406+R406+T406</f>
        <v>406.36205097204572</v>
      </c>
    </row>
    <row r="407" spans="1:22" hidden="1" outlineLevel="1" x14ac:dyDescent="0.25">
      <c r="A407" s="13" t="s">
        <v>631</v>
      </c>
      <c r="B407" s="23" t="s">
        <v>409</v>
      </c>
      <c r="C407" s="15" t="s">
        <v>17</v>
      </c>
      <c r="D407" s="79" t="s">
        <v>224</v>
      </c>
      <c r="E407" s="83" t="s">
        <v>224</v>
      </c>
      <c r="F407" s="57" t="s">
        <v>224</v>
      </c>
      <c r="G407" s="57" t="s">
        <v>224</v>
      </c>
      <c r="H407" s="57" t="s">
        <v>224</v>
      </c>
      <c r="I407" s="57" t="s">
        <v>224</v>
      </c>
      <c r="J407" s="57" t="s">
        <v>224</v>
      </c>
      <c r="K407" s="57" t="s">
        <v>224</v>
      </c>
      <c r="L407" s="57" t="s">
        <v>224</v>
      </c>
      <c r="M407" s="57" t="s">
        <v>224</v>
      </c>
      <c r="N407" s="57" t="s">
        <v>224</v>
      </c>
      <c r="O407" s="57" t="s">
        <v>224</v>
      </c>
      <c r="P407" s="57" t="s">
        <v>224</v>
      </c>
      <c r="Q407" s="57" t="s">
        <v>224</v>
      </c>
      <c r="R407" s="57" t="s">
        <v>224</v>
      </c>
      <c r="S407" s="57" t="s">
        <v>224</v>
      </c>
      <c r="T407" s="57" t="s">
        <v>224</v>
      </c>
      <c r="U407" s="57" t="s">
        <v>224</v>
      </c>
      <c r="V407" s="58" t="s">
        <v>224</v>
      </c>
    </row>
    <row r="408" spans="1:22" collapsed="1" x14ac:dyDescent="0.25">
      <c r="A408" s="13" t="s">
        <v>632</v>
      </c>
      <c r="B408" s="23" t="s">
        <v>415</v>
      </c>
      <c r="C408" s="15" t="s">
        <v>17</v>
      </c>
      <c r="D408" s="79">
        <v>0</v>
      </c>
      <c r="E408" s="83">
        <v>0</v>
      </c>
      <c r="F408" s="57">
        <v>0</v>
      </c>
      <c r="G408" s="57">
        <v>0</v>
      </c>
      <c r="H408" s="57">
        <v>0</v>
      </c>
      <c r="I408" s="57">
        <v>0</v>
      </c>
      <c r="J408" s="57">
        <v>0</v>
      </c>
      <c r="K408" s="57">
        <v>0</v>
      </c>
      <c r="L408" s="57">
        <v>0</v>
      </c>
      <c r="M408" s="57">
        <v>0</v>
      </c>
      <c r="N408" s="57">
        <v>0</v>
      </c>
      <c r="O408" s="57">
        <v>0</v>
      </c>
      <c r="P408" s="57">
        <v>0</v>
      </c>
      <c r="Q408" s="57">
        <v>0</v>
      </c>
      <c r="R408" s="57">
        <v>0</v>
      </c>
      <c r="S408" s="57">
        <v>0</v>
      </c>
      <c r="T408" s="57">
        <v>0</v>
      </c>
      <c r="U408" s="57">
        <f>G408+I408+K408+M408+O408+Q408+S408</f>
        <v>0</v>
      </c>
      <c r="V408" s="58">
        <f>H408+J408+L408+N408+P408+R408+T408</f>
        <v>0</v>
      </c>
    </row>
    <row r="409" spans="1:22" hidden="1" outlineLevel="1" x14ac:dyDescent="0.25">
      <c r="A409" s="13" t="s">
        <v>633</v>
      </c>
      <c r="B409" s="23" t="s">
        <v>417</v>
      </c>
      <c r="C409" s="15" t="s">
        <v>17</v>
      </c>
      <c r="D409" s="79" t="s">
        <v>224</v>
      </c>
      <c r="E409" s="83" t="s">
        <v>224</v>
      </c>
      <c r="F409" s="57" t="s">
        <v>224</v>
      </c>
      <c r="G409" s="57" t="s">
        <v>224</v>
      </c>
      <c r="H409" s="57" t="s">
        <v>224</v>
      </c>
      <c r="I409" s="57" t="s">
        <v>224</v>
      </c>
      <c r="J409" s="57" t="s">
        <v>224</v>
      </c>
      <c r="K409" s="57" t="s">
        <v>224</v>
      </c>
      <c r="L409" s="57" t="s">
        <v>224</v>
      </c>
      <c r="M409" s="57" t="s">
        <v>224</v>
      </c>
      <c r="N409" s="57" t="s">
        <v>224</v>
      </c>
      <c r="O409" s="57" t="s">
        <v>224</v>
      </c>
      <c r="P409" s="57" t="s">
        <v>224</v>
      </c>
      <c r="Q409" s="57" t="s">
        <v>224</v>
      </c>
      <c r="R409" s="57" t="s">
        <v>224</v>
      </c>
      <c r="S409" s="57" t="s">
        <v>224</v>
      </c>
      <c r="T409" s="57" t="s">
        <v>224</v>
      </c>
      <c r="U409" s="57" t="s">
        <v>224</v>
      </c>
      <c r="V409" s="58" t="s">
        <v>224</v>
      </c>
    </row>
    <row r="410" spans="1:22" ht="31.5" hidden="1" outlineLevel="1" x14ac:dyDescent="0.25">
      <c r="A410" s="13" t="s">
        <v>634</v>
      </c>
      <c r="B410" s="23" t="s">
        <v>420</v>
      </c>
      <c r="C410" s="15" t="s">
        <v>17</v>
      </c>
      <c r="D410" s="79" t="s">
        <v>224</v>
      </c>
      <c r="E410" s="83" t="s">
        <v>224</v>
      </c>
      <c r="F410" s="57" t="s">
        <v>224</v>
      </c>
      <c r="G410" s="57" t="s">
        <v>224</v>
      </c>
      <c r="H410" s="57" t="s">
        <v>224</v>
      </c>
      <c r="I410" s="57" t="s">
        <v>224</v>
      </c>
      <c r="J410" s="57" t="s">
        <v>224</v>
      </c>
      <c r="K410" s="57" t="s">
        <v>224</v>
      </c>
      <c r="L410" s="57" t="s">
        <v>224</v>
      </c>
      <c r="M410" s="57" t="s">
        <v>224</v>
      </c>
      <c r="N410" s="57" t="s">
        <v>224</v>
      </c>
      <c r="O410" s="57" t="s">
        <v>224</v>
      </c>
      <c r="P410" s="57" t="s">
        <v>224</v>
      </c>
      <c r="Q410" s="57" t="s">
        <v>224</v>
      </c>
      <c r="R410" s="57" t="s">
        <v>224</v>
      </c>
      <c r="S410" s="57" t="s">
        <v>224</v>
      </c>
      <c r="T410" s="57" t="s">
        <v>224</v>
      </c>
      <c r="U410" s="57" t="s">
        <v>224</v>
      </c>
      <c r="V410" s="58" t="s">
        <v>224</v>
      </c>
    </row>
    <row r="411" spans="1:22" hidden="1" outlineLevel="1" x14ac:dyDescent="0.25">
      <c r="A411" s="13" t="s">
        <v>635</v>
      </c>
      <c r="B411" s="24" t="s">
        <v>41</v>
      </c>
      <c r="C411" s="15" t="s">
        <v>17</v>
      </c>
      <c r="D411" s="79" t="s">
        <v>224</v>
      </c>
      <c r="E411" s="83" t="s">
        <v>224</v>
      </c>
      <c r="F411" s="57" t="s">
        <v>224</v>
      </c>
      <c r="G411" s="57" t="s">
        <v>224</v>
      </c>
      <c r="H411" s="57" t="s">
        <v>224</v>
      </c>
      <c r="I411" s="57" t="s">
        <v>224</v>
      </c>
      <c r="J411" s="57" t="s">
        <v>224</v>
      </c>
      <c r="K411" s="57" t="s">
        <v>224</v>
      </c>
      <c r="L411" s="57" t="s">
        <v>224</v>
      </c>
      <c r="M411" s="57" t="s">
        <v>224</v>
      </c>
      <c r="N411" s="57" t="s">
        <v>224</v>
      </c>
      <c r="O411" s="57" t="s">
        <v>224</v>
      </c>
      <c r="P411" s="57" t="s">
        <v>224</v>
      </c>
      <c r="Q411" s="57" t="s">
        <v>224</v>
      </c>
      <c r="R411" s="57" t="s">
        <v>224</v>
      </c>
      <c r="S411" s="57" t="s">
        <v>224</v>
      </c>
      <c r="T411" s="57" t="s">
        <v>224</v>
      </c>
      <c r="U411" s="57" t="s">
        <v>224</v>
      </c>
      <c r="V411" s="58" t="s">
        <v>224</v>
      </c>
    </row>
    <row r="412" spans="1:22" hidden="1" outlineLevel="1" x14ac:dyDescent="0.25">
      <c r="A412" s="13" t="s">
        <v>636</v>
      </c>
      <c r="B412" s="135" t="s">
        <v>43</v>
      </c>
      <c r="C412" s="15" t="s">
        <v>17</v>
      </c>
      <c r="D412" s="79" t="s">
        <v>224</v>
      </c>
      <c r="E412" s="83" t="s">
        <v>224</v>
      </c>
      <c r="F412" s="57" t="s">
        <v>224</v>
      </c>
      <c r="G412" s="57" t="s">
        <v>224</v>
      </c>
      <c r="H412" s="57" t="s">
        <v>224</v>
      </c>
      <c r="I412" s="57" t="s">
        <v>224</v>
      </c>
      <c r="J412" s="57" t="s">
        <v>224</v>
      </c>
      <c r="K412" s="57" t="s">
        <v>224</v>
      </c>
      <c r="L412" s="57" t="s">
        <v>224</v>
      </c>
      <c r="M412" s="57" t="s">
        <v>224</v>
      </c>
      <c r="N412" s="57" t="s">
        <v>224</v>
      </c>
      <c r="O412" s="57" t="s">
        <v>224</v>
      </c>
      <c r="P412" s="57" t="s">
        <v>224</v>
      </c>
      <c r="Q412" s="57" t="s">
        <v>224</v>
      </c>
      <c r="R412" s="57" t="s">
        <v>224</v>
      </c>
      <c r="S412" s="57" t="s">
        <v>224</v>
      </c>
      <c r="T412" s="57" t="s">
        <v>224</v>
      </c>
      <c r="U412" s="57" t="s">
        <v>224</v>
      </c>
      <c r="V412" s="58" t="s">
        <v>224</v>
      </c>
    </row>
    <row r="413" spans="1:22" collapsed="1" x14ac:dyDescent="0.25">
      <c r="A413" s="13" t="s">
        <v>637</v>
      </c>
      <c r="B413" s="21" t="s">
        <v>638</v>
      </c>
      <c r="C413" s="15" t="s">
        <v>17</v>
      </c>
      <c r="D413" s="79">
        <v>0</v>
      </c>
      <c r="E413" s="82">
        <v>0</v>
      </c>
      <c r="F413" s="57">
        <v>0</v>
      </c>
      <c r="G413" s="57">
        <v>0</v>
      </c>
      <c r="H413" s="57">
        <v>0</v>
      </c>
      <c r="I413" s="57">
        <v>0</v>
      </c>
      <c r="J413" s="57">
        <v>0</v>
      </c>
      <c r="K413" s="57">
        <v>0</v>
      </c>
      <c r="L413" s="57">
        <v>0</v>
      </c>
      <c r="M413" s="57">
        <v>0</v>
      </c>
      <c r="N413" s="57">
        <v>0</v>
      </c>
      <c r="O413" s="57">
        <v>0</v>
      </c>
      <c r="P413" s="57">
        <v>0</v>
      </c>
      <c r="Q413" s="57">
        <v>0</v>
      </c>
      <c r="R413" s="57">
        <v>0</v>
      </c>
      <c r="S413" s="57">
        <v>0</v>
      </c>
      <c r="T413" s="57">
        <v>0</v>
      </c>
      <c r="U413" s="57">
        <f>G413+I413+K413+M413+O413+Q413+S413</f>
        <v>0</v>
      </c>
      <c r="V413" s="58">
        <f>H413+J413+L413+N413+P413+R413+T413</f>
        <v>0</v>
      </c>
    </row>
    <row r="414" spans="1:22" x14ac:dyDescent="0.25">
      <c r="A414" s="13" t="s">
        <v>639</v>
      </c>
      <c r="B414" s="21" t="s">
        <v>640</v>
      </c>
      <c r="C414" s="15" t="s">
        <v>17</v>
      </c>
      <c r="D414" s="79">
        <f>D420+D422</f>
        <v>0</v>
      </c>
      <c r="E414" s="82">
        <f>E420+E422</f>
        <v>0</v>
      </c>
      <c r="F414" s="57">
        <f>F420+F422</f>
        <v>0</v>
      </c>
      <c r="G414" s="57">
        <f>G420+G422</f>
        <v>0</v>
      </c>
      <c r="H414" s="57">
        <f>H420+H422</f>
        <v>0</v>
      </c>
      <c r="I414" s="57">
        <v>0</v>
      </c>
      <c r="J414" s="57">
        <f t="shared" ref="J414:T414" si="60">J420+J422</f>
        <v>0</v>
      </c>
      <c r="K414" s="57">
        <v>0</v>
      </c>
      <c r="L414" s="57">
        <f t="shared" si="60"/>
        <v>0</v>
      </c>
      <c r="M414" s="57">
        <v>0</v>
      </c>
      <c r="N414" s="57">
        <f t="shared" si="60"/>
        <v>0</v>
      </c>
      <c r="O414" s="57">
        <v>0</v>
      </c>
      <c r="P414" s="57">
        <f t="shared" si="60"/>
        <v>0</v>
      </c>
      <c r="Q414" s="57">
        <v>0</v>
      </c>
      <c r="R414" s="57">
        <f t="shared" si="60"/>
        <v>0</v>
      </c>
      <c r="S414" s="57">
        <v>0</v>
      </c>
      <c r="T414" s="57">
        <f t="shared" si="60"/>
        <v>0</v>
      </c>
      <c r="U414" s="57">
        <f>G414+I414+K414+M414+O414+Q414+S414</f>
        <v>0</v>
      </c>
      <c r="V414" s="58">
        <f>H414+J414+L414+N414+P414+R414+T414</f>
        <v>0</v>
      </c>
    </row>
    <row r="415" spans="1:22" hidden="1" outlineLevel="1" x14ac:dyDescent="0.25">
      <c r="A415" s="13" t="s">
        <v>641</v>
      </c>
      <c r="B415" s="23" t="s">
        <v>625</v>
      </c>
      <c r="C415" s="15" t="s">
        <v>17</v>
      </c>
      <c r="D415" s="79" t="s">
        <v>224</v>
      </c>
      <c r="E415" s="82" t="s">
        <v>224</v>
      </c>
      <c r="F415" s="57" t="s">
        <v>224</v>
      </c>
      <c r="G415" s="57" t="s">
        <v>224</v>
      </c>
      <c r="H415" s="57" t="s">
        <v>224</v>
      </c>
      <c r="I415" s="57" t="s">
        <v>224</v>
      </c>
      <c r="J415" s="57" t="s">
        <v>224</v>
      </c>
      <c r="K415" s="57" t="s">
        <v>224</v>
      </c>
      <c r="L415" s="57" t="s">
        <v>224</v>
      </c>
      <c r="M415" s="57" t="s">
        <v>224</v>
      </c>
      <c r="N415" s="57" t="s">
        <v>224</v>
      </c>
      <c r="O415" s="57" t="s">
        <v>224</v>
      </c>
      <c r="P415" s="57" t="s">
        <v>224</v>
      </c>
      <c r="Q415" s="57" t="s">
        <v>224</v>
      </c>
      <c r="R415" s="57" t="s">
        <v>224</v>
      </c>
      <c r="S415" s="57" t="s">
        <v>224</v>
      </c>
      <c r="T415" s="57" t="s">
        <v>224</v>
      </c>
      <c r="U415" s="57" t="s">
        <v>224</v>
      </c>
      <c r="V415" s="58" t="s">
        <v>224</v>
      </c>
    </row>
    <row r="416" spans="1:22" ht="31.5" hidden="1" outlineLevel="1" x14ac:dyDescent="0.25">
      <c r="A416" s="13" t="s">
        <v>642</v>
      </c>
      <c r="B416" s="23" t="s">
        <v>21</v>
      </c>
      <c r="C416" s="15" t="s">
        <v>17</v>
      </c>
      <c r="D416" s="79" t="s">
        <v>224</v>
      </c>
      <c r="E416" s="82" t="s">
        <v>224</v>
      </c>
      <c r="F416" s="57" t="s">
        <v>224</v>
      </c>
      <c r="G416" s="57" t="s">
        <v>224</v>
      </c>
      <c r="H416" s="57" t="s">
        <v>224</v>
      </c>
      <c r="I416" s="57" t="s">
        <v>224</v>
      </c>
      <c r="J416" s="57" t="s">
        <v>224</v>
      </c>
      <c r="K416" s="57" t="s">
        <v>224</v>
      </c>
      <c r="L416" s="57" t="s">
        <v>224</v>
      </c>
      <c r="M416" s="57" t="s">
        <v>224</v>
      </c>
      <c r="N416" s="57" t="s">
        <v>224</v>
      </c>
      <c r="O416" s="57" t="s">
        <v>224</v>
      </c>
      <c r="P416" s="57" t="s">
        <v>224</v>
      </c>
      <c r="Q416" s="57" t="s">
        <v>224</v>
      </c>
      <c r="R416" s="57" t="s">
        <v>224</v>
      </c>
      <c r="S416" s="57" t="s">
        <v>224</v>
      </c>
      <c r="T416" s="57" t="s">
        <v>224</v>
      </c>
      <c r="U416" s="57" t="s">
        <v>224</v>
      </c>
      <c r="V416" s="58" t="s">
        <v>224</v>
      </c>
    </row>
    <row r="417" spans="1:22" ht="31.5" hidden="1" outlineLevel="1" x14ac:dyDescent="0.25">
      <c r="A417" s="13" t="s">
        <v>643</v>
      </c>
      <c r="B417" s="23" t="s">
        <v>23</v>
      </c>
      <c r="C417" s="15" t="s">
        <v>17</v>
      </c>
      <c r="D417" s="79" t="s">
        <v>224</v>
      </c>
      <c r="E417" s="82" t="s">
        <v>224</v>
      </c>
      <c r="F417" s="57" t="s">
        <v>224</v>
      </c>
      <c r="G417" s="57" t="s">
        <v>224</v>
      </c>
      <c r="H417" s="57" t="s">
        <v>224</v>
      </c>
      <c r="I417" s="57" t="s">
        <v>224</v>
      </c>
      <c r="J417" s="57" t="s">
        <v>224</v>
      </c>
      <c r="K417" s="57" t="s">
        <v>224</v>
      </c>
      <c r="L417" s="57" t="s">
        <v>224</v>
      </c>
      <c r="M417" s="57" t="s">
        <v>224</v>
      </c>
      <c r="N417" s="57" t="s">
        <v>224</v>
      </c>
      <c r="O417" s="57" t="s">
        <v>224</v>
      </c>
      <c r="P417" s="57" t="s">
        <v>224</v>
      </c>
      <c r="Q417" s="57" t="s">
        <v>224</v>
      </c>
      <c r="R417" s="57" t="s">
        <v>224</v>
      </c>
      <c r="S417" s="57" t="s">
        <v>224</v>
      </c>
      <c r="T417" s="57" t="s">
        <v>224</v>
      </c>
      <c r="U417" s="57" t="s">
        <v>224</v>
      </c>
      <c r="V417" s="58" t="s">
        <v>224</v>
      </c>
    </row>
    <row r="418" spans="1:22" ht="31.5" hidden="1" outlineLevel="1" x14ac:dyDescent="0.25">
      <c r="A418" s="13" t="s">
        <v>644</v>
      </c>
      <c r="B418" s="23" t="s">
        <v>25</v>
      </c>
      <c r="C418" s="15" t="s">
        <v>17</v>
      </c>
      <c r="D418" s="79" t="s">
        <v>224</v>
      </c>
      <c r="E418" s="82" t="s">
        <v>224</v>
      </c>
      <c r="F418" s="57" t="s">
        <v>224</v>
      </c>
      <c r="G418" s="57" t="s">
        <v>224</v>
      </c>
      <c r="H418" s="57" t="s">
        <v>224</v>
      </c>
      <c r="I418" s="57" t="s">
        <v>224</v>
      </c>
      <c r="J418" s="57" t="s">
        <v>224</v>
      </c>
      <c r="K418" s="57" t="s">
        <v>224</v>
      </c>
      <c r="L418" s="57" t="s">
        <v>224</v>
      </c>
      <c r="M418" s="57" t="s">
        <v>224</v>
      </c>
      <c r="N418" s="57" t="s">
        <v>224</v>
      </c>
      <c r="O418" s="57" t="s">
        <v>224</v>
      </c>
      <c r="P418" s="57" t="s">
        <v>224</v>
      </c>
      <c r="Q418" s="57" t="s">
        <v>224</v>
      </c>
      <c r="R418" s="57" t="s">
        <v>224</v>
      </c>
      <c r="S418" s="57" t="s">
        <v>224</v>
      </c>
      <c r="T418" s="57" t="s">
        <v>224</v>
      </c>
      <c r="U418" s="57" t="s">
        <v>224</v>
      </c>
      <c r="V418" s="58" t="s">
        <v>224</v>
      </c>
    </row>
    <row r="419" spans="1:22" hidden="1" outlineLevel="1" x14ac:dyDescent="0.25">
      <c r="A419" s="13" t="s">
        <v>645</v>
      </c>
      <c r="B419" s="23" t="s">
        <v>403</v>
      </c>
      <c r="C419" s="15" t="s">
        <v>17</v>
      </c>
      <c r="D419" s="79" t="s">
        <v>224</v>
      </c>
      <c r="E419" s="82" t="s">
        <v>224</v>
      </c>
      <c r="F419" s="57" t="s">
        <v>224</v>
      </c>
      <c r="G419" s="57" t="s">
        <v>224</v>
      </c>
      <c r="H419" s="57" t="s">
        <v>224</v>
      </c>
      <c r="I419" s="57" t="s">
        <v>224</v>
      </c>
      <c r="J419" s="57" t="s">
        <v>224</v>
      </c>
      <c r="K419" s="57" t="s">
        <v>224</v>
      </c>
      <c r="L419" s="57" t="s">
        <v>224</v>
      </c>
      <c r="M419" s="57" t="s">
        <v>224</v>
      </c>
      <c r="N419" s="57" t="s">
        <v>224</v>
      </c>
      <c r="O419" s="57" t="s">
        <v>224</v>
      </c>
      <c r="P419" s="57" t="s">
        <v>224</v>
      </c>
      <c r="Q419" s="57" t="s">
        <v>224</v>
      </c>
      <c r="R419" s="57" t="s">
        <v>224</v>
      </c>
      <c r="S419" s="57" t="s">
        <v>224</v>
      </c>
      <c r="T419" s="57" t="s">
        <v>224</v>
      </c>
      <c r="U419" s="57" t="s">
        <v>224</v>
      </c>
      <c r="V419" s="58" t="s">
        <v>224</v>
      </c>
    </row>
    <row r="420" spans="1:22" collapsed="1" x14ac:dyDescent="0.25">
      <c r="A420" s="13" t="s">
        <v>646</v>
      </c>
      <c r="B420" s="23" t="s">
        <v>406</v>
      </c>
      <c r="C420" s="15" t="s">
        <v>17</v>
      </c>
      <c r="D420" s="79">
        <v>0</v>
      </c>
      <c r="E420" s="82">
        <v>0</v>
      </c>
      <c r="F420" s="57">
        <v>0</v>
      </c>
      <c r="G420" s="57">
        <v>0</v>
      </c>
      <c r="H420" s="57">
        <v>0</v>
      </c>
      <c r="I420" s="57">
        <v>0</v>
      </c>
      <c r="J420" s="57">
        <v>0</v>
      </c>
      <c r="K420" s="57">
        <v>0</v>
      </c>
      <c r="L420" s="57">
        <v>0</v>
      </c>
      <c r="M420" s="57">
        <v>0</v>
      </c>
      <c r="N420" s="57">
        <v>0</v>
      </c>
      <c r="O420" s="57">
        <v>0</v>
      </c>
      <c r="P420" s="57">
        <v>0</v>
      </c>
      <c r="Q420" s="57">
        <v>0</v>
      </c>
      <c r="R420" s="57">
        <v>0</v>
      </c>
      <c r="S420" s="57">
        <v>0</v>
      </c>
      <c r="T420" s="57">
        <v>0</v>
      </c>
      <c r="U420" s="57">
        <f>G420+I420+K420+M420+O420+Q420+S420</f>
        <v>0</v>
      </c>
      <c r="V420" s="58">
        <f>H420+J420+L420+N420+P420+R420+T420</f>
        <v>0</v>
      </c>
    </row>
    <row r="421" spans="1:22" hidden="1" outlineLevel="1" x14ac:dyDescent="0.25">
      <c r="A421" s="13" t="s">
        <v>647</v>
      </c>
      <c r="B421" s="23" t="s">
        <v>409</v>
      </c>
      <c r="C421" s="15" t="s">
        <v>17</v>
      </c>
      <c r="D421" s="79" t="s">
        <v>224</v>
      </c>
      <c r="E421" s="82" t="s">
        <v>224</v>
      </c>
      <c r="F421" s="57" t="s">
        <v>224</v>
      </c>
      <c r="G421" s="57" t="s">
        <v>224</v>
      </c>
      <c r="H421" s="57" t="s">
        <v>224</v>
      </c>
      <c r="I421" s="57" t="s">
        <v>224</v>
      </c>
      <c r="J421" s="57" t="s">
        <v>224</v>
      </c>
      <c r="K421" s="57" t="s">
        <v>224</v>
      </c>
      <c r="L421" s="57" t="s">
        <v>224</v>
      </c>
      <c r="M421" s="57" t="s">
        <v>224</v>
      </c>
      <c r="N421" s="57" t="s">
        <v>224</v>
      </c>
      <c r="O421" s="57" t="s">
        <v>224</v>
      </c>
      <c r="P421" s="57" t="s">
        <v>224</v>
      </c>
      <c r="Q421" s="57" t="s">
        <v>224</v>
      </c>
      <c r="R421" s="57" t="s">
        <v>224</v>
      </c>
      <c r="S421" s="57" t="s">
        <v>224</v>
      </c>
      <c r="T421" s="57" t="s">
        <v>224</v>
      </c>
      <c r="U421" s="57" t="s">
        <v>224</v>
      </c>
      <c r="V421" s="58" t="s">
        <v>224</v>
      </c>
    </row>
    <row r="422" spans="1:22" collapsed="1" x14ac:dyDescent="0.25">
      <c r="A422" s="13" t="s">
        <v>648</v>
      </c>
      <c r="B422" s="23" t="s">
        <v>415</v>
      </c>
      <c r="C422" s="15" t="s">
        <v>17</v>
      </c>
      <c r="D422" s="79">
        <v>0</v>
      </c>
      <c r="E422" s="82">
        <v>0</v>
      </c>
      <c r="F422" s="57">
        <v>0</v>
      </c>
      <c r="G422" s="57">
        <v>0</v>
      </c>
      <c r="H422" s="57">
        <v>0</v>
      </c>
      <c r="I422" s="57">
        <v>0</v>
      </c>
      <c r="J422" s="57">
        <v>0</v>
      </c>
      <c r="K422" s="57">
        <v>0</v>
      </c>
      <c r="L422" s="57">
        <v>0</v>
      </c>
      <c r="M422" s="57">
        <v>0</v>
      </c>
      <c r="N422" s="57">
        <v>0</v>
      </c>
      <c r="O422" s="57">
        <v>0</v>
      </c>
      <c r="P422" s="57">
        <v>0</v>
      </c>
      <c r="Q422" s="57">
        <v>0</v>
      </c>
      <c r="R422" s="57">
        <v>0</v>
      </c>
      <c r="S422" s="57">
        <v>0</v>
      </c>
      <c r="T422" s="57">
        <v>0</v>
      </c>
      <c r="U422" s="57">
        <f>G422+I422+K422+M422+O422+Q422+S422</f>
        <v>0</v>
      </c>
      <c r="V422" s="58">
        <f>H422+J422+L422+N422+P422+R422+T422</f>
        <v>0</v>
      </c>
    </row>
    <row r="423" spans="1:22" hidden="1" outlineLevel="1" x14ac:dyDescent="0.25">
      <c r="A423" s="13" t="s">
        <v>649</v>
      </c>
      <c r="B423" s="23" t="s">
        <v>417</v>
      </c>
      <c r="C423" s="15" t="s">
        <v>17</v>
      </c>
      <c r="D423" s="79" t="s">
        <v>224</v>
      </c>
      <c r="E423" s="82" t="s">
        <v>224</v>
      </c>
      <c r="F423" s="57" t="s">
        <v>224</v>
      </c>
      <c r="G423" s="57" t="s">
        <v>224</v>
      </c>
      <c r="H423" s="57" t="s">
        <v>224</v>
      </c>
      <c r="I423" s="57" t="s">
        <v>224</v>
      </c>
      <c r="J423" s="57" t="s">
        <v>224</v>
      </c>
      <c r="K423" s="57" t="s">
        <v>224</v>
      </c>
      <c r="L423" s="57" t="s">
        <v>224</v>
      </c>
      <c r="M423" s="57" t="s">
        <v>224</v>
      </c>
      <c r="N423" s="57" t="s">
        <v>224</v>
      </c>
      <c r="O423" s="57" t="s">
        <v>224</v>
      </c>
      <c r="P423" s="57" t="s">
        <v>224</v>
      </c>
      <c r="Q423" s="57" t="s">
        <v>224</v>
      </c>
      <c r="R423" s="57" t="s">
        <v>224</v>
      </c>
      <c r="S423" s="57" t="s">
        <v>224</v>
      </c>
      <c r="T423" s="57" t="s">
        <v>224</v>
      </c>
      <c r="U423" s="57" t="s">
        <v>224</v>
      </c>
      <c r="V423" s="58" t="s">
        <v>224</v>
      </c>
    </row>
    <row r="424" spans="1:22" ht="31.5" hidden="1" outlineLevel="1" x14ac:dyDescent="0.25">
      <c r="A424" s="13" t="s">
        <v>650</v>
      </c>
      <c r="B424" s="23" t="s">
        <v>420</v>
      </c>
      <c r="C424" s="15" t="s">
        <v>17</v>
      </c>
      <c r="D424" s="79" t="s">
        <v>224</v>
      </c>
      <c r="E424" s="82" t="s">
        <v>224</v>
      </c>
      <c r="F424" s="57" t="s">
        <v>224</v>
      </c>
      <c r="G424" s="57" t="s">
        <v>224</v>
      </c>
      <c r="H424" s="57" t="s">
        <v>224</v>
      </c>
      <c r="I424" s="57" t="s">
        <v>224</v>
      </c>
      <c r="J424" s="57" t="s">
        <v>224</v>
      </c>
      <c r="K424" s="57" t="s">
        <v>224</v>
      </c>
      <c r="L424" s="57" t="s">
        <v>224</v>
      </c>
      <c r="M424" s="57" t="s">
        <v>224</v>
      </c>
      <c r="N424" s="57" t="s">
        <v>224</v>
      </c>
      <c r="O424" s="57" t="s">
        <v>224</v>
      </c>
      <c r="P424" s="57" t="s">
        <v>224</v>
      </c>
      <c r="Q424" s="57" t="s">
        <v>224</v>
      </c>
      <c r="R424" s="57" t="s">
        <v>224</v>
      </c>
      <c r="S424" s="57" t="s">
        <v>224</v>
      </c>
      <c r="T424" s="57" t="s">
        <v>224</v>
      </c>
      <c r="U424" s="57" t="s">
        <v>224</v>
      </c>
      <c r="V424" s="58" t="s">
        <v>224</v>
      </c>
    </row>
    <row r="425" spans="1:22" hidden="1" outlineLevel="1" x14ac:dyDescent="0.25">
      <c r="A425" s="13" t="s">
        <v>651</v>
      </c>
      <c r="B425" s="135" t="s">
        <v>41</v>
      </c>
      <c r="C425" s="15" t="s">
        <v>17</v>
      </c>
      <c r="D425" s="79" t="s">
        <v>224</v>
      </c>
      <c r="E425" s="82" t="s">
        <v>224</v>
      </c>
      <c r="F425" s="57" t="s">
        <v>224</v>
      </c>
      <c r="G425" s="57" t="s">
        <v>224</v>
      </c>
      <c r="H425" s="57" t="s">
        <v>224</v>
      </c>
      <c r="I425" s="57" t="s">
        <v>224</v>
      </c>
      <c r="J425" s="57" t="s">
        <v>224</v>
      </c>
      <c r="K425" s="57" t="s">
        <v>224</v>
      </c>
      <c r="L425" s="57" t="s">
        <v>224</v>
      </c>
      <c r="M425" s="57" t="s">
        <v>224</v>
      </c>
      <c r="N425" s="57" t="s">
        <v>224</v>
      </c>
      <c r="O425" s="57" t="s">
        <v>224</v>
      </c>
      <c r="P425" s="57" t="s">
        <v>224</v>
      </c>
      <c r="Q425" s="57" t="s">
        <v>224</v>
      </c>
      <c r="R425" s="57" t="s">
        <v>224</v>
      </c>
      <c r="S425" s="57" t="s">
        <v>224</v>
      </c>
      <c r="T425" s="57" t="s">
        <v>224</v>
      </c>
      <c r="U425" s="57" t="s">
        <v>224</v>
      </c>
      <c r="V425" s="58" t="s">
        <v>224</v>
      </c>
    </row>
    <row r="426" spans="1:22" hidden="1" outlineLevel="1" x14ac:dyDescent="0.25">
      <c r="A426" s="13" t="s">
        <v>652</v>
      </c>
      <c r="B426" s="135" t="s">
        <v>43</v>
      </c>
      <c r="C426" s="15" t="s">
        <v>17</v>
      </c>
      <c r="D426" s="79" t="s">
        <v>224</v>
      </c>
      <c r="E426" s="82" t="s">
        <v>224</v>
      </c>
      <c r="F426" s="57" t="s">
        <v>224</v>
      </c>
      <c r="G426" s="57" t="s">
        <v>224</v>
      </c>
      <c r="H426" s="57" t="s">
        <v>224</v>
      </c>
      <c r="I426" s="57" t="s">
        <v>224</v>
      </c>
      <c r="J426" s="57" t="s">
        <v>224</v>
      </c>
      <c r="K426" s="57" t="s">
        <v>224</v>
      </c>
      <c r="L426" s="57" t="s">
        <v>224</v>
      </c>
      <c r="M426" s="57" t="s">
        <v>224</v>
      </c>
      <c r="N426" s="57" t="s">
        <v>224</v>
      </c>
      <c r="O426" s="57" t="s">
        <v>224</v>
      </c>
      <c r="P426" s="57" t="s">
        <v>224</v>
      </c>
      <c r="Q426" s="57" t="s">
        <v>224</v>
      </c>
      <c r="R426" s="57" t="s">
        <v>224</v>
      </c>
      <c r="S426" s="57" t="s">
        <v>224</v>
      </c>
      <c r="T426" s="57" t="s">
        <v>224</v>
      </c>
      <c r="U426" s="57" t="s">
        <v>224</v>
      </c>
      <c r="V426" s="58" t="s">
        <v>224</v>
      </c>
    </row>
    <row r="427" spans="1:22" collapsed="1" x14ac:dyDescent="0.25">
      <c r="A427" s="13" t="s">
        <v>28</v>
      </c>
      <c r="B427" s="20" t="s">
        <v>653</v>
      </c>
      <c r="C427" s="15" t="s">
        <v>17</v>
      </c>
      <c r="D427" s="79">
        <v>1.02006788338983</v>
      </c>
      <c r="E427" s="82">
        <v>213.77956180329258</v>
      </c>
      <c r="F427" s="57">
        <v>32.416819367110165</v>
      </c>
      <c r="G427" s="57">
        <v>0</v>
      </c>
      <c r="H427" s="57">
        <v>11.09622609152542</v>
      </c>
      <c r="I427" s="57">
        <v>29.274579999999997</v>
      </c>
      <c r="J427" s="57">
        <v>87.141912167579662</v>
      </c>
      <c r="K427" s="57">
        <v>143.50032225162056</v>
      </c>
      <c r="L427" s="57">
        <v>134.48855626084745</v>
      </c>
      <c r="M427" s="57">
        <v>12.473682861499279</v>
      </c>
      <c r="N427" s="57">
        <v>24.17521457314615</v>
      </c>
      <c r="O427" s="57">
        <v>8.096055985493809</v>
      </c>
      <c r="P427" s="57">
        <v>29.571528880394485</v>
      </c>
      <c r="Q427" s="57">
        <v>0.13031573443728819</v>
      </c>
      <c r="R427" s="57">
        <v>15.238595998663371</v>
      </c>
      <c r="S427" s="57">
        <v>0.13031573443728819</v>
      </c>
      <c r="T427" s="57">
        <v>0.14479526048587579</v>
      </c>
      <c r="U427" s="57">
        <f t="shared" ref="U427:U436" si="61">G427+I427+K427+M427+O427+Q427+S427</f>
        <v>193.60527256748821</v>
      </c>
      <c r="V427" s="58">
        <f t="shared" ref="V427:V436" si="62">H427+J427+L427+N427+P427+R427+T427</f>
        <v>301.85682923264238</v>
      </c>
    </row>
    <row r="428" spans="1:22" x14ac:dyDescent="0.25">
      <c r="A428" s="13" t="s">
        <v>30</v>
      </c>
      <c r="B428" s="20" t="s">
        <v>654</v>
      </c>
      <c r="C428" s="15" t="s">
        <v>17</v>
      </c>
      <c r="D428" s="79">
        <v>17.785515</v>
      </c>
      <c r="E428" s="82">
        <f>E429+E430</f>
        <v>0</v>
      </c>
      <c r="F428" s="57">
        <f>F429+F430</f>
        <v>0</v>
      </c>
      <c r="G428" s="57">
        <f>G429+G430</f>
        <v>71.317722959999998</v>
      </c>
      <c r="H428" s="57">
        <f>H429+H430</f>
        <v>0</v>
      </c>
      <c r="I428" s="57">
        <v>1587.07619476439</v>
      </c>
      <c r="J428" s="57">
        <f t="shared" ref="J428:T428" si="63">J429+J430</f>
        <v>1219.5292489600001</v>
      </c>
      <c r="K428" s="57">
        <v>205</v>
      </c>
      <c r="L428" s="57">
        <f t="shared" si="63"/>
        <v>0</v>
      </c>
      <c r="M428" s="57">
        <v>66.661946093223165</v>
      </c>
      <c r="N428" s="57">
        <f t="shared" si="63"/>
        <v>1516.5544293923572</v>
      </c>
      <c r="O428" s="57">
        <v>0</v>
      </c>
      <c r="P428" s="57">
        <f t="shared" si="63"/>
        <v>605.48947972195742</v>
      </c>
      <c r="Q428" s="57">
        <v>0</v>
      </c>
      <c r="R428" s="57">
        <f t="shared" si="63"/>
        <v>0</v>
      </c>
      <c r="S428" s="57">
        <v>0</v>
      </c>
      <c r="T428" s="57">
        <f t="shared" si="63"/>
        <v>0</v>
      </c>
      <c r="U428" s="57">
        <f t="shared" si="61"/>
        <v>1930.0558638176133</v>
      </c>
      <c r="V428" s="58">
        <f t="shared" si="62"/>
        <v>3341.573158074315</v>
      </c>
    </row>
    <row r="429" spans="1:22" x14ac:dyDescent="0.25">
      <c r="A429" s="13" t="s">
        <v>655</v>
      </c>
      <c r="B429" s="21" t="s">
        <v>656</v>
      </c>
      <c r="C429" s="15" t="s">
        <v>17</v>
      </c>
      <c r="D429" s="79">
        <v>0</v>
      </c>
      <c r="E429" s="82">
        <v>0</v>
      </c>
      <c r="F429" s="57">
        <v>0</v>
      </c>
      <c r="G429" s="57">
        <v>71.317722959999998</v>
      </c>
      <c r="H429" s="57">
        <v>0</v>
      </c>
      <c r="I429" s="57">
        <v>1587.07619476439</v>
      </c>
      <c r="J429" s="57">
        <v>1219.5292489600001</v>
      </c>
      <c r="K429" s="57">
        <v>205</v>
      </c>
      <c r="L429" s="57">
        <v>0</v>
      </c>
      <c r="M429" s="57">
        <v>66.661946093223165</v>
      </c>
      <c r="N429" s="57">
        <v>1516.5544293923572</v>
      </c>
      <c r="O429" s="57">
        <v>0</v>
      </c>
      <c r="P429" s="57">
        <v>605.48947972195742</v>
      </c>
      <c r="Q429" s="57">
        <v>0</v>
      </c>
      <c r="R429" s="57">
        <v>0</v>
      </c>
      <c r="S429" s="57">
        <v>0</v>
      </c>
      <c r="T429" s="57">
        <v>0</v>
      </c>
      <c r="U429" s="57">
        <f t="shared" si="61"/>
        <v>1930.0558638176133</v>
      </c>
      <c r="V429" s="58">
        <f t="shared" si="62"/>
        <v>3341.573158074315</v>
      </c>
    </row>
    <row r="430" spans="1:22" x14ac:dyDescent="0.25">
      <c r="A430" s="13" t="s">
        <v>657</v>
      </c>
      <c r="B430" s="21" t="s">
        <v>658</v>
      </c>
      <c r="C430" s="15" t="s">
        <v>17</v>
      </c>
      <c r="D430" s="79">
        <v>0</v>
      </c>
      <c r="E430" s="82">
        <v>0</v>
      </c>
      <c r="F430" s="57">
        <v>0</v>
      </c>
      <c r="G430" s="57">
        <v>0</v>
      </c>
      <c r="H430" s="57">
        <v>0</v>
      </c>
      <c r="I430" s="57">
        <v>0</v>
      </c>
      <c r="J430" s="57">
        <v>0</v>
      </c>
      <c r="K430" s="57">
        <v>0</v>
      </c>
      <c r="L430" s="57">
        <v>0</v>
      </c>
      <c r="M430" s="57">
        <v>0</v>
      </c>
      <c r="N430" s="57">
        <v>0</v>
      </c>
      <c r="O430" s="57">
        <v>0</v>
      </c>
      <c r="P430" s="57">
        <v>0</v>
      </c>
      <c r="Q430" s="57">
        <v>0</v>
      </c>
      <c r="R430" s="57">
        <v>0</v>
      </c>
      <c r="S430" s="57">
        <v>0</v>
      </c>
      <c r="T430" s="57">
        <v>0</v>
      </c>
      <c r="U430" s="57">
        <f t="shared" si="61"/>
        <v>0</v>
      </c>
      <c r="V430" s="58">
        <f t="shared" si="62"/>
        <v>0</v>
      </c>
    </row>
    <row r="431" spans="1:22" x14ac:dyDescent="0.25">
      <c r="A431" s="13" t="s">
        <v>46</v>
      </c>
      <c r="B431" s="56" t="s">
        <v>659</v>
      </c>
      <c r="C431" s="15" t="s">
        <v>17</v>
      </c>
      <c r="D431" s="79">
        <f>D432+D433+D434+D435+D436+D441+D442</f>
        <v>325.57052000000004</v>
      </c>
      <c r="E431" s="82">
        <f>E432+E433+E434+E435+E436+E441+E442</f>
        <v>200</v>
      </c>
      <c r="F431" s="57">
        <f>F432+F433+F434+F435+F436+F441+F442</f>
        <v>0</v>
      </c>
      <c r="G431" s="57">
        <f>G432+G433+G434+G435+G436+G441+G442</f>
        <v>0</v>
      </c>
      <c r="H431" s="57">
        <f>H432+H433+H434+H435+H436+H441+H442</f>
        <v>74.727550039999997</v>
      </c>
      <c r="I431" s="57">
        <v>0</v>
      </c>
      <c r="J431" s="57">
        <f>J432+J433+J434+J435+J436+J441+J442</f>
        <v>0</v>
      </c>
      <c r="K431" s="57">
        <v>882.99859634357313</v>
      </c>
      <c r="L431" s="57">
        <f t="shared" ref="L431:T431" si="64">L432+L433+L434+L435+L436+L441+L442</f>
        <v>464.11625699999996</v>
      </c>
      <c r="M431" s="57">
        <v>0</v>
      </c>
      <c r="N431" s="57">
        <f t="shared" si="64"/>
        <v>0</v>
      </c>
      <c r="O431" s="57">
        <v>0</v>
      </c>
      <c r="P431" s="57">
        <f t="shared" si="64"/>
        <v>0</v>
      </c>
      <c r="Q431" s="57">
        <v>0</v>
      </c>
      <c r="R431" s="57">
        <f t="shared" si="64"/>
        <v>0</v>
      </c>
      <c r="S431" s="57">
        <v>0</v>
      </c>
      <c r="T431" s="57">
        <f t="shared" si="64"/>
        <v>0</v>
      </c>
      <c r="U431" s="57">
        <f t="shared" si="61"/>
        <v>882.99859634357313</v>
      </c>
      <c r="V431" s="58">
        <f t="shared" si="62"/>
        <v>538.84380704</v>
      </c>
    </row>
    <row r="432" spans="1:22" x14ac:dyDescent="0.25">
      <c r="A432" s="13" t="s">
        <v>48</v>
      </c>
      <c r="B432" s="20" t="s">
        <v>660</v>
      </c>
      <c r="C432" s="15" t="s">
        <v>17</v>
      </c>
      <c r="D432" s="79">
        <v>0</v>
      </c>
      <c r="E432" s="82">
        <v>0</v>
      </c>
      <c r="F432" s="57">
        <v>0</v>
      </c>
      <c r="G432" s="57">
        <v>0</v>
      </c>
      <c r="H432" s="57">
        <v>0</v>
      </c>
      <c r="I432" s="57">
        <v>0</v>
      </c>
      <c r="J432" s="57">
        <v>0</v>
      </c>
      <c r="K432" s="57">
        <v>0</v>
      </c>
      <c r="L432" s="57">
        <v>0</v>
      </c>
      <c r="M432" s="57">
        <v>0</v>
      </c>
      <c r="N432" s="57">
        <v>0</v>
      </c>
      <c r="O432" s="57">
        <v>0</v>
      </c>
      <c r="P432" s="57">
        <v>0</v>
      </c>
      <c r="Q432" s="57">
        <v>0</v>
      </c>
      <c r="R432" s="57">
        <v>0</v>
      </c>
      <c r="S432" s="57">
        <v>0</v>
      </c>
      <c r="T432" s="57">
        <v>0</v>
      </c>
      <c r="U432" s="57">
        <f t="shared" si="61"/>
        <v>0</v>
      </c>
      <c r="V432" s="58">
        <f t="shared" si="62"/>
        <v>0</v>
      </c>
    </row>
    <row r="433" spans="1:22" x14ac:dyDescent="0.25">
      <c r="A433" s="13" t="s">
        <v>52</v>
      </c>
      <c r="B433" s="20" t="s">
        <v>661</v>
      </c>
      <c r="C433" s="15" t="s">
        <v>17</v>
      </c>
      <c r="D433" s="79">
        <v>0</v>
      </c>
      <c r="E433" s="82">
        <v>0</v>
      </c>
      <c r="F433" s="57">
        <v>0</v>
      </c>
      <c r="G433" s="57">
        <v>0</v>
      </c>
      <c r="H433" s="57">
        <v>0</v>
      </c>
      <c r="I433" s="57">
        <v>0</v>
      </c>
      <c r="J433" s="57">
        <v>0</v>
      </c>
      <c r="K433" s="57">
        <v>0</v>
      </c>
      <c r="L433" s="57">
        <v>0</v>
      </c>
      <c r="M433" s="57">
        <v>0</v>
      </c>
      <c r="N433" s="57">
        <v>0</v>
      </c>
      <c r="O433" s="57">
        <v>0</v>
      </c>
      <c r="P433" s="57">
        <v>0</v>
      </c>
      <c r="Q433" s="57">
        <v>0</v>
      </c>
      <c r="R433" s="57">
        <v>0</v>
      </c>
      <c r="S433" s="57">
        <v>0</v>
      </c>
      <c r="T433" s="57">
        <v>0</v>
      </c>
      <c r="U433" s="57">
        <f t="shared" si="61"/>
        <v>0</v>
      </c>
      <c r="V433" s="58">
        <f t="shared" si="62"/>
        <v>0</v>
      </c>
    </row>
    <row r="434" spans="1:22" x14ac:dyDescent="0.25">
      <c r="A434" s="13" t="s">
        <v>53</v>
      </c>
      <c r="B434" s="20" t="s">
        <v>662</v>
      </c>
      <c r="C434" s="15" t="s">
        <v>17</v>
      </c>
      <c r="D434" s="79">
        <v>0</v>
      </c>
      <c r="E434" s="82">
        <v>0</v>
      </c>
      <c r="F434" s="57">
        <v>0</v>
      </c>
      <c r="G434" s="57">
        <v>0</v>
      </c>
      <c r="H434" s="57">
        <v>0</v>
      </c>
      <c r="I434" s="57">
        <v>0</v>
      </c>
      <c r="J434" s="57">
        <v>0</v>
      </c>
      <c r="K434" s="57">
        <v>0</v>
      </c>
      <c r="L434" s="57">
        <v>0</v>
      </c>
      <c r="M434" s="57">
        <v>0</v>
      </c>
      <c r="N434" s="57">
        <v>0</v>
      </c>
      <c r="O434" s="57">
        <v>0</v>
      </c>
      <c r="P434" s="57">
        <v>0</v>
      </c>
      <c r="Q434" s="57">
        <v>0</v>
      </c>
      <c r="R434" s="57">
        <v>0</v>
      </c>
      <c r="S434" s="57">
        <v>0</v>
      </c>
      <c r="T434" s="57">
        <v>0</v>
      </c>
      <c r="U434" s="57">
        <f t="shared" si="61"/>
        <v>0</v>
      </c>
      <c r="V434" s="58">
        <f t="shared" si="62"/>
        <v>0</v>
      </c>
    </row>
    <row r="435" spans="1:22" x14ac:dyDescent="0.25">
      <c r="A435" s="13" t="s">
        <v>54</v>
      </c>
      <c r="B435" s="20" t="s">
        <v>663</v>
      </c>
      <c r="C435" s="15" t="s">
        <v>17</v>
      </c>
      <c r="D435" s="79">
        <v>325.57052000000004</v>
      </c>
      <c r="E435" s="82">
        <v>200</v>
      </c>
      <c r="F435" s="57">
        <v>0</v>
      </c>
      <c r="G435" s="57">
        <v>0</v>
      </c>
      <c r="H435" s="57">
        <v>74.727550039999997</v>
      </c>
      <c r="I435" s="57">
        <v>0</v>
      </c>
      <c r="J435" s="57">
        <v>0</v>
      </c>
      <c r="K435" s="57">
        <v>882.99859634357313</v>
      </c>
      <c r="L435" s="57">
        <v>464.11625699999996</v>
      </c>
      <c r="M435" s="57">
        <v>0</v>
      </c>
      <c r="N435" s="57">
        <v>0</v>
      </c>
      <c r="O435" s="57">
        <v>0</v>
      </c>
      <c r="P435" s="57">
        <v>0</v>
      </c>
      <c r="Q435" s="57">
        <v>0</v>
      </c>
      <c r="R435" s="57">
        <v>0</v>
      </c>
      <c r="S435" s="57">
        <v>0</v>
      </c>
      <c r="T435" s="57">
        <v>0</v>
      </c>
      <c r="U435" s="57">
        <f t="shared" si="61"/>
        <v>882.99859634357313</v>
      </c>
      <c r="V435" s="58">
        <f t="shared" si="62"/>
        <v>538.84380704</v>
      </c>
    </row>
    <row r="436" spans="1:22" x14ac:dyDescent="0.25">
      <c r="A436" s="13" t="s">
        <v>55</v>
      </c>
      <c r="B436" s="20" t="s">
        <v>664</v>
      </c>
      <c r="C436" s="15" t="s">
        <v>17</v>
      </c>
      <c r="D436" s="79">
        <v>0</v>
      </c>
      <c r="E436" s="82">
        <v>0</v>
      </c>
      <c r="F436" s="57">
        <v>0</v>
      </c>
      <c r="G436" s="57">
        <v>0</v>
      </c>
      <c r="H436" s="57">
        <v>0</v>
      </c>
      <c r="I436" s="57">
        <v>0</v>
      </c>
      <c r="J436" s="57">
        <v>0</v>
      </c>
      <c r="K436" s="57">
        <v>0</v>
      </c>
      <c r="L436" s="57">
        <v>0</v>
      </c>
      <c r="M436" s="57">
        <v>0</v>
      </c>
      <c r="N436" s="57">
        <v>0</v>
      </c>
      <c r="O436" s="57">
        <v>0</v>
      </c>
      <c r="P436" s="57">
        <v>0</v>
      </c>
      <c r="Q436" s="57">
        <v>0</v>
      </c>
      <c r="R436" s="57">
        <v>0</v>
      </c>
      <c r="S436" s="57">
        <v>0</v>
      </c>
      <c r="T436" s="57">
        <v>0</v>
      </c>
      <c r="U436" s="57">
        <f t="shared" si="61"/>
        <v>0</v>
      </c>
      <c r="V436" s="58">
        <f t="shared" si="62"/>
        <v>0</v>
      </c>
    </row>
    <row r="437" spans="1:22" x14ac:dyDescent="0.25">
      <c r="A437" s="13" t="s">
        <v>95</v>
      </c>
      <c r="B437" s="21" t="s">
        <v>305</v>
      </c>
      <c r="C437" s="15" t="s">
        <v>17</v>
      </c>
      <c r="D437" s="79">
        <v>0</v>
      </c>
      <c r="E437" s="82">
        <v>0</v>
      </c>
      <c r="F437" s="57">
        <v>0</v>
      </c>
      <c r="G437" s="57">
        <v>0</v>
      </c>
      <c r="H437" s="57">
        <v>0</v>
      </c>
      <c r="I437" s="57">
        <v>0</v>
      </c>
      <c r="J437" s="57">
        <v>0</v>
      </c>
      <c r="K437" s="57">
        <v>0</v>
      </c>
      <c r="L437" s="57">
        <v>0</v>
      </c>
      <c r="M437" s="57">
        <v>0</v>
      </c>
      <c r="N437" s="57">
        <v>0</v>
      </c>
      <c r="O437" s="57">
        <v>0</v>
      </c>
      <c r="P437" s="57">
        <v>0</v>
      </c>
      <c r="Q437" s="57">
        <v>0</v>
      </c>
      <c r="R437" s="57">
        <v>0</v>
      </c>
      <c r="S437" s="57">
        <v>0</v>
      </c>
      <c r="T437" s="57">
        <v>0</v>
      </c>
      <c r="U437" s="57">
        <f t="shared" ref="U437:V442" si="65">G437+I437+K437+M437+O437+Q437+S437</f>
        <v>0</v>
      </c>
      <c r="V437" s="58">
        <f t="shared" si="65"/>
        <v>0</v>
      </c>
    </row>
    <row r="438" spans="1:22" ht="31.5" x14ac:dyDescent="0.25">
      <c r="A438" s="13" t="s">
        <v>665</v>
      </c>
      <c r="B438" s="23" t="s">
        <v>666</v>
      </c>
      <c r="C438" s="15" t="s">
        <v>17</v>
      </c>
      <c r="D438" s="79" t="s">
        <v>224</v>
      </c>
      <c r="E438" s="83" t="s">
        <v>224</v>
      </c>
      <c r="F438" s="57" t="s">
        <v>224</v>
      </c>
      <c r="G438" s="57" t="s">
        <v>224</v>
      </c>
      <c r="H438" s="57" t="s">
        <v>224</v>
      </c>
      <c r="I438" s="57" t="s">
        <v>224</v>
      </c>
      <c r="J438" s="57" t="s">
        <v>224</v>
      </c>
      <c r="K438" s="57" t="s">
        <v>224</v>
      </c>
      <c r="L438" s="57" t="s">
        <v>224</v>
      </c>
      <c r="M438" s="57" t="s">
        <v>224</v>
      </c>
      <c r="N438" s="57" t="s">
        <v>224</v>
      </c>
      <c r="O438" s="57" t="s">
        <v>224</v>
      </c>
      <c r="P438" s="57" t="s">
        <v>224</v>
      </c>
      <c r="Q438" s="57" t="s">
        <v>224</v>
      </c>
      <c r="R438" s="57" t="s">
        <v>224</v>
      </c>
      <c r="S438" s="57" t="s">
        <v>224</v>
      </c>
      <c r="T438" s="57" t="s">
        <v>224</v>
      </c>
      <c r="U438" s="57" t="s">
        <v>224</v>
      </c>
      <c r="V438" s="58" t="s">
        <v>224</v>
      </c>
    </row>
    <row r="439" spans="1:22" x14ac:dyDescent="0.25">
      <c r="A439" s="13" t="s">
        <v>97</v>
      </c>
      <c r="B439" s="21" t="s">
        <v>307</v>
      </c>
      <c r="C439" s="15" t="s">
        <v>17</v>
      </c>
      <c r="D439" s="79">
        <v>0</v>
      </c>
      <c r="E439" s="83">
        <v>0</v>
      </c>
      <c r="F439" s="57">
        <v>0</v>
      </c>
      <c r="G439" s="57">
        <v>0</v>
      </c>
      <c r="H439" s="57">
        <v>0</v>
      </c>
      <c r="I439" s="57">
        <v>0</v>
      </c>
      <c r="J439" s="57">
        <v>0</v>
      </c>
      <c r="K439" s="57">
        <v>0</v>
      </c>
      <c r="L439" s="57">
        <v>0</v>
      </c>
      <c r="M439" s="57">
        <v>0</v>
      </c>
      <c r="N439" s="57">
        <v>0</v>
      </c>
      <c r="O439" s="57">
        <v>0</v>
      </c>
      <c r="P439" s="57">
        <v>0</v>
      </c>
      <c r="Q439" s="57">
        <v>0</v>
      </c>
      <c r="R439" s="57">
        <v>0</v>
      </c>
      <c r="S439" s="57">
        <v>0</v>
      </c>
      <c r="T439" s="57">
        <v>0</v>
      </c>
      <c r="U439" s="57">
        <f t="shared" si="65"/>
        <v>0</v>
      </c>
      <c r="V439" s="58">
        <f t="shared" si="65"/>
        <v>0</v>
      </c>
    </row>
    <row r="440" spans="1:22" ht="31.5" x14ac:dyDescent="0.25">
      <c r="A440" s="13" t="s">
        <v>667</v>
      </c>
      <c r="B440" s="23" t="s">
        <v>668</v>
      </c>
      <c r="C440" s="15" t="s">
        <v>17</v>
      </c>
      <c r="D440" s="79" t="s">
        <v>224</v>
      </c>
      <c r="E440" s="83" t="s">
        <v>224</v>
      </c>
      <c r="F440" s="57" t="s">
        <v>224</v>
      </c>
      <c r="G440" s="57" t="s">
        <v>224</v>
      </c>
      <c r="H440" s="57" t="s">
        <v>224</v>
      </c>
      <c r="I440" s="57" t="s">
        <v>224</v>
      </c>
      <c r="J440" s="57" t="s">
        <v>224</v>
      </c>
      <c r="K440" s="57" t="s">
        <v>224</v>
      </c>
      <c r="L440" s="57" t="s">
        <v>224</v>
      </c>
      <c r="M440" s="57" t="s">
        <v>224</v>
      </c>
      <c r="N440" s="57" t="s">
        <v>224</v>
      </c>
      <c r="O440" s="57" t="s">
        <v>224</v>
      </c>
      <c r="P440" s="57" t="s">
        <v>224</v>
      </c>
      <c r="Q440" s="57" t="s">
        <v>224</v>
      </c>
      <c r="R440" s="57" t="s">
        <v>224</v>
      </c>
      <c r="S440" s="57" t="s">
        <v>224</v>
      </c>
      <c r="T440" s="57" t="s">
        <v>224</v>
      </c>
      <c r="U440" s="57" t="s">
        <v>224</v>
      </c>
      <c r="V440" s="58" t="s">
        <v>224</v>
      </c>
    </row>
    <row r="441" spans="1:22" x14ac:dyDescent="0.25">
      <c r="A441" s="13" t="s">
        <v>56</v>
      </c>
      <c r="B441" s="20" t="s">
        <v>669</v>
      </c>
      <c r="C441" s="15" t="s">
        <v>17</v>
      </c>
      <c r="D441" s="79">
        <v>0</v>
      </c>
      <c r="E441" s="82">
        <v>0</v>
      </c>
      <c r="F441" s="57">
        <v>0</v>
      </c>
      <c r="G441" s="57">
        <v>0</v>
      </c>
      <c r="H441" s="57">
        <v>0</v>
      </c>
      <c r="I441" s="57">
        <v>0</v>
      </c>
      <c r="J441" s="57">
        <v>0</v>
      </c>
      <c r="K441" s="57">
        <v>0</v>
      </c>
      <c r="L441" s="57">
        <v>0</v>
      </c>
      <c r="M441" s="57">
        <v>0</v>
      </c>
      <c r="N441" s="57">
        <v>0</v>
      </c>
      <c r="O441" s="57">
        <v>0</v>
      </c>
      <c r="P441" s="57">
        <v>0</v>
      </c>
      <c r="Q441" s="57">
        <v>0</v>
      </c>
      <c r="R441" s="57">
        <v>0</v>
      </c>
      <c r="S441" s="57">
        <v>0</v>
      </c>
      <c r="T441" s="57">
        <v>0</v>
      </c>
      <c r="U441" s="57">
        <f t="shared" si="65"/>
        <v>0</v>
      </c>
      <c r="V441" s="58">
        <f t="shared" si="65"/>
        <v>0</v>
      </c>
    </row>
    <row r="442" spans="1:22" ht="16.5" thickBot="1" x14ac:dyDescent="0.3">
      <c r="A442" s="25" t="s">
        <v>57</v>
      </c>
      <c r="B442" s="59" t="s">
        <v>670</v>
      </c>
      <c r="C442" s="27" t="s">
        <v>17</v>
      </c>
      <c r="D442" s="84">
        <v>0</v>
      </c>
      <c r="E442" s="85">
        <v>0</v>
      </c>
      <c r="F442" s="60">
        <v>0</v>
      </c>
      <c r="G442" s="60">
        <v>0</v>
      </c>
      <c r="H442" s="60">
        <v>0</v>
      </c>
      <c r="I442" s="60">
        <v>0</v>
      </c>
      <c r="J442" s="60">
        <v>0</v>
      </c>
      <c r="K442" s="60">
        <v>0</v>
      </c>
      <c r="L442" s="60">
        <v>0</v>
      </c>
      <c r="M442" s="60">
        <v>0</v>
      </c>
      <c r="N442" s="60">
        <v>0</v>
      </c>
      <c r="O442" s="60">
        <v>0</v>
      </c>
      <c r="P442" s="60">
        <v>0</v>
      </c>
      <c r="Q442" s="60">
        <v>0</v>
      </c>
      <c r="R442" s="60">
        <v>0</v>
      </c>
      <c r="S442" s="60">
        <v>0</v>
      </c>
      <c r="T442" s="60">
        <v>0</v>
      </c>
      <c r="U442" s="60">
        <f t="shared" si="65"/>
        <v>0</v>
      </c>
      <c r="V442" s="61">
        <f t="shared" si="65"/>
        <v>0</v>
      </c>
    </row>
    <row r="443" spans="1:22" x14ac:dyDescent="0.25">
      <c r="A443" s="7" t="s">
        <v>115</v>
      </c>
      <c r="B443" s="8" t="s">
        <v>108</v>
      </c>
      <c r="C443" s="62" t="s">
        <v>224</v>
      </c>
      <c r="D443" s="86"/>
      <c r="E443" s="63"/>
      <c r="F443" s="64"/>
      <c r="G443" s="64"/>
      <c r="H443" s="64"/>
      <c r="I443" s="64">
        <v>0</v>
      </c>
      <c r="J443" s="64"/>
      <c r="K443" s="64">
        <v>0</v>
      </c>
      <c r="L443" s="64"/>
      <c r="M443" s="64">
        <v>0</v>
      </c>
      <c r="N443" s="64"/>
      <c r="O443" s="64">
        <v>0</v>
      </c>
      <c r="P443" s="64"/>
      <c r="Q443" s="64">
        <v>0</v>
      </c>
      <c r="R443" s="64"/>
      <c r="S443" s="64">
        <v>0</v>
      </c>
      <c r="T443" s="64"/>
      <c r="U443" s="64"/>
      <c r="V443" s="65"/>
    </row>
    <row r="444" spans="1:22" ht="47.25" x14ac:dyDescent="0.25">
      <c r="A444" s="66" t="s">
        <v>671</v>
      </c>
      <c r="B444" s="20" t="s">
        <v>672</v>
      </c>
      <c r="C444" s="27" t="s">
        <v>17</v>
      </c>
      <c r="D444" s="84">
        <v>0</v>
      </c>
      <c r="E444" s="57">
        <v>0</v>
      </c>
      <c r="F444" s="67">
        <v>0.193248</v>
      </c>
      <c r="G444" s="67">
        <v>0</v>
      </c>
      <c r="H444" s="67">
        <v>11.191435429999999</v>
      </c>
      <c r="I444" s="67">
        <v>0</v>
      </c>
      <c r="J444" s="67">
        <v>8.5420639999999992E-2</v>
      </c>
      <c r="K444" s="67">
        <v>1.1203785205999941</v>
      </c>
      <c r="L444" s="67">
        <v>1.1203785205999941</v>
      </c>
      <c r="M444" s="67">
        <v>1.77</v>
      </c>
      <c r="N444" s="67">
        <v>1.77</v>
      </c>
      <c r="O444" s="67">
        <v>4.8869252200000055</v>
      </c>
      <c r="P444" s="67">
        <v>4.8869252200000055</v>
      </c>
      <c r="Q444" s="67">
        <v>0</v>
      </c>
      <c r="R444" s="67">
        <v>0</v>
      </c>
      <c r="S444" s="67">
        <v>0</v>
      </c>
      <c r="T444" s="67">
        <v>0</v>
      </c>
      <c r="U444" s="67">
        <f>G444+I444+K444+M444+O444+Q444+S444</f>
        <v>7.7773037405999998</v>
      </c>
      <c r="V444" s="68">
        <f>H444+J444+L444+N444+P444+R444+T444</f>
        <v>19.054159810599998</v>
      </c>
    </row>
    <row r="445" spans="1:22" x14ac:dyDescent="0.25">
      <c r="A445" s="66" t="s">
        <v>118</v>
      </c>
      <c r="B445" s="21" t="s">
        <v>673</v>
      </c>
      <c r="C445" s="27" t="s">
        <v>17</v>
      </c>
      <c r="D445" s="84" t="s">
        <v>224</v>
      </c>
      <c r="E445" s="57" t="s">
        <v>224</v>
      </c>
      <c r="F445" s="67" t="s">
        <v>224</v>
      </c>
      <c r="G445" s="67" t="s">
        <v>224</v>
      </c>
      <c r="H445" s="67" t="s">
        <v>224</v>
      </c>
      <c r="I445" s="67" t="s">
        <v>224</v>
      </c>
      <c r="J445" s="67" t="s">
        <v>224</v>
      </c>
      <c r="K445" s="67" t="s">
        <v>224</v>
      </c>
      <c r="L445" s="67" t="s">
        <v>224</v>
      </c>
      <c r="M445" s="67" t="s">
        <v>224</v>
      </c>
      <c r="N445" s="67" t="s">
        <v>224</v>
      </c>
      <c r="O445" s="67" t="s">
        <v>224</v>
      </c>
      <c r="P445" s="67" t="s">
        <v>224</v>
      </c>
      <c r="Q445" s="67" t="s">
        <v>224</v>
      </c>
      <c r="R445" s="67" t="s">
        <v>224</v>
      </c>
      <c r="S445" s="67" t="s">
        <v>224</v>
      </c>
      <c r="T445" s="67" t="s">
        <v>224</v>
      </c>
      <c r="U445" s="67" t="s">
        <v>224</v>
      </c>
      <c r="V445" s="68" t="s">
        <v>224</v>
      </c>
    </row>
    <row r="446" spans="1:22" ht="31.5" x14ac:dyDescent="0.25">
      <c r="A446" s="66" t="s">
        <v>119</v>
      </c>
      <c r="B446" s="21" t="s">
        <v>674</v>
      </c>
      <c r="C446" s="27" t="s">
        <v>17</v>
      </c>
      <c r="D446" s="84">
        <v>0</v>
      </c>
      <c r="E446" s="57">
        <v>0</v>
      </c>
      <c r="F446" s="67">
        <v>0.193248</v>
      </c>
      <c r="G446" s="67">
        <v>0</v>
      </c>
      <c r="H446" s="67">
        <v>0.85442466000000006</v>
      </c>
      <c r="I446" s="67">
        <v>0</v>
      </c>
      <c r="J446" s="67">
        <v>8.5420639999999992E-2</v>
      </c>
      <c r="K446" s="67">
        <v>1.1203785205999941</v>
      </c>
      <c r="L446" s="67">
        <v>1.1203785205999941</v>
      </c>
      <c r="M446" s="67">
        <v>1.77</v>
      </c>
      <c r="N446" s="67">
        <v>1.77</v>
      </c>
      <c r="O446" s="67">
        <v>4.8869252200000055</v>
      </c>
      <c r="P446" s="67">
        <v>4.8869252200000055</v>
      </c>
      <c r="Q446" s="67">
        <v>0</v>
      </c>
      <c r="R446" s="67">
        <v>0</v>
      </c>
      <c r="S446" s="67">
        <v>0</v>
      </c>
      <c r="T446" s="67">
        <v>0</v>
      </c>
      <c r="U446" s="67">
        <f>G446+I446+K446+M446+O446+Q446+S446</f>
        <v>7.7773037405999998</v>
      </c>
      <c r="V446" s="68">
        <f>H446+J446+L446+N446+P446+R446+T446</f>
        <v>8.717149040599999</v>
      </c>
    </row>
    <row r="447" spans="1:22" x14ac:dyDescent="0.25">
      <c r="A447" s="66" t="s">
        <v>120</v>
      </c>
      <c r="B447" s="21" t="s">
        <v>675</v>
      </c>
      <c r="C447" s="27" t="s">
        <v>17</v>
      </c>
      <c r="D447" s="84" t="s">
        <v>224</v>
      </c>
      <c r="E447" s="57" t="s">
        <v>224</v>
      </c>
      <c r="F447" s="67" t="s">
        <v>224</v>
      </c>
      <c r="G447" s="67" t="s">
        <v>224</v>
      </c>
      <c r="H447" s="67" t="s">
        <v>224</v>
      </c>
      <c r="I447" s="67" t="s">
        <v>224</v>
      </c>
      <c r="J447" s="67" t="s">
        <v>224</v>
      </c>
      <c r="K447" s="67" t="s">
        <v>224</v>
      </c>
      <c r="L447" s="67" t="s">
        <v>224</v>
      </c>
      <c r="M447" s="67" t="s">
        <v>224</v>
      </c>
      <c r="N447" s="67" t="s">
        <v>224</v>
      </c>
      <c r="O447" s="67" t="s">
        <v>224</v>
      </c>
      <c r="P447" s="67" t="s">
        <v>224</v>
      </c>
      <c r="Q447" s="67" t="s">
        <v>224</v>
      </c>
      <c r="R447" s="67" t="s">
        <v>224</v>
      </c>
      <c r="S447" s="67" t="s">
        <v>224</v>
      </c>
      <c r="T447" s="67" t="s">
        <v>224</v>
      </c>
      <c r="U447" s="67" t="s">
        <v>224</v>
      </c>
      <c r="V447" s="68" t="s">
        <v>224</v>
      </c>
    </row>
    <row r="448" spans="1:22" ht="33" customHeight="1" x14ac:dyDescent="0.25">
      <c r="A448" s="66" t="s">
        <v>121</v>
      </c>
      <c r="B448" s="20" t="s">
        <v>676</v>
      </c>
      <c r="C448" s="48" t="s">
        <v>224</v>
      </c>
      <c r="D448" s="87" t="s">
        <v>224</v>
      </c>
      <c r="E448" s="57" t="s">
        <v>224</v>
      </c>
      <c r="F448" s="67" t="s">
        <v>224</v>
      </c>
      <c r="G448" s="67" t="s">
        <v>224</v>
      </c>
      <c r="H448" s="67" t="s">
        <v>224</v>
      </c>
      <c r="I448" s="67" t="s">
        <v>224</v>
      </c>
      <c r="J448" s="67" t="s">
        <v>224</v>
      </c>
      <c r="K448" s="67" t="s">
        <v>224</v>
      </c>
      <c r="L448" s="67" t="s">
        <v>224</v>
      </c>
      <c r="M448" s="67" t="s">
        <v>224</v>
      </c>
      <c r="N448" s="67" t="s">
        <v>224</v>
      </c>
      <c r="O448" s="67" t="s">
        <v>224</v>
      </c>
      <c r="P448" s="67" t="s">
        <v>224</v>
      </c>
      <c r="Q448" s="67" t="s">
        <v>224</v>
      </c>
      <c r="R448" s="67" t="s">
        <v>224</v>
      </c>
      <c r="S448" s="67" t="s">
        <v>224</v>
      </c>
      <c r="T448" s="67" t="s">
        <v>224</v>
      </c>
      <c r="U448" s="67" t="s">
        <v>224</v>
      </c>
      <c r="V448" s="68" t="s">
        <v>224</v>
      </c>
    </row>
    <row r="449" spans="1:22" x14ac:dyDescent="0.25">
      <c r="A449" s="66" t="s">
        <v>677</v>
      </c>
      <c r="B449" s="21" t="s">
        <v>678</v>
      </c>
      <c r="C449" s="27" t="s">
        <v>17</v>
      </c>
      <c r="D449" s="84" t="s">
        <v>224</v>
      </c>
      <c r="E449" s="57" t="s">
        <v>224</v>
      </c>
      <c r="F449" s="67" t="s">
        <v>224</v>
      </c>
      <c r="G449" s="67" t="s">
        <v>224</v>
      </c>
      <c r="H449" s="67" t="s">
        <v>224</v>
      </c>
      <c r="I449" s="67" t="s">
        <v>224</v>
      </c>
      <c r="J449" s="67" t="s">
        <v>224</v>
      </c>
      <c r="K449" s="67" t="s">
        <v>224</v>
      </c>
      <c r="L449" s="67" t="s">
        <v>224</v>
      </c>
      <c r="M449" s="67" t="s">
        <v>224</v>
      </c>
      <c r="N449" s="67" t="s">
        <v>224</v>
      </c>
      <c r="O449" s="67" t="s">
        <v>224</v>
      </c>
      <c r="P449" s="67" t="s">
        <v>224</v>
      </c>
      <c r="Q449" s="67" t="s">
        <v>224</v>
      </c>
      <c r="R449" s="67" t="s">
        <v>224</v>
      </c>
      <c r="S449" s="67" t="s">
        <v>224</v>
      </c>
      <c r="T449" s="67" t="s">
        <v>224</v>
      </c>
      <c r="U449" s="67" t="s">
        <v>224</v>
      </c>
      <c r="V449" s="68" t="s">
        <v>224</v>
      </c>
    </row>
    <row r="450" spans="1:22" x14ac:dyDescent="0.25">
      <c r="A450" s="66" t="s">
        <v>679</v>
      </c>
      <c r="B450" s="21" t="s">
        <v>680</v>
      </c>
      <c r="C450" s="27" t="s">
        <v>17</v>
      </c>
      <c r="D450" s="84" t="s">
        <v>224</v>
      </c>
      <c r="E450" s="57" t="s">
        <v>224</v>
      </c>
      <c r="F450" s="67" t="s">
        <v>224</v>
      </c>
      <c r="G450" s="67" t="s">
        <v>224</v>
      </c>
      <c r="H450" s="67" t="s">
        <v>224</v>
      </c>
      <c r="I450" s="67" t="s">
        <v>224</v>
      </c>
      <c r="J450" s="67" t="s">
        <v>224</v>
      </c>
      <c r="K450" s="67" t="s">
        <v>224</v>
      </c>
      <c r="L450" s="67" t="s">
        <v>224</v>
      </c>
      <c r="M450" s="67" t="s">
        <v>224</v>
      </c>
      <c r="N450" s="67" t="s">
        <v>224</v>
      </c>
      <c r="O450" s="67" t="s">
        <v>224</v>
      </c>
      <c r="P450" s="67" t="s">
        <v>224</v>
      </c>
      <c r="Q450" s="67" t="s">
        <v>224</v>
      </c>
      <c r="R450" s="67" t="s">
        <v>224</v>
      </c>
      <c r="S450" s="67" t="s">
        <v>224</v>
      </c>
      <c r="T450" s="67" t="s">
        <v>224</v>
      </c>
      <c r="U450" s="67" t="s">
        <v>224</v>
      </c>
      <c r="V450" s="68" t="s">
        <v>224</v>
      </c>
    </row>
    <row r="451" spans="1:22" ht="16.5" thickBot="1" x14ac:dyDescent="0.3">
      <c r="A451" s="69" t="s">
        <v>681</v>
      </c>
      <c r="B451" s="70" t="s">
        <v>682</v>
      </c>
      <c r="C451" s="31" t="s">
        <v>17</v>
      </c>
      <c r="D451" s="80" t="s">
        <v>224</v>
      </c>
      <c r="E451" s="71" t="s">
        <v>224</v>
      </c>
      <c r="F451" s="72" t="s">
        <v>224</v>
      </c>
      <c r="G451" s="72" t="s">
        <v>224</v>
      </c>
      <c r="H451" s="72" t="s">
        <v>224</v>
      </c>
      <c r="I451" s="72" t="s">
        <v>224</v>
      </c>
      <c r="J451" s="72" t="s">
        <v>224</v>
      </c>
      <c r="K451" s="72" t="s">
        <v>224</v>
      </c>
      <c r="L451" s="72" t="s">
        <v>224</v>
      </c>
      <c r="M451" s="72" t="s">
        <v>224</v>
      </c>
      <c r="N451" s="72" t="s">
        <v>224</v>
      </c>
      <c r="O451" s="72" t="s">
        <v>224</v>
      </c>
      <c r="P451" s="72" t="s">
        <v>224</v>
      </c>
      <c r="Q451" s="72" t="s">
        <v>224</v>
      </c>
      <c r="R451" s="72" t="s">
        <v>224</v>
      </c>
      <c r="S451" s="72" t="s">
        <v>224</v>
      </c>
      <c r="T451" s="72" t="s">
        <v>224</v>
      </c>
      <c r="U451" s="72" t="s">
        <v>224</v>
      </c>
      <c r="V451" s="73" t="s">
        <v>224</v>
      </c>
    </row>
    <row r="453" spans="1:22" x14ac:dyDescent="0.25">
      <c r="J453" s="90"/>
      <c r="L453" s="90"/>
    </row>
    <row r="454" spans="1:22" x14ac:dyDescent="0.25">
      <c r="A454" s="78" t="s">
        <v>683</v>
      </c>
    </row>
    <row r="455" spans="1:22" x14ac:dyDescent="0.25">
      <c r="A455" s="136" t="s">
        <v>684</v>
      </c>
      <c r="B455" s="136"/>
      <c r="C455" s="136"/>
      <c r="D455" s="136"/>
      <c r="E455" s="136"/>
      <c r="F455" s="136"/>
      <c r="G455" s="136"/>
      <c r="H455" s="136"/>
      <c r="I455" s="136"/>
      <c r="J455" s="136"/>
      <c r="K455" s="136"/>
      <c r="L455" s="136"/>
      <c r="M455" s="136"/>
      <c r="N455" s="136"/>
      <c r="O455" s="136"/>
      <c r="P455" s="136"/>
      <c r="Q455" s="136"/>
      <c r="R455" s="136"/>
      <c r="S455" s="136"/>
      <c r="T455" s="136"/>
      <c r="U455" s="136"/>
      <c r="V455" s="136"/>
    </row>
    <row r="456" spans="1:22" x14ac:dyDescent="0.25">
      <c r="A456" s="136" t="s">
        <v>685</v>
      </c>
      <c r="B456" s="136"/>
      <c r="C456" s="136"/>
      <c r="D456" s="136"/>
      <c r="E456" s="136"/>
      <c r="F456" s="136"/>
      <c r="G456" s="136"/>
      <c r="H456" s="136"/>
      <c r="I456" s="136"/>
      <c r="J456" s="136"/>
      <c r="K456" s="136"/>
      <c r="L456" s="136"/>
      <c r="M456" s="136"/>
      <c r="N456" s="136"/>
      <c r="O456" s="136"/>
      <c r="P456" s="136"/>
      <c r="Q456" s="136"/>
      <c r="R456" s="136"/>
      <c r="S456" s="136"/>
      <c r="T456" s="136"/>
      <c r="U456" s="136"/>
      <c r="V456" s="136"/>
    </row>
    <row r="457" spans="1:22" x14ac:dyDescent="0.25">
      <c r="A457" s="136" t="s">
        <v>686</v>
      </c>
      <c r="B457" s="136"/>
      <c r="C457" s="136"/>
      <c r="D457" s="136"/>
      <c r="E457" s="136"/>
      <c r="F457" s="136"/>
      <c r="G457" s="136"/>
      <c r="H457" s="136"/>
      <c r="I457" s="136"/>
      <c r="J457" s="136"/>
      <c r="K457" s="136"/>
      <c r="L457" s="136"/>
      <c r="M457" s="136"/>
      <c r="N457" s="136"/>
      <c r="O457" s="136"/>
      <c r="P457" s="136"/>
      <c r="Q457" s="136"/>
      <c r="R457" s="136"/>
      <c r="S457" s="136"/>
      <c r="T457" s="136"/>
      <c r="U457" s="136"/>
      <c r="V457" s="136"/>
    </row>
    <row r="458" spans="1:22" x14ac:dyDescent="0.25">
      <c r="A458" s="107" t="s">
        <v>687</v>
      </c>
    </row>
    <row r="459" spans="1:22" ht="54" customHeight="1" x14ac:dyDescent="0.25">
      <c r="A459" s="137" t="s">
        <v>688</v>
      </c>
      <c r="B459" s="137"/>
      <c r="C459" s="137"/>
      <c r="D459" s="137"/>
      <c r="E459" s="137"/>
      <c r="F459" s="137"/>
      <c r="G459" s="137"/>
      <c r="H459" s="137"/>
      <c r="I459" s="137"/>
      <c r="J459" s="137"/>
      <c r="K459" s="137"/>
      <c r="L459" s="137"/>
      <c r="M459" s="137"/>
      <c r="N459" s="137"/>
      <c r="O459" s="137"/>
      <c r="P459" s="137"/>
      <c r="Q459" s="137"/>
      <c r="R459" s="137"/>
      <c r="S459" s="137"/>
      <c r="T459" s="137"/>
      <c r="U459" s="137"/>
      <c r="V459" s="137"/>
    </row>
  </sheetData>
  <mergeCells count="37">
    <mergeCell ref="A18:V18"/>
    <mergeCell ref="A6:V7"/>
    <mergeCell ref="A9:B9"/>
    <mergeCell ref="A12:B12"/>
    <mergeCell ref="A14:B14"/>
    <mergeCell ref="A15:B15"/>
    <mergeCell ref="A22:V22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S19:T19"/>
    <mergeCell ref="U19:V19"/>
    <mergeCell ref="A166:V166"/>
    <mergeCell ref="A318:V318"/>
    <mergeCell ref="A368:V369"/>
    <mergeCell ref="A370:A371"/>
    <mergeCell ref="B370:B371"/>
    <mergeCell ref="C370:C371"/>
    <mergeCell ref="G370:H370"/>
    <mergeCell ref="I370:J370"/>
    <mergeCell ref="K370:L370"/>
    <mergeCell ref="M370:N370"/>
    <mergeCell ref="A456:V456"/>
    <mergeCell ref="A457:V457"/>
    <mergeCell ref="A459:V459"/>
    <mergeCell ref="O370:P370"/>
    <mergeCell ref="Q370:R370"/>
    <mergeCell ref="S370:T370"/>
    <mergeCell ref="U370:V370"/>
    <mergeCell ref="A373:B373"/>
    <mergeCell ref="A455:V455"/>
  </mergeCells>
  <printOptions horizontalCentered="1"/>
  <pageMargins left="0" right="0" top="0" bottom="0" header="0" footer="0"/>
  <pageSetup paperSize="8" scale="75" fitToHeight="0" orientation="landscape" r:id="rId1"/>
  <rowBreaks count="3" manualBreakCount="3">
    <brk id="160" max="83" man="1"/>
    <brk id="252" max="83" man="1"/>
    <brk id="369" max="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Горбоконь Ольга Викторовна</cp:lastModifiedBy>
  <cp:lastPrinted>2017-03-30T13:18:27Z</cp:lastPrinted>
  <dcterms:created xsi:type="dcterms:W3CDTF">2017-03-28T11:54:45Z</dcterms:created>
  <dcterms:modified xsi:type="dcterms:W3CDTF">2019-07-12T13:43:50Z</dcterms:modified>
</cp:coreProperties>
</file>