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'10квФ'!$A$24:$T$282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'10квФ'!$A$48:$T$282</definedName>
    <definedName name="Z_02F617A7_AC90_4FC1_8EBD_0119B58FDA4E_.wvu.FilterData" localSheetId="0" hidden="1">'10квФ'!$A$24:$X$282</definedName>
    <definedName name="Z_03EB9DF4_AC98_4BC6_9F99_BC4E566A59EB_.wvu.FilterData" localSheetId="0" hidden="1">'10квФ'!$A$48:$T$282</definedName>
    <definedName name="Z_072137E3_9A31_40C6_B2F8_9E0682CF001C_.wvu.FilterData" localSheetId="0" hidden="1">'10квФ'!$A$48:$T$282</definedName>
    <definedName name="Z_087625E1_6442_4CFE_9ADB_7A5E7D20F421_.wvu.FilterData" localSheetId="0" hidden="1">'10квФ'!$A$21:$T$292</definedName>
    <definedName name="Z_099F8D69_7585_4416_A0D9_3B92F624255C_.wvu.FilterData" localSheetId="0" hidden="1">'10квФ'!$A$48:$T$282</definedName>
    <definedName name="Z_14D794F6_4F7F_4AF1_9EE2_74A5805884BE_.wvu.FilterData" localSheetId="0" hidden="1">'10квФ'!$A$24:$T$282</definedName>
    <definedName name="Z_1AC8BE7E_0DED_439F_B13B_11567D3511F1_.wvu.FilterData" localSheetId="0" hidden="1">'10квФ'!$A$24:$T$282</definedName>
    <definedName name="Z_1D4769C9_22D3_41D7_BB10_557E5B558A42_.wvu.FilterData" localSheetId="0" hidden="1">'10квФ'!$A$48:$T$288</definedName>
    <definedName name="Z_1E9E47DB_E471_43B9_861B_FD185A540B58_.wvu.FilterData" localSheetId="0" hidden="1">'10квФ'!$A$24:$T$282</definedName>
    <definedName name="Z_2411F0DF_B06E_4B96_B6E2_07231CDB021F_.wvu.FilterData" localSheetId="0" hidden="1">'10квФ'!$A$24:$T$282</definedName>
    <definedName name="Z_247B49AF_46A0_4107_B849_879CB7CACC3B_.wvu.FilterData" localSheetId="0" hidden="1">'10квФ'!$A$24:$T$282</definedName>
    <definedName name="Z_26DAEAC3_92A5_4121_942A_41E1C66C8C7F_.wvu.FilterData" localSheetId="0" hidden="1">'10квФ'!$A$48:$T$288</definedName>
    <definedName name="Z_28C854DD_575D_436D_BB89_4EBFD66A31F2_.wvu.FilterData" localSheetId="0" hidden="1">'10квФ'!$A$24:$T$282</definedName>
    <definedName name="Z_28DD50A5_FF68_433B_8BB2_B3B3CEA0C4F3_.wvu.FilterData" localSheetId="0" hidden="1">'10квФ'!$A$48:$T$288</definedName>
    <definedName name="Z_2AD7D8A5_D91B_4BFF_A9D2_3942C99EEDAD_.wvu.FilterData" localSheetId="0" hidden="1">'10квФ'!$A$48:$T$288</definedName>
    <definedName name="Z_2B705702_B67B_491C_8E54_4D0D6F3E9453_.wvu.FilterData" localSheetId="0" hidden="1">'10квФ'!$A$48:$T$286</definedName>
    <definedName name="Z_2B944529_4431_4AE3_A585_21D645644E2B_.wvu.FilterData" localSheetId="0" hidden="1">'10квФ'!$A$24:$T$282</definedName>
    <definedName name="Z_2B944529_4431_4AE3_A585_21D645644E2B_.wvu.PrintArea" localSheetId="0" hidden="1">'10квФ'!$A$1:$T$48</definedName>
    <definedName name="Z_2B944529_4431_4AE3_A585_21D645644E2B_.wvu.PrintTitles" localSheetId="0" hidden="1">'10квФ'!$21:$24</definedName>
    <definedName name="Z_2BF31BFA_465C_4F9A_9D42_0A095C5E416C_.wvu.FilterData" localSheetId="0" hidden="1">'10квФ'!$A$48:$T$282</definedName>
    <definedName name="Z_2CFCE4CA_55B5_4637_B259_AE94B627BC55_.wvu.FilterData" localSheetId="0" hidden="1">'10квФ'!$A$48:$T$288</definedName>
    <definedName name="Z_2D0AFCAA_9364_47AA_B985_49881280DD67_.wvu.FilterData" localSheetId="0" hidden="1">'10квФ'!$A$48:$T$288</definedName>
    <definedName name="Z_2DB1AFA1_9EED_47A4_81DD_AA83ACAA5BC0_.wvu.FilterData" localSheetId="0" hidden="1">'10квФ'!$A$24:$T$282</definedName>
    <definedName name="Z_2DB1AFA1_9EED_47A4_81DD_AA83ACAA5BC0_.wvu.PrintArea" localSheetId="0" hidden="1">'10квФ'!$A$1:$T$48</definedName>
    <definedName name="Z_2DB1AFA1_9EED_47A4_81DD_AA83ACAA5BC0_.wvu.PrintTitles" localSheetId="0" hidden="1">'10квФ'!$21:$24</definedName>
    <definedName name="Z_335B1A39_E67B_4103_AB1A_6E342BFD7E7E_.wvu.FilterData" localSheetId="0" hidden="1">'10квФ'!$A$24:$T$282</definedName>
    <definedName name="Z_35E5254D_33D2_4F9E_A1A3_D8A4A840691E_.wvu.FilterData" localSheetId="0" hidden="1">'10квФ'!$A$48:$T$286</definedName>
    <definedName name="Z_37FDCE4A_6CA4_4AB4_B747_B6F8179F01AF_.wvu.FilterData" localSheetId="0" hidden="1">'10квФ'!$A$48:$T$288</definedName>
    <definedName name="Z_3B21D198_1A45_49A7_A89A_F5CB90E4F1F5_.wvu.FilterData" localSheetId="0" hidden="1">'10квФ'!$A$24:$T$282</definedName>
    <definedName name="Z_3DA5BA36_6938_471F_B773_58C819FFA9C8_.wvu.FilterData" localSheetId="0" hidden="1">'10квФ'!$A$48:$T$282</definedName>
    <definedName name="Z_3E704B2B_2057_4AAE_87C3_E767D1ECBD4F_.wvu.FilterData" localSheetId="0" hidden="1">'10квФ'!$A$24:$T$282</definedName>
    <definedName name="Z_40AF2882_EE60_4760_BBBA_B54B2DAF72F9_.wvu.FilterData" localSheetId="0" hidden="1">'10квФ'!$A$48:$T$286</definedName>
    <definedName name="Z_41B76FCA_8ADA_4407_878E_56A7264D83C4_.wvu.FilterData" localSheetId="0" hidden="1">'10квФ'!$A$48:$T$288</definedName>
    <definedName name="Z_41C0B97A_7C2A_448D_8128_336FADFB8128_.wvu.FilterData" localSheetId="0" hidden="1">'10квФ'!$A$48:$T$288</definedName>
    <definedName name="Z_434B79F9_CE67_44DF_BBA0_0AA985688936_.wvu.FilterData" localSheetId="0" hidden="1">'10квФ'!$A$24:$T$282</definedName>
    <definedName name="Z_434B79F9_CE67_44DF_BBA0_0AA985688936_.wvu.PrintArea" localSheetId="0" hidden="1">'10квФ'!$A$1:$T$48</definedName>
    <definedName name="Z_434B79F9_CE67_44DF_BBA0_0AA985688936_.wvu.PrintTitles" localSheetId="0" hidden="1">'10квФ'!$21:$24</definedName>
    <definedName name="Z_4540E8E9_6871_4C85_9E6A_95C4A28A8744_.wvu.FilterData" localSheetId="0" hidden="1">'10квФ'!$A$21:$T$282</definedName>
    <definedName name="Z_456B260A_4433_4764_B08B_5A07673D1E6C_.wvu.FilterData" localSheetId="0" hidden="1">'10квФ'!$A$48:$T$282</definedName>
    <definedName name="Z_48A60FB0_9A73_41A3_99DB_17520660C91A_.wvu.FilterData" localSheetId="0" hidden="1">'10квФ'!$A$24:$T$282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'10квФ'!$A$48:$T$288</definedName>
    <definedName name="Z_55AAC02E_354B_458A_B57A_9A758D9C24F6_.wvu.FilterData" localSheetId="0" hidden="1">'10квФ'!$A$48:$T$282</definedName>
    <definedName name="Z_58612208_4A7E_4665_80FF_BCE33818B79B_.wvu.FilterData" localSheetId="0" hidden="1">'10квФ'!$A$48:$T$288</definedName>
    <definedName name="Z_5939E2BE_D513_447E_886D_794B8773EF22_.wvu.FilterData" localSheetId="0" hidden="1">'10квФ'!$A$48:$T$282</definedName>
    <definedName name="Z_5B2849A4_10D6_4C56_82E3_213F2F39DEE0_.wvu.FilterData" localSheetId="0" hidden="1">'10квФ'!$A$48:$T$288</definedName>
    <definedName name="Z_5D48D966_D569_49BE_B8D5_CFFF304C931B_.wvu.FilterData" localSheetId="0" hidden="1">'10квФ'!$A$48:$T$288</definedName>
    <definedName name="Z_5D68B30A_F5AE_47A2_98B4_A896BFA1BCD4_.wvu.FilterData" localSheetId="0" hidden="1">'10квФ'!$A$48:$T$288</definedName>
    <definedName name="Z_5EADC1CF_ED63_4C90_B528_B134FE0A2319_.wvu.FilterData" localSheetId="0" hidden="1">'10квФ'!$A$48:$T$288</definedName>
    <definedName name="Z_5F2A370E_836A_4992_942B_22CE95057883_.wvu.FilterData" localSheetId="0" hidden="1">'10квФ'!$A$48:$T$282</definedName>
    <definedName name="Z_5F39CD15_C553_4CF0_940C_0295EF87970E_.wvu.FilterData" localSheetId="0" hidden="1">'10квФ'!$A$48:$T$288</definedName>
    <definedName name="Z_61510D42_B063_4ADF_A949_818D1528B5E0_.wvu.FilterData" localSheetId="0" hidden="1">'10квФ'!$A$48:$T$288</definedName>
    <definedName name="Z_638697C3_FF78_4B65_B9E8_EA2C7C52D3B4_.wvu.FilterData" localSheetId="0" hidden="1">'10квФ'!$A$24:$T$282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'10квФ'!$A$48:$T$288</definedName>
    <definedName name="Z_68608AB4_99AC_4E4C_A27D_0DD29BE6EC94_.wvu.FilterData" localSheetId="0" hidden="1">'10квФ'!$A$48:$T$288</definedName>
    <definedName name="Z_68608AB4_99AC_4E4C_A27D_0DD29BE6EC94_.wvu.PrintArea" localSheetId="0" hidden="1">'10квФ'!$A$1:$T$288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'10квФ'!$A$24:$X$282</definedName>
    <definedName name="Z_6C2EF594_2AAE_49CD_B2EE_04868D58222D_.wvu.FilterData" localSheetId="0" hidden="1">'10квФ'!$A$24:$T$282</definedName>
    <definedName name="Z_702FE522_82F0_49A6_943F_84353B6A3E15_.wvu.FilterData" localSheetId="0" hidden="1">'10квФ'!$A$48:$T$282</definedName>
    <definedName name="Z_74CDDA0B_6EA5_45C3_8536_928670DB09CC_.wvu.FilterData" localSheetId="0" hidden="1">'10квФ'!$A$48:$T$288</definedName>
    <definedName name="Z_74CE0FEA_305F_4C35_BF60_A17DA60785C5_.wvu.FilterData" localSheetId="0" hidden="1">'10квФ'!$A$48:$T$288</definedName>
    <definedName name="Z_74CE0FEA_305F_4C35_BF60_A17DA60785C5_.wvu.PrintArea" localSheetId="0" hidden="1">'10квФ'!$A$1:$T$290</definedName>
    <definedName name="Z_766CD927_FE78_456E_A583_90276AFECC53_.wvu.FilterData" localSheetId="0" hidden="1">'10квФ'!$A$24:$T$282</definedName>
    <definedName name="Z_780ADA64_387F_4F1E_ACF3_1D1791DBD82F_.wvu.FilterData" localSheetId="0" hidden="1">'10квФ'!$A$24:$T$282</definedName>
    <definedName name="Z_7A5C0ADA_811C_434A_9B3E_CBAB5F597987_.wvu.FilterData" localSheetId="0" hidden="1">'10квФ'!$A$21:$T$292</definedName>
    <definedName name="Z_7A600714_71D6_47BA_A813_775E7C7D2FBC_.wvu.FilterData" localSheetId="0" hidden="1">'10квФ'!$A$48:$T$282</definedName>
    <definedName name="Z_7AF98FE0_D761_4DCC_843E_01D5FF3D89E1_.wvu.FilterData" localSheetId="0" hidden="1">'10квФ'!$A$48:$T$282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'10квФ'!$A$24:$T$282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'10квФ'!$A$48:$T$288</definedName>
    <definedName name="Z_802102DC_FBE0_4A84_A4E5_B623C4572B73_.wvu.Cols" localSheetId="0" hidden="1">'10квФ'!$I:$P</definedName>
    <definedName name="Z_802102DC_FBE0_4A84_A4E5_B623C4572B73_.wvu.FilterData" localSheetId="0" hidden="1">'10квФ'!$A$24:$T$282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'10квФ'!$A$48:$T$293</definedName>
    <definedName name="Z_82FE6FC8_CA67_4A4B_AF05_E7C978721CCD_.wvu.FilterData" localSheetId="0" hidden="1">'10квФ'!$A$48:$T$282</definedName>
    <definedName name="Z_84321A1D_5D30_4E68_AC39_2B3966EB8B19_.wvu.FilterData" localSheetId="0" hidden="1">'10квФ'!$A$48:$T$288</definedName>
    <definedName name="Z_8562E1EA_A7A6_4ECB_965F_7FEF3C69B7FB_.wvu.FilterData" localSheetId="0" hidden="1">'10квФ'!$A$48:$T$288</definedName>
    <definedName name="Z_8609CDA3_AB64_4E40_9F81_97675513AB4D_.wvu.FilterData" localSheetId="0" hidden="1">'10квФ'!$A$48:$T$288</definedName>
    <definedName name="Z_86ABB103_B007_4CE7_BE9F_F4EED57FA42A_.wvu.FilterData" localSheetId="0" hidden="1">'10квФ'!$A$24:$T$282</definedName>
    <definedName name="Z_86ABB103_B007_4CE7_BE9F_F4EED57FA42A_.wvu.PrintArea" localSheetId="0" hidden="1">'10квФ'!$A$1:$T$48</definedName>
    <definedName name="Z_86ABB103_B007_4CE7_BE9F_F4EED57FA42A_.wvu.PrintTitles" localSheetId="0" hidden="1">'10квФ'!$21:$24</definedName>
    <definedName name="Z_880704C7_F409_41C4_8E00_6A41EAC6D809_.wvu.FilterData" localSheetId="0" hidden="1">'10квФ'!$A$48:$T$282</definedName>
    <definedName name="Z_8C96D9DD_5E01_4B30_95B0_086CFC2C6C55_.wvu.FilterData" localSheetId="0" hidden="1">'10квФ'!$A$48:$T$288</definedName>
    <definedName name="Z_8CF66D4F_C382_40A9_9E2A_969FC78174FB_.wvu.FilterData" localSheetId="0" hidden="1">'10квФ'!$A$48:$T$288</definedName>
    <definedName name="Z_8F1D26EC_2A17_448C_B03E_3E3FACB015C6_.wvu.FilterData" localSheetId="0" hidden="1">'10квФ'!$A$24:$T$282</definedName>
    <definedName name="Z_8F1D26EC_2A17_448C_B03E_3E3FACB015C6_.wvu.PrintArea" localSheetId="0" hidden="1">'10квФ'!$A$1:$T$48</definedName>
    <definedName name="Z_8F1D26EC_2A17_448C_B03E_3E3FACB015C6_.wvu.PrintTitles" localSheetId="0" hidden="1">'10квФ'!$21:$24</definedName>
    <definedName name="Z_8F60B858_F6CB_493A_8F80_44A2D25571BD_.wvu.FilterData" localSheetId="0" hidden="1">'10квФ'!$A$21:$T$292</definedName>
    <definedName name="Z_90F446D3_8F17_4085_80BE_278C9FB5921D_.wvu.FilterData" localSheetId="0" hidden="1">'10квФ'!$A$48:$T$288</definedName>
    <definedName name="Z_91286600_34AB_40CD_9DFB_63954696C4F7_.wvu.FilterData" localSheetId="0" hidden="1">'10квФ'!$A$24:$T$282</definedName>
    <definedName name="Z_91515713_F106_4382_8189_86D702C61567_.wvu.Cols" localSheetId="0" hidden="1">'10квФ'!#REF!</definedName>
    <definedName name="Z_91515713_F106_4382_8189_86D702C61567_.wvu.FilterData" localSheetId="0" hidden="1">'10квФ'!$A$48:$T$288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'10квФ'!$A$48:$T$286</definedName>
    <definedName name="Z_91B3C248_D769_4FF3_ADD2_66FB1E146DB1_.wvu.FilterData" localSheetId="0" hidden="1">'10квФ'!$A$48:$T$288</definedName>
    <definedName name="Z_91C6F324_F361_4A8F_B9C3_6FF2051955FB_.wvu.FilterData" localSheetId="0" hidden="1">'10квФ'!$A$48:$T$288</definedName>
    <definedName name="Z_92A9B708_7856_444B_B4D2_F25F43E6C0C3_.wvu.FilterData" localSheetId="0" hidden="1">'10квФ'!$A$48:$T$282</definedName>
    <definedName name="Z_96D66BBF_87D4_466D_B500_423361C5C709_.wvu.FilterData" localSheetId="0" hidden="1">'10квФ'!$A$48:$T$282</definedName>
    <definedName name="Z_97A96CCC_FE99_437D_B8D6_12A96FD7E5E0_.wvu.FilterData" localSheetId="0" hidden="1">'10квФ'!$A$24:$T$282</definedName>
    <definedName name="Z_992A4BBD_9184_4F17_9E7C_14886515C900_.wvu.FilterData" localSheetId="0" hidden="1">'10квФ'!$A$48:$T$288</definedName>
    <definedName name="Z_9EB4C06B_C4E3_4FC8_B82B_63B953E6624A_.wvu.FilterData" localSheetId="0" hidden="1">'10квФ'!$A$48:$T$282</definedName>
    <definedName name="Z_9F5406DC_89AB_4D73_8A15_7589A4B6E17E_.wvu.FilterData" localSheetId="0" hidden="1">'10квФ'!$A$48:$T$288</definedName>
    <definedName name="Z_A0CC8554_66A6_49FF_911C_B8E862557F96_.wvu.FilterData" localSheetId="0" hidden="1">'10квФ'!$A$24:$T$282</definedName>
    <definedName name="Z_A132F0A7_D9B6_4BF3_83AB_B244BEA6BB51_.wvu.FilterData" localSheetId="0" hidden="1">'10квФ'!$A$48:$T$288</definedName>
    <definedName name="Z_A15C0F21_5131_41E0_AFE4_42812F6B0841_.wvu.FilterData" localSheetId="0" hidden="1">'10квФ'!$A$48:$T$282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'10квФ'!$A$24:$T$282</definedName>
    <definedName name="Z_A26238BE_7791_46AE_8DC7_FDB913DC2957_.wvu.PrintArea" localSheetId="0" hidden="1">'10квФ'!$A$1:$T$48</definedName>
    <definedName name="Z_A26238BE_7791_46AE_8DC7_FDB913DC2957_.wvu.PrintTitles" localSheetId="0" hidden="1">'10квФ'!$21:$24</definedName>
    <definedName name="Z_A36DA4C0_9581_4E59_95FC_3E8FC0901F8C_.wvu.FilterData" localSheetId="0" hidden="1">'10квФ'!$A$48:$T$282</definedName>
    <definedName name="Z_A6016254_B165_4134_8764_5CABD680509E_.wvu.FilterData" localSheetId="0" hidden="1">'10квФ'!$A$24:$T$282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'10квФ'!$A$48:$T$288</definedName>
    <definedName name="Z_A9216DE1_6650_4651_9830_13DDA1C2CD91_.wvu.FilterData" localSheetId="0" hidden="1">'10квФ'!$A$48:$T$282</definedName>
    <definedName name="Z_AB8D6E5A_B563_4E6A_A417_E8622BA78E0B_.wvu.FilterData" localSheetId="0" hidden="1">'10квФ'!$A$48:$T$286</definedName>
    <definedName name="Z_AFBDF438_B40A_4684_94F8_56FA1356ADC3_.wvu.FilterData" localSheetId="0" hidden="1">'10квФ'!$A$48:$T$282</definedName>
    <definedName name="Z_B055BBF1_1392_4F34_8C3F_70B08B3A67E7_.wvu.FilterData" localSheetId="0" hidden="1">'10квФ'!$A$24:$T$282</definedName>
    <definedName name="Z_B5BE75AE_9D7A_4463_90B4_A4B1B19172CB_.wvu.FilterData" localSheetId="0" hidden="1">'10квФ'!$A$48:$T$288</definedName>
    <definedName name="Z_B7343056_A75A_4C54_8731_E17F57DE7967_.wvu.FilterData" localSheetId="0" hidden="1">'10квФ'!$A$48:$T$282</definedName>
    <definedName name="Z_B74C834F_88DE_4FBD_9E60_56D6F61CCB0C_.wvu.FilterData" localSheetId="0" hidden="1">'10квФ'!$A$48:$T$288</definedName>
    <definedName name="Z_B81CE5DD_59C7_4219_9F64_9F23059D6732_.wvu.FilterData" localSheetId="0" hidden="1">'10квФ'!$A$24:$T$282</definedName>
    <definedName name="Z_B81CE5DD_59C7_4219_9F64_9F23059D6732_.wvu.PrintArea" localSheetId="0" hidden="1">'10квФ'!$A$1:$T$48</definedName>
    <definedName name="Z_B81CE5DD_59C7_4219_9F64_9F23059D6732_.wvu.PrintTitles" localSheetId="0" hidden="1">'10квФ'!$21:$24</definedName>
    <definedName name="Z_B84EC98E_84AB_4AF0_98C3_5A65C514C6C5_.wvu.FilterData" localSheetId="0" hidden="1">'10квФ'!$A$48:$T$288</definedName>
    <definedName name="Z_B8C11432_7879_4F6B_96D4_6AB50672E558_.wvu.FilterData" localSheetId="0" hidden="1">'10квФ'!$A$48:$T$286</definedName>
    <definedName name="Z_BBF0EF1B_DBD8_4492_9CF8_F958D341F225_.wvu.FilterData" localSheetId="0" hidden="1">'10квФ'!$A$48:$T$288</definedName>
    <definedName name="Z_BE151334_7720_47A8_B744_1F1F36FD5527_.wvu.FilterData" localSheetId="0" hidden="1">'10квФ'!$A$48:$T$288</definedName>
    <definedName name="Z_BFFE2A37_2C1B_436E_B89F_7510F15CEFB6_.wvu.FilterData" localSheetId="0" hidden="1">'10квФ'!$A$48:$T$282</definedName>
    <definedName name="Z_C4035866_E753_4E74_BD98_B610EDCCE194_.wvu.FilterData" localSheetId="0" hidden="1">'10квФ'!$A$24:$T$282</definedName>
    <definedName name="Z_C4035866_E753_4E74_BD98_B610EDCCE194_.wvu.PrintArea" localSheetId="0" hidden="1">'10квФ'!$A$1:$T$48</definedName>
    <definedName name="Z_C4035866_E753_4E74_BD98_B610EDCCE194_.wvu.PrintTitles" localSheetId="0" hidden="1">'10квФ'!$21:$24</definedName>
    <definedName name="Z_C4127FE5_12E8_464C_B290_602AD096A853_.wvu.FilterData" localSheetId="0" hidden="1">'10квФ'!$A$48:$T$282</definedName>
    <definedName name="Z_C5EFF124_8741_4FB2_8DFD_FFFD2E175AA6_.wvu.Cols" localSheetId="0" hidden="1">'10квФ'!$F:$F</definedName>
    <definedName name="Z_C5EFF124_8741_4FB2_8DFD_FFFD2E175AA6_.wvu.FilterData" localSheetId="0" hidden="1">'10квФ'!$A$48:$T$282</definedName>
    <definedName name="Z_C676504B_35FD_4DBE_B657_AE4202CDC300_.wvu.Cols" localSheetId="0" hidden="1">'10квФ'!$M:$P</definedName>
    <definedName name="Z_C676504B_35FD_4DBE_B657_AE4202CDC300_.wvu.FilterData" localSheetId="0" hidden="1">'10квФ'!$A$48:$T$282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'10квФ'!$A$48:$T$288</definedName>
    <definedName name="Z_C784D978_84A4_4849_AEF3_4B731E7B807D_.wvu.FilterData" localSheetId="0" hidden="1">'10квФ'!$A$48:$T$288</definedName>
    <definedName name="Z_C8008826_10AC_4917_AE8D_1FAF506D7F03_.wvu.FilterData" localSheetId="0" hidden="1">'10квФ'!$A$48:$T$288</definedName>
    <definedName name="Z_C8FA6197_CC21_417A_B799_F08136F5C70B_.wvu.FilterData" localSheetId="0" hidden="1">'10квФ'!$A$24:$T$282</definedName>
    <definedName name="Z_CA769590_FE17_45EE_B2BE_AFEDEEB57907_.wvu.FilterData" localSheetId="0" hidden="1">'10квФ'!$A$48:$T$282</definedName>
    <definedName name="Z_CB37D951_96F5_4AE8_99D2_D7A8085BE3F7_.wvu.FilterData" localSheetId="0" hidden="1">'10квФ'!$A$48:$T$288</definedName>
    <definedName name="Z_CBCE1805_078A_40E0_B01A_2A86DFDA611F_.wvu.FilterData" localSheetId="0" hidden="1">'10квФ'!$A$48:$T$286</definedName>
    <definedName name="Z_CC123666_CB75_43B7_BE8D_6AA4F2C525E2_.wvu.FilterData" localSheetId="0" hidden="1">'10квФ'!$A$48:$T$282</definedName>
    <definedName name="Z_CD2BBFCB_F678_40DB_8294_B16D7E70A3F2_.wvu.FilterData" localSheetId="0" hidden="1">'10квФ'!$A$48:$T$282</definedName>
    <definedName name="Z_D2510616_5538_4496_B8B3_EFACE99A621B_.wvu.FilterData" localSheetId="0" hidden="1">'10квФ'!$A$48:$T$288</definedName>
    <definedName name="Z_D35C68D5_4AB4_4876_B7AC_DB5808787904_.wvu.FilterData" localSheetId="0" hidden="1">'10квФ'!$A$48:$T$288</definedName>
    <definedName name="Z_D3DBB31F_2638_4B8E_8CBC_AE53EAEE53E8_.wvu.FilterData" localSheetId="0" hidden="1">'10квФ'!$A$48:$T$288</definedName>
    <definedName name="Z_DA122019_8AEE_403B_8CA9_CE2DE64BEB84_.wvu.FilterData" localSheetId="0" hidden="1">'10квФ'!$A$48:$T$282</definedName>
    <definedName name="Z_DDBF35F0_7C68_4913_9639_7E016F52C9C6_.wvu.FilterData" localSheetId="0" hidden="1">'10квФ'!$A$24:$T$282</definedName>
    <definedName name="Z_DE9A4A19_2B5F_40D3_AC7B_9CBC28641CAC_.wvu.FilterData" localSheetId="0" hidden="1">'10квФ'!$A$48:$T$288</definedName>
    <definedName name="Z_E044C467_E737_4DD1_A683_090AEE546589_.wvu.FilterData" localSheetId="0" hidden="1">'10квФ'!$A$48:$T$288</definedName>
    <definedName name="Z_E0F715AC_EC95_4989_9B43_95240978CE30_.wvu.FilterData" localSheetId="0" hidden="1">'10квФ'!$A$48:$T$282</definedName>
    <definedName name="Z_E222F804_7F63_4CAB_BA7F_EB015BC276B9_.wvu.FilterData" localSheetId="0" hidden="1">'10квФ'!$A$48:$T$293</definedName>
    <definedName name="Z_E26A94BD_FBAC_41ED_8339_7D59AFA7B3CD_.wvu.FilterData" localSheetId="0" hidden="1">'10квФ'!$A$48:$T$282</definedName>
    <definedName name="Z_E2760D9D_711F_48FF_88BA_568697ED1953_.wvu.FilterData" localSheetId="0" hidden="1">'10квФ'!$A$48:$T$286</definedName>
    <definedName name="Z_E35C38A5_5727_4360_B062_90A9188B0F56_.wvu.FilterData" localSheetId="0" hidden="1">'10квФ'!$A$48:$T$288</definedName>
    <definedName name="Z_E6561C9A_632C_41BB_8A75_C9A4FA81ADE6_.wvu.FilterData" localSheetId="0" hidden="1">'10квФ'!$A$24:$T$282</definedName>
    <definedName name="Z_E67E8D2C_C698_4923_AE59_CA6766696DF8_.wvu.FilterData" localSheetId="0" hidden="1">'10квФ'!$A$48:$T$282</definedName>
    <definedName name="Z_E8AB7D24_B488_4D37_9F3E_5A93A8365930_.wvu.FilterData" localSheetId="0" hidden="1">'10квФ'!$A$24:$T$282</definedName>
    <definedName name="Z_E8F36E3D_6729_4114_942B_5226BE6574BA_.wvu.FilterData" localSheetId="0" hidden="1">'10квФ'!$A$48:$T$282</definedName>
    <definedName name="Z_E9C71993_3DA8_42BC_B3BF_66DEC161149F_.wvu.FilterData" localSheetId="0" hidden="1">'10квФ'!$A$48:$T$282</definedName>
    <definedName name="Z_EDE0ED8E_E34E_4BB0_ABEA_40847C828F8F_.wvu.FilterData" localSheetId="0" hidden="1">'10квФ'!$A$48:$T$288</definedName>
    <definedName name="Z_F1AA8E75_AC05_4FC1_B5E1_D271B0A93A4F_.wvu.FilterData" localSheetId="0" hidden="1">'10квФ'!$A$24:$T$282</definedName>
    <definedName name="Z_F29DD04C_48E6_48FE_90D7_16D4A05BCFB2_.wvu.FilterData" localSheetId="0" hidden="1">'10квФ'!$A$24:$T$282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'10квФ'!$A$48:$T$288</definedName>
    <definedName name="Z_F76F23A2_F414_4A2E_84E8_865337660174_.wvu.FilterData" localSheetId="0" hidden="1">'10квФ'!$A$48:$T$288</definedName>
    <definedName name="Z_F979D6CF_076C_43BF_8A89_212D37CD2E24_.wvu.FilterData" localSheetId="0" hidden="1">'10квФ'!$A$48:$T$288</definedName>
    <definedName name="Z_F98F2E63_0546_4C4F_8D46_045300C4EEF7_.wvu.FilterData" localSheetId="0" hidden="1">'10квФ'!$A$48:$T$288</definedName>
    <definedName name="Z_FB08CD6B_30AF_4D5D_BBA2_72A2A4786C23_.wvu.FilterData" localSheetId="0" hidden="1">'10квФ'!$A$48:$T$288</definedName>
    <definedName name="Z_FF0BECDC_6018_439F_BA8A_653BFFBC84E9_.wvu.FilterData" localSheetId="0" hidden="1">'10квФ'!$A$48:$T$282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'10квФ'!$21:$24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'10квФ'!$A$1:$T$48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7" i="1" l="1"/>
  <c r="R277" i="1"/>
  <c r="H274" i="1"/>
  <c r="E273" i="1"/>
  <c r="E251" i="1" s="1"/>
  <c r="E41" i="1" s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H209" i="1"/>
  <c r="S208" i="1"/>
  <c r="H207" i="1"/>
  <c r="R207" i="1"/>
  <c r="H205" i="1"/>
  <c r="Q205" i="1" s="1"/>
  <c r="R205" i="1"/>
  <c r="H204" i="1"/>
  <c r="S204" i="1"/>
  <c r="H203" i="1"/>
  <c r="Q203" i="1" s="1"/>
  <c r="R203" i="1"/>
  <c r="S202" i="1"/>
  <c r="H201" i="1"/>
  <c r="Q201" i="1" s="1"/>
  <c r="R201" i="1"/>
  <c r="S200" i="1"/>
  <c r="H199" i="1"/>
  <c r="H198" i="1"/>
  <c r="H197" i="1"/>
  <c r="H196" i="1"/>
  <c r="H195" i="1"/>
  <c r="H192" i="1"/>
  <c r="H190" i="1"/>
  <c r="H189" i="1"/>
  <c r="H188" i="1"/>
  <c r="R187" i="1"/>
  <c r="H186" i="1"/>
  <c r="H185" i="1"/>
  <c r="H183" i="1"/>
  <c r="H180" i="1"/>
  <c r="Q180" i="1" s="1"/>
  <c r="H178" i="1"/>
  <c r="H176" i="1"/>
  <c r="H174" i="1"/>
  <c r="H172" i="1"/>
  <c r="H171" i="1"/>
  <c r="H166" i="1"/>
  <c r="H165" i="1"/>
  <c r="H164" i="1"/>
  <c r="H162" i="1"/>
  <c r="H161" i="1"/>
  <c r="H160" i="1"/>
  <c r="H157" i="1"/>
  <c r="R155" i="1"/>
  <c r="H153" i="1"/>
  <c r="Q153" i="1"/>
  <c r="H152" i="1"/>
  <c r="H151" i="1"/>
  <c r="H147" i="1"/>
  <c r="H145" i="1"/>
  <c r="H144" i="1"/>
  <c r="H143" i="1"/>
  <c r="H139" i="1"/>
  <c r="H138" i="1"/>
  <c r="H137" i="1"/>
  <c r="H136" i="1"/>
  <c r="H134" i="1"/>
  <c r="H132" i="1"/>
  <c r="H131" i="1"/>
  <c r="N127" i="1"/>
  <c r="N32" i="1" s="1"/>
  <c r="H128" i="1"/>
  <c r="E127" i="1"/>
  <c r="E32" i="1" s="1"/>
  <c r="D127" i="1"/>
  <c r="D32" i="1" s="1"/>
  <c r="O127" i="1"/>
  <c r="O32" i="1" s="1"/>
  <c r="S126" i="1"/>
  <c r="R126" i="1"/>
  <c r="H124" i="1"/>
  <c r="H121" i="1"/>
  <c r="H119" i="1"/>
  <c r="H117" i="1"/>
  <c r="H115" i="1"/>
  <c r="P109" i="1"/>
  <c r="P30" i="1" s="1"/>
  <c r="H111" i="1"/>
  <c r="M109" i="1"/>
  <c r="M30" i="1" s="1"/>
  <c r="D109" i="1"/>
  <c r="D30" i="1" s="1"/>
  <c r="O109" i="1"/>
  <c r="O30" i="1" s="1"/>
  <c r="K109" i="1"/>
  <c r="S108" i="1"/>
  <c r="R108" i="1"/>
  <c r="S107" i="1"/>
  <c r="R107" i="1"/>
  <c r="Q106" i="1"/>
  <c r="P106" i="1"/>
  <c r="O106" i="1"/>
  <c r="N106" i="1"/>
  <c r="M106" i="1"/>
  <c r="L106" i="1"/>
  <c r="K106" i="1"/>
  <c r="J106" i="1"/>
  <c r="I106" i="1"/>
  <c r="H106" i="1"/>
  <c r="G106" i="1"/>
  <c r="R106" i="1" s="1"/>
  <c r="F106" i="1"/>
  <c r="E106" i="1"/>
  <c r="D106" i="1"/>
  <c r="I103" i="1"/>
  <c r="I101" i="1" s="1"/>
  <c r="P103" i="1"/>
  <c r="L103" i="1"/>
  <c r="L101" i="1" s="1"/>
  <c r="O103" i="1"/>
  <c r="O101" i="1" s="1"/>
  <c r="M103" i="1"/>
  <c r="M101" i="1" s="1"/>
  <c r="F103" i="1"/>
  <c r="E103" i="1"/>
  <c r="E101" i="1" s="1"/>
  <c r="D103" i="1"/>
  <c r="S102" i="1"/>
  <c r="R102" i="1"/>
  <c r="P101" i="1"/>
  <c r="F101" i="1"/>
  <c r="D101" i="1"/>
  <c r="S99" i="1"/>
  <c r="H98" i="1"/>
  <c r="I97" i="1"/>
  <c r="F97" i="1"/>
  <c r="P97" i="1"/>
  <c r="M97" i="1"/>
  <c r="L97" i="1"/>
  <c r="E97" i="1"/>
  <c r="D97" i="1"/>
  <c r="S96" i="1"/>
  <c r="R96" i="1"/>
  <c r="H95" i="1"/>
  <c r="P93" i="1"/>
  <c r="P92" i="1" s="1"/>
  <c r="O93" i="1"/>
  <c r="O92" i="1" s="1"/>
  <c r="L93" i="1"/>
  <c r="L92" i="1" s="1"/>
  <c r="K93" i="1"/>
  <c r="K92" i="1" s="1"/>
  <c r="I93" i="1"/>
  <c r="I92" i="1" s="1"/>
  <c r="F93" i="1"/>
  <c r="F92" i="1" s="1"/>
  <c r="D93" i="1"/>
  <c r="D92" i="1" s="1"/>
  <c r="N93" i="1"/>
  <c r="N92" i="1" s="1"/>
  <c r="M93" i="1"/>
  <c r="M92" i="1" s="1"/>
  <c r="E93" i="1"/>
  <c r="E92" i="1" s="1"/>
  <c r="O90" i="1"/>
  <c r="O88" i="1" s="1"/>
  <c r="N90" i="1"/>
  <c r="N88" i="1" s="1"/>
  <c r="M90" i="1"/>
  <c r="M88" i="1" s="1"/>
  <c r="M87" i="1" s="1"/>
  <c r="M28" i="1" s="1"/>
  <c r="L90" i="1"/>
  <c r="K90" i="1"/>
  <c r="K88" i="1" s="1"/>
  <c r="H91" i="1"/>
  <c r="I90" i="1"/>
  <c r="I88" i="1" s="1"/>
  <c r="R91" i="1"/>
  <c r="E90" i="1"/>
  <c r="E88" i="1" s="1"/>
  <c r="D90" i="1"/>
  <c r="D88" i="1" s="1"/>
  <c r="P90" i="1"/>
  <c r="P88" i="1" s="1"/>
  <c r="F90" i="1"/>
  <c r="F88" i="1" s="1"/>
  <c r="S89" i="1"/>
  <c r="R89" i="1"/>
  <c r="L88" i="1"/>
  <c r="H86" i="1"/>
  <c r="Q86" i="1" s="1"/>
  <c r="R86" i="1"/>
  <c r="H85" i="1"/>
  <c r="S85" i="1"/>
  <c r="H84" i="1"/>
  <c r="Q84" i="1" s="1"/>
  <c r="H83" i="1"/>
  <c r="H81" i="1"/>
  <c r="Q81" i="1" s="1"/>
  <c r="S81" i="1"/>
  <c r="M78" i="1"/>
  <c r="M76" i="1" s="1"/>
  <c r="N78" i="1"/>
  <c r="N76" i="1" s="1"/>
  <c r="L78" i="1"/>
  <c r="L76" i="1" s="1"/>
  <c r="H79" i="1"/>
  <c r="Q79" i="1" s="1"/>
  <c r="S79" i="1"/>
  <c r="F78" i="1"/>
  <c r="F76" i="1" s="1"/>
  <c r="D78" i="1"/>
  <c r="D76" i="1" s="1"/>
  <c r="P78" i="1"/>
  <c r="P76" i="1" s="1"/>
  <c r="I78" i="1"/>
  <c r="I76" i="1" s="1"/>
  <c r="S77" i="1"/>
  <c r="R77" i="1"/>
  <c r="S75" i="1"/>
  <c r="R75" i="1"/>
  <c r="S74" i="1"/>
  <c r="R74" i="1"/>
  <c r="S73" i="1"/>
  <c r="R73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S71" i="1"/>
  <c r="R71" i="1"/>
  <c r="S70" i="1"/>
  <c r="R70" i="1"/>
  <c r="S69" i="1"/>
  <c r="R69" i="1"/>
  <c r="Q68" i="1"/>
  <c r="Q67" i="1" s="1"/>
  <c r="P68" i="1"/>
  <c r="O68" i="1"/>
  <c r="N68" i="1"/>
  <c r="N67" i="1" s="1"/>
  <c r="M68" i="1"/>
  <c r="L68" i="1"/>
  <c r="L67" i="1" s="1"/>
  <c r="K68" i="1"/>
  <c r="J68" i="1"/>
  <c r="I68" i="1"/>
  <c r="H68" i="1"/>
  <c r="H67" i="1" s="1"/>
  <c r="G68" i="1"/>
  <c r="F68" i="1"/>
  <c r="F67" i="1" s="1"/>
  <c r="E68" i="1"/>
  <c r="D68" i="1"/>
  <c r="P67" i="1"/>
  <c r="O67" i="1"/>
  <c r="M67" i="1"/>
  <c r="K67" i="1"/>
  <c r="I67" i="1"/>
  <c r="G67" i="1"/>
  <c r="E67" i="1"/>
  <c r="D67" i="1"/>
  <c r="S66" i="1"/>
  <c r="R66" i="1"/>
  <c r="S65" i="1"/>
  <c r="R65" i="1"/>
  <c r="Q64" i="1"/>
  <c r="P64" i="1"/>
  <c r="O64" i="1"/>
  <c r="N64" i="1"/>
  <c r="M64" i="1"/>
  <c r="L64" i="1"/>
  <c r="K64" i="1"/>
  <c r="J64" i="1"/>
  <c r="R64" i="1" s="1"/>
  <c r="I64" i="1"/>
  <c r="H64" i="1"/>
  <c r="G64" i="1"/>
  <c r="S64" i="1" s="1"/>
  <c r="F64" i="1"/>
  <c r="E64" i="1"/>
  <c r="D64" i="1"/>
  <c r="H63" i="1"/>
  <c r="H62" i="1"/>
  <c r="Q62" i="1" s="1"/>
  <c r="S62" i="1"/>
  <c r="H61" i="1"/>
  <c r="H60" i="1"/>
  <c r="S60" i="1"/>
  <c r="H59" i="1"/>
  <c r="Q59" i="1" s="1"/>
  <c r="H58" i="1"/>
  <c r="S58" i="1"/>
  <c r="H57" i="1"/>
  <c r="Q57" i="1"/>
  <c r="E54" i="1"/>
  <c r="E51" i="1" s="1"/>
  <c r="H56" i="1"/>
  <c r="P54" i="1"/>
  <c r="M54" i="1"/>
  <c r="L54" i="1"/>
  <c r="H55" i="1"/>
  <c r="O54" i="1"/>
  <c r="K54" i="1"/>
  <c r="I54" i="1"/>
  <c r="O51" i="1"/>
  <c r="M51" i="1"/>
  <c r="M50" i="1" s="1"/>
  <c r="M27" i="1" s="1"/>
  <c r="I51" i="1"/>
  <c r="S47" i="1"/>
  <c r="R47" i="1"/>
  <c r="Q47" i="1"/>
  <c r="Q45" i="1"/>
  <c r="P45" i="1"/>
  <c r="O45" i="1"/>
  <c r="N45" i="1"/>
  <c r="M45" i="1"/>
  <c r="L45" i="1"/>
  <c r="K45" i="1"/>
  <c r="J45" i="1"/>
  <c r="R45" i="1" s="1"/>
  <c r="I45" i="1"/>
  <c r="H45" i="1"/>
  <c r="G45" i="1"/>
  <c r="S45" i="1" s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Q43" i="1"/>
  <c r="P43" i="1"/>
  <c r="O43" i="1"/>
  <c r="N43" i="1"/>
  <c r="M43" i="1"/>
  <c r="L43" i="1"/>
  <c r="K43" i="1"/>
  <c r="J43" i="1"/>
  <c r="R43" i="1" s="1"/>
  <c r="I43" i="1"/>
  <c r="H43" i="1"/>
  <c r="G43" i="1"/>
  <c r="S43" i="1" s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K30" i="1"/>
  <c r="Q29" i="1"/>
  <c r="P29" i="1"/>
  <c r="O29" i="1"/>
  <c r="N29" i="1"/>
  <c r="M29" i="1"/>
  <c r="L29" i="1"/>
  <c r="K29" i="1"/>
  <c r="J29" i="1"/>
  <c r="I29" i="1"/>
  <c r="H29" i="1"/>
  <c r="G29" i="1"/>
  <c r="S29" i="1" s="1"/>
  <c r="F29" i="1"/>
  <c r="E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P87" i="1" l="1"/>
  <c r="P28" i="1" s="1"/>
  <c r="L51" i="1"/>
  <c r="P51" i="1"/>
  <c r="P50" i="1" s="1"/>
  <c r="F51" i="1"/>
  <c r="F50" i="1" s="1"/>
  <c r="F27" i="1" s="1"/>
  <c r="I50" i="1"/>
  <c r="I27" i="1" s="1"/>
  <c r="D87" i="1"/>
  <c r="D28" i="1" s="1"/>
  <c r="H129" i="1"/>
  <c r="J78" i="1"/>
  <c r="J76" i="1" s="1"/>
  <c r="F87" i="1"/>
  <c r="F28" i="1" s="1"/>
  <c r="K127" i="1"/>
  <c r="K32" i="1" s="1"/>
  <c r="K273" i="1"/>
  <c r="O273" i="1"/>
  <c r="I87" i="1"/>
  <c r="I28" i="1" s="1"/>
  <c r="Q141" i="1"/>
  <c r="D54" i="1"/>
  <c r="D51" i="1" s="1"/>
  <c r="H54" i="1"/>
  <c r="H99" i="1"/>
  <c r="R42" i="1"/>
  <c r="N54" i="1"/>
  <c r="N51" i="1" s="1"/>
  <c r="J90" i="1"/>
  <c r="J88" i="1" s="1"/>
  <c r="H94" i="1"/>
  <c r="H93" i="1" s="1"/>
  <c r="H92" i="1" s="1"/>
  <c r="N97" i="1"/>
  <c r="E109" i="1"/>
  <c r="E30" i="1" s="1"/>
  <c r="H150" i="1"/>
  <c r="Q150" i="1" s="1"/>
  <c r="H154" i="1"/>
  <c r="Q154" i="1" s="1"/>
  <c r="H156" i="1"/>
  <c r="H163" i="1"/>
  <c r="Q163" i="1" s="1"/>
  <c r="Q190" i="1"/>
  <c r="Q199" i="1"/>
  <c r="S211" i="1"/>
  <c r="R211" i="1"/>
  <c r="E46" i="1"/>
  <c r="K51" i="1"/>
  <c r="K50" i="1" s="1"/>
  <c r="L87" i="1"/>
  <c r="L28" i="1" s="1"/>
  <c r="R31" i="1"/>
  <c r="R44" i="1"/>
  <c r="J54" i="1"/>
  <c r="J51" i="1" s="1"/>
  <c r="E78" i="1"/>
  <c r="E76" i="1" s="1"/>
  <c r="E50" i="1" s="1"/>
  <c r="E27" i="1" s="1"/>
  <c r="Q85" i="1"/>
  <c r="H141" i="1"/>
  <c r="R29" i="1"/>
  <c r="S31" i="1"/>
  <c r="S42" i="1"/>
  <c r="S44" i="1"/>
  <c r="H52" i="1"/>
  <c r="H51" i="1" s="1"/>
  <c r="F54" i="1"/>
  <c r="Q63" i="1"/>
  <c r="R68" i="1"/>
  <c r="R72" i="1"/>
  <c r="K78" i="1"/>
  <c r="K76" i="1" s="1"/>
  <c r="O78" i="1"/>
  <c r="O76" i="1" s="1"/>
  <c r="J93" i="1"/>
  <c r="J92" i="1" s="1"/>
  <c r="J97" i="1"/>
  <c r="K97" i="1"/>
  <c r="O97" i="1"/>
  <c r="O87" i="1" s="1"/>
  <c r="O28" i="1" s="1"/>
  <c r="R100" i="1"/>
  <c r="S100" i="1" s="1"/>
  <c r="K103" i="1"/>
  <c r="K101" i="1" s="1"/>
  <c r="L109" i="1"/>
  <c r="L30" i="1" s="1"/>
  <c r="R112" i="1"/>
  <c r="S112" i="1" s="1"/>
  <c r="H113" i="1"/>
  <c r="Q113" i="1" s="1"/>
  <c r="H123" i="1"/>
  <c r="H125" i="1"/>
  <c r="Q125" i="1" s="1"/>
  <c r="J127" i="1"/>
  <c r="J32" i="1" s="1"/>
  <c r="H130" i="1"/>
  <c r="Q130" i="1" s="1"/>
  <c r="Q156" i="1"/>
  <c r="R167" i="1"/>
  <c r="S167" i="1" s="1"/>
  <c r="H170" i="1"/>
  <c r="H182" i="1"/>
  <c r="Q182" i="1" s="1"/>
  <c r="Q185" i="1"/>
  <c r="H194" i="1"/>
  <c r="L273" i="1"/>
  <c r="P273" i="1"/>
  <c r="H276" i="1"/>
  <c r="Q276" i="1" s="1"/>
  <c r="H53" i="1"/>
  <c r="Q53" i="1" s="1"/>
  <c r="Q61" i="1"/>
  <c r="S67" i="1"/>
  <c r="S68" i="1"/>
  <c r="S72" i="1"/>
  <c r="S84" i="1"/>
  <c r="H100" i="1"/>
  <c r="Q100" i="1" s="1"/>
  <c r="J103" i="1"/>
  <c r="J101" i="1" s="1"/>
  <c r="N103" i="1"/>
  <c r="N101" i="1" s="1"/>
  <c r="G109" i="1"/>
  <c r="H116" i="1"/>
  <c r="H118" i="1"/>
  <c r="H120" i="1"/>
  <c r="Q120" i="1" s="1"/>
  <c r="H122" i="1"/>
  <c r="M127" i="1"/>
  <c r="M32" i="1" s="1"/>
  <c r="M26" i="1" s="1"/>
  <c r="L127" i="1"/>
  <c r="L32" i="1" s="1"/>
  <c r="P127" i="1"/>
  <c r="P32" i="1" s="1"/>
  <c r="H133" i="1"/>
  <c r="Q133" i="1" s="1"/>
  <c r="H135" i="1"/>
  <c r="Q135" i="1" s="1"/>
  <c r="H142" i="1"/>
  <c r="H149" i="1"/>
  <c r="R154" i="1"/>
  <c r="S154" i="1" s="1"/>
  <c r="H159" i="1"/>
  <c r="Q161" i="1"/>
  <c r="R166" i="1"/>
  <c r="S166" i="1" s="1"/>
  <c r="H168" i="1"/>
  <c r="Q170" i="1"/>
  <c r="H179" i="1"/>
  <c r="Q179" i="1" s="1"/>
  <c r="R189" i="1"/>
  <c r="H191" i="1"/>
  <c r="Q191" i="1" s="1"/>
  <c r="H193" i="1"/>
  <c r="Q193" i="1" s="1"/>
  <c r="Q196" i="1"/>
  <c r="S199" i="1"/>
  <c r="R204" i="1"/>
  <c r="H211" i="1"/>
  <c r="D273" i="1"/>
  <c r="M273" i="1"/>
  <c r="Q83" i="1"/>
  <c r="H82" i="1"/>
  <c r="Q82" i="1" s="1"/>
  <c r="N87" i="1"/>
  <c r="N28" i="1" s="1"/>
  <c r="K87" i="1"/>
  <c r="K28" i="1" s="1"/>
  <c r="Q94" i="1"/>
  <c r="Q95" i="1"/>
  <c r="H105" i="1"/>
  <c r="Q105" i="1" s="1"/>
  <c r="R110" i="1"/>
  <c r="N109" i="1"/>
  <c r="N30" i="1" s="1"/>
  <c r="R114" i="1"/>
  <c r="Q123" i="1"/>
  <c r="F127" i="1"/>
  <c r="F32" i="1" s="1"/>
  <c r="Q132" i="1"/>
  <c r="Q137" i="1"/>
  <c r="Q188" i="1"/>
  <c r="S206" i="1"/>
  <c r="R206" i="1"/>
  <c r="I273" i="1"/>
  <c r="H80" i="1"/>
  <c r="H78" i="1" s="1"/>
  <c r="H76" i="1" s="1"/>
  <c r="H50" i="1" s="1"/>
  <c r="G93" i="1"/>
  <c r="H104" i="1"/>
  <c r="H103" i="1" s="1"/>
  <c r="H101" i="1" s="1"/>
  <c r="G103" i="1"/>
  <c r="I109" i="1"/>
  <c r="I30" i="1" s="1"/>
  <c r="Q116" i="1"/>
  <c r="Q117" i="1"/>
  <c r="Q119" i="1"/>
  <c r="Q121" i="1"/>
  <c r="Q124" i="1"/>
  <c r="R125" i="1"/>
  <c r="S125" i="1" s="1"/>
  <c r="I127" i="1"/>
  <c r="I32" i="1" s="1"/>
  <c r="Q149" i="1"/>
  <c r="R165" i="1"/>
  <c r="S165" i="1" s="1"/>
  <c r="R173" i="1"/>
  <c r="S209" i="1"/>
  <c r="R209" i="1"/>
  <c r="Q52" i="1"/>
  <c r="Q55" i="1"/>
  <c r="N50" i="1"/>
  <c r="D50" i="1"/>
  <c r="O50" i="1"/>
  <c r="J87" i="1"/>
  <c r="J28" i="1" s="1"/>
  <c r="Q98" i="1"/>
  <c r="H97" i="1"/>
  <c r="Q122" i="1"/>
  <c r="Q159" i="1"/>
  <c r="Q56" i="1"/>
  <c r="Q58" i="1"/>
  <c r="Q60" i="1"/>
  <c r="L50" i="1"/>
  <c r="E87" i="1"/>
  <c r="Q111" i="1"/>
  <c r="Q115" i="1"/>
  <c r="Q118" i="1"/>
  <c r="Q143" i="1"/>
  <c r="R157" i="1"/>
  <c r="Q168" i="1"/>
  <c r="R175" i="1"/>
  <c r="R183" i="1"/>
  <c r="S210" i="1"/>
  <c r="R210" i="1"/>
  <c r="Q128" i="1"/>
  <c r="Q131" i="1"/>
  <c r="R132" i="1"/>
  <c r="S132" i="1" s="1"/>
  <c r="Q136" i="1"/>
  <c r="Q138" i="1"/>
  <c r="S140" i="1"/>
  <c r="Q147" i="1"/>
  <c r="H148" i="1"/>
  <c r="Q148" i="1" s="1"/>
  <c r="R159" i="1"/>
  <c r="S159" i="1" s="1"/>
  <c r="R161" i="1"/>
  <c r="R169" i="1"/>
  <c r="S169" i="1" s="1"/>
  <c r="Q178" i="1"/>
  <c r="R185" i="1"/>
  <c r="S185" i="1" s="1"/>
  <c r="Q197" i="1"/>
  <c r="Q129" i="1"/>
  <c r="R130" i="1"/>
  <c r="S130" i="1" s="1"/>
  <c r="Q134" i="1"/>
  <c r="Q139" i="1"/>
  <c r="H140" i="1"/>
  <c r="Q140" i="1" s="1"/>
  <c r="Q145" i="1"/>
  <c r="H146" i="1"/>
  <c r="Q146" i="1" s="1"/>
  <c r="Q151" i="1"/>
  <c r="H155" i="1"/>
  <c r="Q157" i="1"/>
  <c r="H158" i="1"/>
  <c r="Q158" i="1" s="1"/>
  <c r="Q160" i="1"/>
  <c r="Q162" i="1"/>
  <c r="Q166" i="1"/>
  <c r="H167" i="1"/>
  <c r="Q167" i="1" s="1"/>
  <c r="R177" i="1"/>
  <c r="S177" i="1" s="1"/>
  <c r="Q183" i="1"/>
  <c r="H184" i="1"/>
  <c r="Q184" i="1" s="1"/>
  <c r="Q186" i="1"/>
  <c r="H187" i="1"/>
  <c r="Q189" i="1"/>
  <c r="Q194" i="1"/>
  <c r="S196" i="1"/>
  <c r="Q198" i="1"/>
  <c r="H202" i="1"/>
  <c r="Q204" i="1"/>
  <c r="H206" i="1"/>
  <c r="Q206" i="1" s="1"/>
  <c r="Q207" i="1"/>
  <c r="R208" i="1"/>
  <c r="H210" i="1"/>
  <c r="Q210" i="1" s="1"/>
  <c r="Q211" i="1"/>
  <c r="Q274" i="1"/>
  <c r="J273" i="1"/>
  <c r="N273" i="1"/>
  <c r="Q152" i="1"/>
  <c r="Q155" i="1"/>
  <c r="Q164" i="1"/>
  <c r="R171" i="1"/>
  <c r="S171" i="1" s="1"/>
  <c r="Q172" i="1"/>
  <c r="Q174" i="1"/>
  <c r="Q176" i="1"/>
  <c r="H177" i="1"/>
  <c r="Q177" i="1" s="1"/>
  <c r="H181" i="1"/>
  <c r="R182" i="1"/>
  <c r="S182" i="1" s="1"/>
  <c r="Q187" i="1"/>
  <c r="Q192" i="1"/>
  <c r="Q195" i="1"/>
  <c r="S197" i="1"/>
  <c r="H200" i="1"/>
  <c r="Q202" i="1"/>
  <c r="H208" i="1"/>
  <c r="Q209" i="1"/>
  <c r="R53" i="1"/>
  <c r="S53" i="1" s="1"/>
  <c r="R84" i="1"/>
  <c r="R57" i="1"/>
  <c r="S57" i="1" s="1"/>
  <c r="R59" i="1"/>
  <c r="S59" i="1" s="1"/>
  <c r="R61" i="1"/>
  <c r="S61" i="1"/>
  <c r="R82" i="1"/>
  <c r="S82" i="1" s="1"/>
  <c r="Q91" i="1"/>
  <c r="Q90" i="1" s="1"/>
  <c r="Q88" i="1" s="1"/>
  <c r="H90" i="1"/>
  <c r="H88" i="1" s="1"/>
  <c r="H87" i="1" s="1"/>
  <c r="H28" i="1" s="1"/>
  <c r="R55" i="1"/>
  <c r="S55" i="1" s="1"/>
  <c r="G54" i="1"/>
  <c r="R63" i="1"/>
  <c r="S63" i="1"/>
  <c r="R80" i="1"/>
  <c r="S80" i="1" s="1"/>
  <c r="R93" i="1"/>
  <c r="S93" i="1" s="1"/>
  <c r="G92" i="1"/>
  <c r="J67" i="1"/>
  <c r="S86" i="1"/>
  <c r="S91" i="1"/>
  <c r="S110" i="1"/>
  <c r="S114" i="1"/>
  <c r="R116" i="1"/>
  <c r="S116" i="1" s="1"/>
  <c r="R148" i="1"/>
  <c r="S148" i="1" s="1"/>
  <c r="R52" i="1"/>
  <c r="S52" i="1" s="1"/>
  <c r="R56" i="1"/>
  <c r="S56" i="1" s="1"/>
  <c r="R58" i="1"/>
  <c r="R60" i="1"/>
  <c r="R62" i="1"/>
  <c r="R79" i="1"/>
  <c r="R81" i="1"/>
  <c r="R83" i="1"/>
  <c r="S83" i="1" s="1"/>
  <c r="R85" i="1"/>
  <c r="Q99" i="1"/>
  <c r="Q97" i="1" s="1"/>
  <c r="R121" i="1"/>
  <c r="S121" i="1" s="1"/>
  <c r="R140" i="1"/>
  <c r="Q144" i="1"/>
  <c r="R98" i="1"/>
  <c r="S98" i="1" s="1"/>
  <c r="G97" i="1"/>
  <c r="R135" i="1"/>
  <c r="S135" i="1" s="1"/>
  <c r="Q142" i="1"/>
  <c r="R144" i="1"/>
  <c r="S144" i="1" s="1"/>
  <c r="G90" i="1"/>
  <c r="S94" i="1"/>
  <c r="R94" i="1"/>
  <c r="R113" i="1"/>
  <c r="S113" i="1" s="1"/>
  <c r="R123" i="1"/>
  <c r="S123" i="1" s="1"/>
  <c r="S128" i="1"/>
  <c r="R128" i="1"/>
  <c r="R138" i="1"/>
  <c r="S138" i="1" s="1"/>
  <c r="R142" i="1"/>
  <c r="S142" i="1" s="1"/>
  <c r="R150" i="1"/>
  <c r="S150" i="1" s="1"/>
  <c r="R95" i="1"/>
  <c r="S95" i="1" s="1"/>
  <c r="S106" i="1"/>
  <c r="H110" i="1"/>
  <c r="Q110" i="1" s="1"/>
  <c r="R111" i="1"/>
  <c r="S111" i="1" s="1"/>
  <c r="H112" i="1"/>
  <c r="Q112" i="1" s="1"/>
  <c r="H114" i="1"/>
  <c r="Q114" i="1" s="1"/>
  <c r="R115" i="1"/>
  <c r="S115" i="1" s="1"/>
  <c r="R117" i="1"/>
  <c r="S117" i="1" s="1"/>
  <c r="R119" i="1"/>
  <c r="S119" i="1" s="1"/>
  <c r="R134" i="1"/>
  <c r="S134" i="1" s="1"/>
  <c r="R136" i="1"/>
  <c r="S136" i="1" s="1"/>
  <c r="R151" i="1"/>
  <c r="S151" i="1" s="1"/>
  <c r="R162" i="1"/>
  <c r="S162" i="1" s="1"/>
  <c r="R163" i="1"/>
  <c r="S163" i="1" s="1"/>
  <c r="R179" i="1"/>
  <c r="S179" i="1" s="1"/>
  <c r="R186" i="1"/>
  <c r="S186" i="1" s="1"/>
  <c r="R191" i="1"/>
  <c r="S191" i="1" s="1"/>
  <c r="S194" i="1"/>
  <c r="R194" i="1"/>
  <c r="S198" i="1"/>
  <c r="R198" i="1"/>
  <c r="Q200" i="1"/>
  <c r="Q208" i="1"/>
  <c r="F109" i="1"/>
  <c r="F30" i="1" s="1"/>
  <c r="J109" i="1"/>
  <c r="J30" i="1" s="1"/>
  <c r="R152" i="1"/>
  <c r="S152" i="1" s="1"/>
  <c r="R158" i="1"/>
  <c r="S158" i="1" s="1"/>
  <c r="Q165" i="1"/>
  <c r="Q181" i="1"/>
  <c r="R184" i="1"/>
  <c r="S184" i="1" s="1"/>
  <c r="R195" i="1"/>
  <c r="S195" i="1"/>
  <c r="R199" i="1"/>
  <c r="R275" i="1"/>
  <c r="S275" i="1" s="1"/>
  <c r="G273" i="1"/>
  <c r="R99" i="1"/>
  <c r="R104" i="1"/>
  <c r="S104" i="1" s="1"/>
  <c r="R118" i="1"/>
  <c r="S118" i="1" s="1"/>
  <c r="R120" i="1"/>
  <c r="S120" i="1" s="1"/>
  <c r="R122" i="1"/>
  <c r="S122" i="1" s="1"/>
  <c r="R124" i="1"/>
  <c r="S124" i="1" s="1"/>
  <c r="R129" i="1"/>
  <c r="S129" i="1" s="1"/>
  <c r="R131" i="1"/>
  <c r="S131" i="1" s="1"/>
  <c r="R133" i="1"/>
  <c r="S133" i="1" s="1"/>
  <c r="R137" i="1"/>
  <c r="S137" i="1" s="1"/>
  <c r="R139" i="1"/>
  <c r="S139" i="1" s="1"/>
  <c r="R141" i="1"/>
  <c r="S141" i="1" s="1"/>
  <c r="R143" i="1"/>
  <c r="S143" i="1" s="1"/>
  <c r="R145" i="1"/>
  <c r="S145" i="1" s="1"/>
  <c r="R147" i="1"/>
  <c r="S147" i="1" s="1"/>
  <c r="R149" i="1"/>
  <c r="S149" i="1" s="1"/>
  <c r="Q171" i="1"/>
  <c r="S173" i="1"/>
  <c r="S175" i="1"/>
  <c r="R181" i="1"/>
  <c r="S181" i="1" s="1"/>
  <c r="R193" i="1"/>
  <c r="S193" i="1"/>
  <c r="R197" i="1"/>
  <c r="S155" i="1"/>
  <c r="S157" i="1"/>
  <c r="S161" i="1"/>
  <c r="S183" i="1"/>
  <c r="S187" i="1"/>
  <c r="S189" i="1"/>
  <c r="S201" i="1"/>
  <c r="S203" i="1"/>
  <c r="S205" i="1"/>
  <c r="S207" i="1"/>
  <c r="R156" i="1"/>
  <c r="S156" i="1" s="1"/>
  <c r="R160" i="1"/>
  <c r="S160" i="1" s="1"/>
  <c r="R164" i="1"/>
  <c r="S164" i="1" s="1"/>
  <c r="R168" i="1"/>
  <c r="S168" i="1" s="1"/>
  <c r="H169" i="1"/>
  <c r="Q169" i="1" s="1"/>
  <c r="R170" i="1"/>
  <c r="S170" i="1" s="1"/>
  <c r="R172" i="1"/>
  <c r="S172" i="1" s="1"/>
  <c r="H173" i="1"/>
  <c r="Q173" i="1" s="1"/>
  <c r="R174" i="1"/>
  <c r="S174" i="1" s="1"/>
  <c r="H175" i="1"/>
  <c r="Q175" i="1" s="1"/>
  <c r="R176" i="1"/>
  <c r="S176" i="1" s="1"/>
  <c r="R178" i="1"/>
  <c r="S178" i="1" s="1"/>
  <c r="R180" i="1"/>
  <c r="S180" i="1" s="1"/>
  <c r="R188" i="1"/>
  <c r="S188" i="1" s="1"/>
  <c r="R190" i="1"/>
  <c r="S190" i="1" s="1"/>
  <c r="R192" i="1"/>
  <c r="S192" i="1" s="1"/>
  <c r="R200" i="1"/>
  <c r="R202" i="1"/>
  <c r="R274" i="1"/>
  <c r="S274" i="1" s="1"/>
  <c r="H275" i="1"/>
  <c r="Q275" i="1" s="1"/>
  <c r="Q273" i="1" s="1"/>
  <c r="R276" i="1"/>
  <c r="S276" i="1" s="1"/>
  <c r="F273" i="1"/>
  <c r="S146" i="1" l="1"/>
  <c r="L251" i="1"/>
  <c r="L41" i="1" s="1"/>
  <c r="L46" i="1"/>
  <c r="P251" i="1"/>
  <c r="P41" i="1" s="1"/>
  <c r="P46" i="1"/>
  <c r="R153" i="1"/>
  <c r="S153" i="1" s="1"/>
  <c r="R105" i="1"/>
  <c r="S105" i="1" s="1"/>
  <c r="R146" i="1"/>
  <c r="G78" i="1"/>
  <c r="Q80" i="1"/>
  <c r="Q78" i="1" s="1"/>
  <c r="Q76" i="1" s="1"/>
  <c r="M49" i="1"/>
  <c r="M48" i="1" s="1"/>
  <c r="D251" i="1"/>
  <c r="D41" i="1" s="1"/>
  <c r="D46" i="1"/>
  <c r="O251" i="1"/>
  <c r="O41" i="1" s="1"/>
  <c r="O46" i="1"/>
  <c r="M251" i="1"/>
  <c r="M41" i="1" s="1"/>
  <c r="M25" i="1" s="1"/>
  <c r="M46" i="1"/>
  <c r="R196" i="1"/>
  <c r="F26" i="1"/>
  <c r="F25" i="1" s="1"/>
  <c r="G127" i="1"/>
  <c r="Q104" i="1"/>
  <c r="Q103" i="1" s="1"/>
  <c r="Q101" i="1" s="1"/>
  <c r="I49" i="1"/>
  <c r="K251" i="1"/>
  <c r="K41" i="1" s="1"/>
  <c r="K46" i="1"/>
  <c r="N251" i="1"/>
  <c r="N41" i="1" s="1"/>
  <c r="N46" i="1"/>
  <c r="O49" i="1"/>
  <c r="O48" i="1" s="1"/>
  <c r="O27" i="1"/>
  <c r="O26" i="1" s="1"/>
  <c r="N49" i="1"/>
  <c r="N48" i="1" s="1"/>
  <c r="N27" i="1"/>
  <c r="N26" i="1" s="1"/>
  <c r="N25" i="1" s="1"/>
  <c r="J251" i="1"/>
  <c r="J41" i="1" s="1"/>
  <c r="J46" i="1"/>
  <c r="E49" i="1"/>
  <c r="E48" i="1" s="1"/>
  <c r="E28" i="1"/>
  <c r="E26" i="1" s="1"/>
  <c r="E25" i="1" s="1"/>
  <c r="L49" i="1"/>
  <c r="L48" i="1" s="1"/>
  <c r="L27" i="1"/>
  <c r="L26" i="1" s="1"/>
  <c r="K49" i="1"/>
  <c r="K27" i="1"/>
  <c r="K26" i="1" s="1"/>
  <c r="I26" i="1"/>
  <c r="I25" i="1" s="1"/>
  <c r="I251" i="1"/>
  <c r="I41" i="1" s="1"/>
  <c r="I46" i="1"/>
  <c r="Q50" i="1"/>
  <c r="P49" i="1"/>
  <c r="P48" i="1" s="1"/>
  <c r="P27" i="1"/>
  <c r="P26" i="1" s="1"/>
  <c r="P25" i="1" s="1"/>
  <c r="Q54" i="1"/>
  <c r="Q93" i="1"/>
  <c r="Q92" i="1" s="1"/>
  <c r="D49" i="1"/>
  <c r="D48" i="1" s="1"/>
  <c r="D27" i="1"/>
  <c r="D26" i="1" s="1"/>
  <c r="D25" i="1" s="1"/>
  <c r="Q51" i="1"/>
  <c r="Q127" i="1"/>
  <c r="Q32" i="1" s="1"/>
  <c r="Q27" i="1"/>
  <c r="Q251" i="1"/>
  <c r="Q41" i="1" s="1"/>
  <c r="Q46" i="1"/>
  <c r="Q109" i="1"/>
  <c r="Q30" i="1" s="1"/>
  <c r="R273" i="1"/>
  <c r="S273" i="1" s="1"/>
  <c r="G251" i="1"/>
  <c r="G46" i="1"/>
  <c r="H273" i="1"/>
  <c r="R127" i="1"/>
  <c r="S127" i="1" s="1"/>
  <c r="G32" i="1"/>
  <c r="R97" i="1"/>
  <c r="S97" i="1"/>
  <c r="S92" i="1"/>
  <c r="R92" i="1"/>
  <c r="H127" i="1"/>
  <c r="H32" i="1" s="1"/>
  <c r="F49" i="1"/>
  <c r="F251" i="1"/>
  <c r="F41" i="1" s="1"/>
  <c r="F46" i="1"/>
  <c r="R109" i="1"/>
  <c r="S109" i="1" s="1"/>
  <c r="G30" i="1"/>
  <c r="H109" i="1"/>
  <c r="H30" i="1" s="1"/>
  <c r="R103" i="1"/>
  <c r="S103" i="1" s="1"/>
  <c r="G101" i="1"/>
  <c r="S90" i="1"/>
  <c r="R90" i="1"/>
  <c r="G88" i="1"/>
  <c r="G76" i="1"/>
  <c r="R78" i="1"/>
  <c r="S78" i="1" s="1"/>
  <c r="J50" i="1"/>
  <c r="R67" i="1"/>
  <c r="H27" i="1"/>
  <c r="H26" i="1" s="1"/>
  <c r="R54" i="1"/>
  <c r="S54" i="1" s="1"/>
  <c r="Q87" i="1"/>
  <c r="Q28" i="1" s="1"/>
  <c r="G51" i="1"/>
  <c r="F48" i="1" l="1"/>
  <c r="K48" i="1"/>
  <c r="K25" i="1"/>
  <c r="L25" i="1"/>
  <c r="O25" i="1"/>
  <c r="H49" i="1"/>
  <c r="I48" i="1"/>
  <c r="G50" i="1"/>
  <c r="R51" i="1"/>
  <c r="S51" i="1" s="1"/>
  <c r="R76" i="1"/>
  <c r="S76" i="1" s="1"/>
  <c r="R101" i="1"/>
  <c r="S101" i="1" s="1"/>
  <c r="R30" i="1"/>
  <c r="S30" i="1" s="1"/>
  <c r="H251" i="1"/>
  <c r="H41" i="1" s="1"/>
  <c r="H25" i="1" s="1"/>
  <c r="H46" i="1"/>
  <c r="Q26" i="1"/>
  <c r="Q25" i="1" s="1"/>
  <c r="J49" i="1"/>
  <c r="J48" i="1" s="1"/>
  <c r="J27" i="1"/>
  <c r="J26" i="1" s="1"/>
  <c r="J25" i="1" s="1"/>
  <c r="G87" i="1"/>
  <c r="S88" i="1"/>
  <c r="R88" i="1"/>
  <c r="S32" i="1"/>
  <c r="R32" i="1"/>
  <c r="R46" i="1"/>
  <c r="S46" i="1" s="1"/>
  <c r="Q49" i="1"/>
  <c r="Q48" i="1" s="1"/>
  <c r="R251" i="1"/>
  <c r="S251" i="1" s="1"/>
  <c r="G41" i="1"/>
  <c r="H48" i="1" l="1"/>
  <c r="R41" i="1"/>
  <c r="S41" i="1" s="1"/>
  <c r="G49" i="1"/>
  <c r="R50" i="1"/>
  <c r="S50" i="1" s="1"/>
  <c r="G27" i="1"/>
  <c r="R87" i="1"/>
  <c r="S87" i="1" s="1"/>
  <c r="G28" i="1"/>
  <c r="G48" i="1" l="1"/>
  <c r="R49" i="1"/>
  <c r="S49" i="1" s="1"/>
  <c r="G26" i="1"/>
  <c r="R27" i="1"/>
  <c r="S27" i="1" s="1"/>
  <c r="R28" i="1"/>
  <c r="S28" i="1" s="1"/>
  <c r="G25" i="1" l="1"/>
  <c r="R26" i="1"/>
  <c r="S26" i="1" s="1"/>
  <c r="S48" i="1"/>
  <c r="R48" i="1"/>
  <c r="R25" i="1" l="1"/>
  <c r="S25" i="1" s="1"/>
</calcChain>
</file>

<file path=xl/sharedStrings.xml><?xml version="1.0" encoding="utf-8"?>
<sst xmlns="http://schemas.openxmlformats.org/spreadsheetml/2006/main" count="1132" uniqueCount="543">
  <si>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</si>
  <si>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</si>
  <si>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</si>
  <si>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</si>
  <si>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4 квартал 2022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</si>
  <si>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</si>
  <si>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</si>
  <si>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</si>
  <si>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</si>
  <si>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</si>
  <si>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</si>
  <si>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</si>
  <si>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</si>
  <si>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</si>
  <si>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01.01.2022, млн. рублей 
(с НДС) </t>
  </si>
  <si>
    <t xml:space="preserve">Остаток финансирования капитальных вложений 
на  01.01.2022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</si>
  <si>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</si>
  <si>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</si>
  <si>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</si>
  <si>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</si>
  <si>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</si>
  <si>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</si>
  <si>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</si>
  <si>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</si>
  <si>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</si>
  <si>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</si>
  <si>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</si>
  <si>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</si>
  <si>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</si>
  <si>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</si>
  <si>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</si>
  <si>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</si>
  <si>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</si>
  <si>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</si>
  <si>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</si>
  <si>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</si>
  <si>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</si>
  <si>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</si>
  <si>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</si>
  <si>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</si>
  <si>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</si>
  <si>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</si>
  <si>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</si>
  <si>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</si>
  <si>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</si>
  <si>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</si>
  <si>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</si>
  <si>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</si>
  <si>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</si>
  <si>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</si>
  <si>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</si>
  <si>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</si>
  <si>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</si>
  <si>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</si>
  <si>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</si>
  <si>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</si>
  <si>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</si>
  <si>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</si>
  <si>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</si>
  <si>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</si>
  <si>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</si>
  <si>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</si>
  <si>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</si>
  <si>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</si>
  <si>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</si>
  <si>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</si>
  <si>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</si>
  <si>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</si>
  <si>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</si>
  <si>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</si>
  <si>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</si>
  <si>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</si>
  <si>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</si>
  <si>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</si>
  <si>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</si>
  <si>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</si>
  <si>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</si>
  <si>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</si>
  <si>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</si>
  <si>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</si>
  <si>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</si>
  <si>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</si>
  <si>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</si>
  <si>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</si>
  <si>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</si>
  <si>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</si>
  <si>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</si>
  <si>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</si>
  <si>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</si>
  <si>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</si>
  <si>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</si>
  <si>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</si>
  <si>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</si>
  <si>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</si>
  <si>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</si>
  <si>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</si>
  <si>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</si>
  <si>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</si>
  <si>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</si>
  <si>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</si>
  <si>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</si>
  <si>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</si>
  <si>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</si>
  <si>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</si>
  <si>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</si>
  <si>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</si>
  <si>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</si>
  <si>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</si>
  <si>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</si>
  <si>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</si>
  <si>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</si>
  <si>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</si>
  <si>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</si>
  <si>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</si>
  <si>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</si>
  <si>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</si>
  <si>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</si>
  <si>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</si>
  <si>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</si>
  <si>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</si>
  <si>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</si>
  <si>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</si>
  <si>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</si>
  <si>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</si>
  <si>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</si>
  <si>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</si>
  <si>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</si>
  <si>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</si>
  <si>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</si>
  <si>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</si>
  <si>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</si>
  <si>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</si>
  <si>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</si>
  <si>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</si>
  <si>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</si>
  <si>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</si>
  <si>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</si>
  <si>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</si>
  <si>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</si>
  <si>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</si>
  <si>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</si>
  <si>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</si>
  <si>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</si>
  <si>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</si>
  <si>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</si>
  <si>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</si>
  <si>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</si>
  <si>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</si>
  <si>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</si>
  <si>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</si>
  <si>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</si>
  <si>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</si>
  <si>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</si>
  <si>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</si>
  <si>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</si>
  <si>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</si>
  <si>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</si>
  <si>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</si>
  <si>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</si>
  <si>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</si>
  <si>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</si>
  <si>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</si>
  <si>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</si>
  <si>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</si>
  <si>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</si>
  <si>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</si>
  <si>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</si>
  <si>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</si>
  <si>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</si>
  <si>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</si>
  <si>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</si>
  <si>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</si>
  <si>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</si>
  <si>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</si>
  <si>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</si>
  <si>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</si>
  <si>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</si>
  <si>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</si>
  <si>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</si>
  <si>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</si>
  <si>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</si>
  <si>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</si>
  <si>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</si>
  <si>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</si>
  <si>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</si>
  <si>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</si>
  <si>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</si>
  <si>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</si>
  <si>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</si>
  <si>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</si>
  <si>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</si>
  <si>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</si>
  <si>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</si>
  <si>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</si>
  <si>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</si>
  <si>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</si>
  <si>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</si>
  <si>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</si>
  <si>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</si>
  <si>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</si>
  <si>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</si>
  <si>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</si>
  <si>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</si>
  <si>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</si>
  <si>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</si>
  <si>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</si>
  <si>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</si>
  <si>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</si>
  <si>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</si>
  <si>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</si>
  <si>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</si>
  <si>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</si>
  <si>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</si>
  <si>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</si>
  <si>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</si>
  <si>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</si>
  <si>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</si>
  <si>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</si>
  <si>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</si>
  <si>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</si>
  <si>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</si>
  <si>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</si>
  <si>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</si>
  <si>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</si>
  <si>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</si>
  <si>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</si>
  <si>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</si>
  <si>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</si>
  <si>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</si>
  <si>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</si>
  <si>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</si>
  <si>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</si>
  <si>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</si>
  <si>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</si>
  <si>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</si>
  <si>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</si>
  <si>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</si>
  <si>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</si>
  <si>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</si>
  <si>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</si>
  <si>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</si>
  <si>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</si>
  <si>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</si>
  <si>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</si>
  <si>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</si>
  <si>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</si>
  <si>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</si>
  <si>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</si>
  <si>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</si>
  <si>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</si>
  <si>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</si>
  <si>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</si>
  <si>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</si>
  <si>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</si>
  <si>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</si>
  <si>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</si>
  <si>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</si>
  <si>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</si>
  <si>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</si>
  <si>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</si>
  <si>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</si>
  <si>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</si>
  <si>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</si>
  <si>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</si>
  <si>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</si>
  <si>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</si>
  <si>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</si>
  <si>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</si>
  <si>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</si>
  <si>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</si>
  <si>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</si>
  <si>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</si>
  <si>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</si>
  <si>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</si>
  <si>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</si>
  <si>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</si>
  <si>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</si>
  <si>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</si>
  <si>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</si>
  <si>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</si>
  <si>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Отклонение обусловлено затянувшейся процедурой оформления актов монтажа счетчиков в рамках реализации ПРИУЭ</t>
  </si>
  <si>
    <t>Отклонение обусловлено затянувшейся процедурой оформления актов монтажа счетчиков в рамках реализации ПРИУЭ. В</t>
  </si>
  <si>
    <t>Длительность процедуры согласования соглашения о контроле расходования средств фин.поддержки ПАО "Россети" после выхода Директив Правительства РФ на доп.фин.поддержку от от 14.09.2022 № 10740п-П13</t>
  </si>
  <si>
    <t>Отклонение обусловлено соблюдением условий договора подряда, оплата 5% по договору производится по факту ввода объекта в эксплуатацию, РС-14 отсутствует. Неисполнение обязательств по договору ТП со стороны заявителя.</t>
  </si>
  <si>
    <t xml:space="preserve"> Исполнение обязательств по договору ТП № 8373/2020/ЧЭ/НАУРЭС от 07.09.2020 ООО  "Хевел РГ" за счет средств, поступивших от Заявителя.</t>
  </si>
  <si>
    <t>Отклонение от плана финансирования обусловлено поздним предоставлением аков выполненных работ, а также  по причине тендерного снижения цены при проведении торгово-закупочных процедур.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</si>
  <si>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</si>
  <si>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</si>
  <si>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Необходимость исполненияобязательств по договору ТП.</t>
  </si>
  <si>
    <t>Меропрриятия реализованы в рамках  во исполнение п.1.1. протокола совещания ПАО "Россети" по подготовке к прохождению ОЗП 2018/2019 г.г. от 10.08.2018г. № 126. Отклонение обусловлено погашением КЗ 2019 года по данным мероприятиям.</t>
  </si>
  <si>
    <t xml:space="preserve"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от 22.12.2021 (протокол от 29.12.2022 № 604). </t>
  </si>
  <si>
    <t>Объект реализуется в рамках рамках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 Завершение мероприятий запланировано на 2023 год.</t>
  </si>
  <si>
    <t>Отклонение обусловлено поздним предоставлением актов выполненных работ со стороны подрядной организации.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</si>
  <si>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</si>
  <si>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>Экономия  денежных средств по факту выполненных работ, работы завершены.</t>
  </si>
  <si>
    <t xml:space="preserve">Погашение задолженности для реализации мероприятий, реализуемых в рамках мероприятий актуализированного Плана развития АО «Чеченэнерго» утвержденного решением Совета директоров ПАО «Россети» от 22.12.2021 (протокол от 29.12.2022 № 604). , </t>
  </si>
  <si>
    <t>Отклонение вызвано опережением графика выполнения работ подрядной организацией</t>
  </si>
  <si>
    <t>Невыполнение плана в связи с необходимостью корректировки задания на проектирование для приведения в соответствие с СИПР Чеченской Республики на период 2023-2027 г.г.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</si>
  <si>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</si>
  <si>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Мероприятия по восстановлению распределительных сетей электроснабжения ЧР за счет бюджетных субсидий в рамках распоряжения правительства РФ от 13.10.2022 № 2987-р</t>
  </si>
  <si>
    <t>Позднее предоставление актов выполненных работ со стороны подрядной организации.</t>
  </si>
  <si>
    <t>Приобретение оборудования в связи с производственной необходимостью</t>
  </si>
  <si>
    <t>Приобретение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</si>
  <si>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</si>
  <si>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</si>
  <si>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</si>
  <si>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</si>
  <si>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</si>
  <si>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</si>
  <si>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</si>
  <si>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</si>
  <si>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</si>
  <si>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</si>
  <si>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</si>
  <si>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</si>
  <si>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</si>
  <si>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</si>
  <si>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</si>
  <si>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</si>
  <si>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</si>
  <si>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</si>
  <si>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</si>
  <si>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</si>
  <si>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</si>
  <si>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</si>
  <si>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</si>
  <si>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</si>
  <si>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</si>
  <si>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</si>
  <si>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</si>
  <si>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</si>
  <si>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</si>
  <si>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</si>
  <si>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</si>
  <si>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</si>
  <si>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</si>
  <si>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</si>
  <si>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</si>
  <si>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</si>
  <si>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</si>
  <si>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</si>
  <si>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</si>
  <si>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</si>
  <si>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</si>
  <si>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</si>
  <si>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</si>
  <si>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</si>
  <si>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</si>
  <si>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</si>
  <si>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</si>
  <si>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</si>
  <si>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</si>
  <si>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</si>
  <si>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</si>
  <si>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</si>
  <si>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</si>
  <si>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</si>
  <si>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</si>
  <si>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</si>
  <si>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</si>
  <si>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</si>
  <si>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</si>
  <si>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</si>
  <si>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</si>
  <si>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</si>
  <si>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</si>
  <si>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</si>
  <si>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</si>
  <si>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</si>
  <si>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</si>
  <si>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</si>
  <si>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</si>
  <si>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</si>
  <si>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</si>
  <si>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</si>
  <si>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</si>
  <si>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</si>
  <si>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</si>
  <si>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</si>
  <si>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</si>
  <si>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</si>
  <si>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</si>
  <si>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</si>
  <si>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</si>
  <si>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</si>
  <si>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</si>
  <si>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</si>
  <si>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</si>
  <si>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</si>
  <si>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</si>
  <si>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</si>
  <si>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</si>
  <si>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</si>
  <si>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</si>
  <si>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</si>
  <si>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</si>
  <si>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</si>
  <si>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</si>
  <si>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</si>
  <si>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</si>
  <si>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</si>
  <si>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</si>
  <si>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</si>
  <si>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</si>
  <si>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</si>
  <si>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</si>
  <si>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</si>
  <si>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</si>
  <si>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</si>
  <si>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</si>
  <si>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</si>
  <si>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</si>
  <si>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</si>
  <si>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</si>
  <si>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</si>
  <si>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</si>
  <si>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</si>
  <si>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</si>
  <si>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</si>
  <si>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</si>
  <si>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</si>
  <si>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</si>
  <si>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</si>
  <si>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</si>
  <si>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</si>
  <si>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</si>
  <si>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</si>
  <si>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</si>
  <si>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</si>
  <si>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</si>
  <si>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</si>
  <si>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</si>
  <si>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</si>
  <si>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</si>
  <si>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</si>
  <si>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</si>
  <si>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</si>
  <si>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</si>
  <si>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</si>
  <si>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</si>
  <si>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</si>
  <si>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</si>
  <si>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</si>
  <si>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</si>
  <si>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</si>
  <si>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</si>
  <si>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</si>
  <si>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</si>
  <si>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</si>
  <si>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</si>
  <si>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</si>
  <si>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</si>
  <si>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</si>
  <si>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</si>
  <si>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</si>
  <si>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</si>
  <si>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</si>
  <si>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</si>
  <si>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</si>
  <si>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</si>
  <si>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</si>
  <si>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</si>
  <si>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</si>
  <si>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</si>
  <si>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</si>
  <si>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</si>
  <si>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</si>
  <si>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</si>
  <si>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</si>
  <si>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</si>
  <si>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</si>
  <si>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</si>
  <si>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</si>
  <si>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</si>
  <si>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</si>
  <si>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</si>
  <si>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</si>
  <si>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</si>
  <si>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</si>
  <si>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</si>
  <si>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</si>
  <si>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</si>
  <si>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</si>
  <si>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</si>
  <si>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</si>
  <si>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</si>
  <si>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</si>
  <si>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</si>
  <si>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</si>
  <si>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</si>
  <si>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</si>
  <si>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</si>
  <si>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</si>
  <si>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</si>
  <si>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</si>
  <si>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</si>
  <si>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</si>
  <si>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</si>
  <si>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</si>
  <si>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</si>
  <si>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</si>
  <si>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</si>
  <si>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</si>
  <si>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</si>
  <si>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</si>
  <si>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</si>
  <si>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</si>
  <si>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</si>
  <si>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</si>
  <si>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</si>
  <si>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</si>
  <si>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</si>
  <si>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</si>
  <si>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</si>
  <si>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</si>
  <si>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</si>
  <si>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</si>
  <si>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</si>
  <si>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</si>
  <si>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</si>
  <si>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</si>
  <si>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</si>
  <si>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</si>
  <si>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</si>
  <si>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</si>
  <si>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</si>
  <si>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</si>
  <si>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</si>
  <si>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</si>
  <si>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</si>
  <si>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</si>
  <si>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</si>
  <si>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</si>
  <si>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</si>
  <si>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</si>
  <si>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</si>
  <si>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</si>
  <si>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</si>
  <si>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</si>
  <si>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</si>
  <si>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</si>
  <si>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</si>
  <si>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Позднее проведенеие торгово-закупочных процедур.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</si>
</sst>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0"/>
    <numFmt numFmtId="166" formatCode="0.00000"/>
    <numFmt numFmtId="170" formatCode="0.0"/>
    <numFmt numFmtId="171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/>
    </xf>
    <xf numFmtId="0" fontId="7" fillId="0" borderId="0" xfId="2" applyFont="1" applyFill="1"/>
    <xf numFmtId="166" fontId="8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9" fontId="2" fillId="0" borderId="0" xfId="2" applyNumberFormat="1" applyFont="1" applyFill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center" vertical="center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top"/>
    </xf>
    <xf numFmtId="49" fontId="2" fillId="0" borderId="0" xfId="2" applyNumberFormat="1" applyFont="1" applyFill="1" applyAlignment="1">
      <alignment horizontal="center" vertical="center" wrapText="1"/>
    </xf>
    <xf numFmtId="0" fontId="10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9" fontId="5" fillId="0" borderId="1" xfId="7" applyNumberFormat="1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left" vertical="center" wrapText="1"/>
    </xf>
    <xf numFmtId="0" fontId="5" fillId="0" borderId="1" xfId="11" applyNumberFormat="1" applyFont="1" applyFill="1" applyBorder="1" applyAlignment="1">
      <alignment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170" fontId="5" fillId="0" borderId="1" xfId="11" applyNumberFormat="1" applyFont="1" applyFill="1" applyBorder="1" applyAlignment="1">
      <alignment horizontal="center" vertical="center" wrapText="1"/>
    </xf>
    <xf numFmtId="171" fontId="5" fillId="0" borderId="1" xfId="7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wrapText="1"/>
    </xf>
    <xf numFmtId="0" fontId="2" fillId="0" borderId="1" xfId="8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11 2" xfId="8"/>
    <cellStyle name="Обычный 18" xfId="9"/>
    <cellStyle name="Обычный 18 2" xfId="11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293"/>
  <sheetViews>
    <sheetView tabSelected="1" showRuler="0" topLeftCell="A16" zoomScale="55" zoomScaleNormal="60" zoomScaleSheetLayoutView="55" workbookViewId="0">
      <selection activeCell="G31" sqref="G31"/>
    </sheetView>
  </sheetViews>
  <sheetFormatPr defaultColWidth="10.28515625" defaultRowHeight="15.75" x14ac:dyDescent="0.25"/>
  <cols>
    <col min="1" max="1" width="12.28515625" style="8" customWidth="1"/>
    <col min="2" max="2" width="111.28515625" style="2" customWidth="1"/>
    <col min="3" max="3" width="19.7109375" style="2" customWidth="1"/>
    <col min="4" max="5" width="16.5703125" style="2" customWidth="1"/>
    <col min="6" max="7" width="16.5703125" style="9" customWidth="1"/>
    <col min="8" max="8" width="18.7109375" style="9" customWidth="1"/>
    <col min="9" max="15" width="16.5703125" style="9" customWidth="1"/>
    <col min="16" max="16" width="18.85546875" style="9" customWidth="1"/>
    <col min="17" max="17" width="29.140625" style="9" customWidth="1"/>
    <col min="18" max="18" width="18.5703125" style="44" customWidth="1"/>
    <col min="19" max="19" width="15" style="9" customWidth="1"/>
    <col min="20" max="20" width="73.7109375" style="9" customWidth="1"/>
    <col min="21" max="42" width="10.28515625" style="2" customWidth="1"/>
    <col min="43" max="16384" width="10.28515625" style="2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5" customFormat="1" ht="18.75" x14ac:dyDescent="0.3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s="5" customFormat="1" ht="18.75" customHeight="1" x14ac:dyDescent="0.3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0" s="2" customFormat="1" x14ac:dyDescent="0.25">
      <c r="A8" s="54" t="s">
        <v>6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</row>
    <row r="9" spans="1:20" s="2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2" customFormat="1" ht="18.75" x14ac:dyDescent="0.3">
      <c r="A10" s="58" t="s">
        <v>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s="2" customFormat="1" x14ac:dyDescent="0.25">
      <c r="A11" s="1"/>
      <c r="T11" s="1"/>
    </row>
    <row r="12" spans="1:20" s="2" customFormat="1" ht="18.75" x14ac:dyDescent="0.25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</row>
    <row r="13" spans="1:20" s="2" customFormat="1" x14ac:dyDescent="0.25">
      <c r="A13" s="54" t="s">
        <v>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spans="1:20" s="2" customFormat="1" ht="18.75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</row>
    <row r="15" spans="1:20" s="2" customFormat="1" ht="18.75" customHeight="1" x14ac:dyDescent="0.25">
      <c r="A15" s="8"/>
      <c r="F15" s="9"/>
      <c r="G15" s="9"/>
      <c r="H15" s="9"/>
      <c r="I15" s="10"/>
      <c r="J15" s="10"/>
      <c r="K15" s="10"/>
      <c r="L15" s="10"/>
      <c r="M15" s="10"/>
      <c r="N15" s="10"/>
      <c r="O15" s="10"/>
      <c r="P15" s="10"/>
      <c r="Q15" s="11"/>
      <c r="R15" s="12"/>
      <c r="S15" s="1"/>
      <c r="T15" s="13"/>
    </row>
    <row r="16" spans="1:20" s="2" customFormat="1" ht="18.75" customHeight="1" x14ac:dyDescent="0.25">
      <c r="A16" s="8"/>
      <c r="F16" s="9"/>
      <c r="G16" s="9"/>
      <c r="H16" s="9"/>
      <c r="I16" s="10"/>
      <c r="J16" s="10"/>
      <c r="K16" s="10"/>
      <c r="L16" s="10"/>
      <c r="M16" s="10"/>
      <c r="N16" s="10"/>
      <c r="O16" s="10"/>
      <c r="P16" s="10"/>
      <c r="Q16" s="9"/>
      <c r="R16" s="12"/>
      <c r="S16" s="1"/>
      <c r="T16" s="13"/>
    </row>
    <row r="17" spans="1:20" s="2" customFormat="1" x14ac:dyDescent="0.25">
      <c r="A17" s="8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2"/>
      <c r="S17" s="1"/>
      <c r="T17" s="1"/>
    </row>
    <row r="19" spans="1:20" s="15" customFormat="1" x14ac:dyDescent="0.25">
      <c r="A19" s="14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0"/>
      <c r="R19" s="10"/>
      <c r="S19" s="10"/>
      <c r="T19" s="17"/>
    </row>
    <row r="20" spans="1:20" s="15" customFormat="1" x14ac:dyDescent="0.25">
      <c r="A20" s="14"/>
      <c r="D20" s="18"/>
      <c r="E20" s="19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0"/>
      <c r="R20" s="10"/>
      <c r="S20" s="20"/>
      <c r="T20" s="17"/>
    </row>
    <row r="21" spans="1:20" s="2" customFormat="1" ht="56.25" customHeight="1" x14ac:dyDescent="0.25">
      <c r="A21" s="53" t="s">
        <v>10</v>
      </c>
      <c r="B21" s="53" t="s">
        <v>11</v>
      </c>
      <c r="C21" s="53" t="s">
        <v>12</v>
      </c>
      <c r="D21" s="66" t="s">
        <v>13</v>
      </c>
      <c r="E21" s="66" t="s">
        <v>14</v>
      </c>
      <c r="F21" s="66" t="s">
        <v>15</v>
      </c>
      <c r="G21" s="67" t="s">
        <v>16</v>
      </c>
      <c r="H21" s="68"/>
      <c r="I21" s="68"/>
      <c r="J21" s="68"/>
      <c r="K21" s="68"/>
      <c r="L21" s="68"/>
      <c r="M21" s="68"/>
      <c r="N21" s="68"/>
      <c r="O21" s="68"/>
      <c r="P21" s="69"/>
      <c r="Q21" s="66" t="s">
        <v>17</v>
      </c>
      <c r="R21" s="53" t="s">
        <v>18</v>
      </c>
      <c r="S21" s="53"/>
      <c r="T21" s="53" t="s">
        <v>19</v>
      </c>
    </row>
    <row r="22" spans="1:20" s="2" customFormat="1" ht="52.5" customHeight="1" x14ac:dyDescent="0.25">
      <c r="A22" s="53"/>
      <c r="B22" s="53"/>
      <c r="C22" s="53"/>
      <c r="D22" s="70"/>
      <c r="E22" s="70"/>
      <c r="F22" s="70"/>
      <c r="G22" s="67" t="s">
        <v>20</v>
      </c>
      <c r="H22" s="69"/>
      <c r="I22" s="67" t="s">
        <v>21</v>
      </c>
      <c r="J22" s="69"/>
      <c r="K22" s="67" t="s">
        <v>22</v>
      </c>
      <c r="L22" s="69"/>
      <c r="M22" s="67" t="s">
        <v>23</v>
      </c>
      <c r="N22" s="69"/>
      <c r="O22" s="67" t="s">
        <v>24</v>
      </c>
      <c r="P22" s="69"/>
      <c r="Q22" s="70"/>
      <c r="R22" s="53" t="s">
        <v>25</v>
      </c>
      <c r="S22" s="53" t="s">
        <v>26</v>
      </c>
      <c r="T22" s="53"/>
    </row>
    <row r="23" spans="1:20" s="2" customFormat="1" ht="51.75" customHeight="1" x14ac:dyDescent="0.25">
      <c r="A23" s="53"/>
      <c r="B23" s="53"/>
      <c r="C23" s="53"/>
      <c r="D23" s="71"/>
      <c r="E23" s="71"/>
      <c r="F23" s="71"/>
      <c r="G23" s="35" t="s">
        <v>27</v>
      </c>
      <c r="H23" s="35" t="s">
        <v>28</v>
      </c>
      <c r="I23" s="35" t="s">
        <v>27</v>
      </c>
      <c r="J23" s="35" t="s">
        <v>28</v>
      </c>
      <c r="K23" s="35" t="s">
        <v>27</v>
      </c>
      <c r="L23" s="35" t="s">
        <v>28</v>
      </c>
      <c r="M23" s="35" t="s">
        <v>27</v>
      </c>
      <c r="N23" s="35" t="s">
        <v>28</v>
      </c>
      <c r="O23" s="35" t="s">
        <v>27</v>
      </c>
      <c r="P23" s="35" t="s">
        <v>28</v>
      </c>
      <c r="Q23" s="71"/>
      <c r="R23" s="53"/>
      <c r="S23" s="53"/>
      <c r="T23" s="53"/>
    </row>
    <row r="24" spans="1:20" s="2" customFormat="1" ht="29.25" customHeight="1" x14ac:dyDescent="0.25">
      <c r="A24" s="72">
        <v>1</v>
      </c>
      <c r="B24" s="21">
        <f t="shared" ref="B24:T24" si="0">A24+1</f>
        <v>2</v>
      </c>
      <c r="C24" s="21">
        <f t="shared" si="0"/>
        <v>3</v>
      </c>
      <c r="D24" s="21">
        <f t="shared" si="0"/>
        <v>4</v>
      </c>
      <c r="E24" s="21">
        <f t="shared" si="0"/>
        <v>5</v>
      </c>
      <c r="F24" s="21">
        <f t="shared" si="0"/>
        <v>6</v>
      </c>
      <c r="G24" s="21">
        <f t="shared" si="0"/>
        <v>7</v>
      </c>
      <c r="H24" s="21">
        <f t="shared" si="0"/>
        <v>8</v>
      </c>
      <c r="I24" s="21">
        <f t="shared" si="0"/>
        <v>9</v>
      </c>
      <c r="J24" s="21">
        <f t="shared" si="0"/>
        <v>10</v>
      </c>
      <c r="K24" s="21">
        <f t="shared" si="0"/>
        <v>11</v>
      </c>
      <c r="L24" s="21">
        <f t="shared" si="0"/>
        <v>12</v>
      </c>
      <c r="M24" s="21">
        <f t="shared" si="0"/>
        <v>13</v>
      </c>
      <c r="N24" s="21">
        <f t="shared" si="0"/>
        <v>14</v>
      </c>
      <c r="O24" s="21">
        <f t="shared" si="0"/>
        <v>15</v>
      </c>
      <c r="P24" s="21">
        <f t="shared" si="0"/>
        <v>16</v>
      </c>
      <c r="Q24" s="21">
        <f t="shared" si="0"/>
        <v>17</v>
      </c>
      <c r="R24" s="21">
        <f t="shared" si="0"/>
        <v>18</v>
      </c>
      <c r="S24" s="21">
        <f t="shared" si="0"/>
        <v>19</v>
      </c>
      <c r="T24" s="21">
        <f t="shared" si="0"/>
        <v>20</v>
      </c>
    </row>
    <row r="25" spans="1:20" s="2" customFormat="1" ht="29.25" customHeight="1" x14ac:dyDescent="0.25">
      <c r="A25" s="22">
        <v>0</v>
      </c>
      <c r="B25" s="22" t="s">
        <v>29</v>
      </c>
      <c r="C25" s="23" t="s">
        <v>30</v>
      </c>
      <c r="D25" s="73">
        <f>D26+D33+D41+D47</f>
        <v>13352.140247018915</v>
      </c>
      <c r="E25" s="73">
        <f t="shared" ref="E25:P25" si="1">E26+E33+E41+E47</f>
        <v>2970.8129753144694</v>
      </c>
      <c r="F25" s="73">
        <f t="shared" si="1"/>
        <v>10381.327271704446</v>
      </c>
      <c r="G25" s="73">
        <f t="shared" si="1"/>
        <v>2337.4388305802981</v>
      </c>
      <c r="H25" s="73">
        <f t="shared" si="1"/>
        <v>2365.78349127</v>
      </c>
      <c r="I25" s="73">
        <f t="shared" si="1"/>
        <v>3.611197871237704</v>
      </c>
      <c r="J25" s="73">
        <f t="shared" si="1"/>
        <v>303.64004535000004</v>
      </c>
      <c r="K25" s="73">
        <f t="shared" si="1"/>
        <v>31.383687145501831</v>
      </c>
      <c r="L25" s="73">
        <f t="shared" si="1"/>
        <v>498.54830084999998</v>
      </c>
      <c r="M25" s="73">
        <f t="shared" si="1"/>
        <v>99.698069353484854</v>
      </c>
      <c r="N25" s="73">
        <f t="shared" si="1"/>
        <v>227.74966634</v>
      </c>
      <c r="O25" s="73">
        <f t="shared" si="1"/>
        <v>2202.7458762100737</v>
      </c>
      <c r="P25" s="73">
        <f t="shared" si="1"/>
        <v>1335.8454787300004</v>
      </c>
      <c r="Q25" s="73">
        <f>Q26+Q33+Q41+Q47</f>
        <v>8015.5437804344447</v>
      </c>
      <c r="R25" s="27">
        <f>IF(G25="нд","нд",(J25+L25+N25+P25)-(I25+K25+M25+O25))</f>
        <v>28.344660689702323</v>
      </c>
      <c r="S25" s="60">
        <f>IF(G25="нд","нд",IF((I25+K25+M25+O25)&gt;0,R25/(I25+K25+M25+O25),"-"))</f>
        <v>1.2126375380982872E-2</v>
      </c>
      <c r="T25" s="21" t="s">
        <v>31</v>
      </c>
    </row>
    <row r="26" spans="1:20" s="2" customFormat="1" ht="29.25" customHeight="1" x14ac:dyDescent="0.25">
      <c r="A26" s="22" t="s">
        <v>32</v>
      </c>
      <c r="B26" s="22" t="s">
        <v>33</v>
      </c>
      <c r="C26" s="23" t="s">
        <v>30</v>
      </c>
      <c r="D26" s="74">
        <f>D27+D28+D29+D30+D31+D32</f>
        <v>13050.05617851611</v>
      </c>
      <c r="E26" s="74">
        <f t="shared" ref="E26:Q26" si="2">E27+E28+E29+E30+E31+E32</f>
        <v>2970.8129753144694</v>
      </c>
      <c r="F26" s="74">
        <f t="shared" si="2"/>
        <v>10079.24320320164</v>
      </c>
      <c r="G26" s="74">
        <f t="shared" si="2"/>
        <v>2282.3512284981516</v>
      </c>
      <c r="H26" s="74">
        <f t="shared" si="2"/>
        <v>2365.78349127</v>
      </c>
      <c r="I26" s="74">
        <f t="shared" si="2"/>
        <v>3.611197871237704</v>
      </c>
      <c r="J26" s="74">
        <f t="shared" si="2"/>
        <v>303.64004535000004</v>
      </c>
      <c r="K26" s="74">
        <f t="shared" si="2"/>
        <v>31.383687145501831</v>
      </c>
      <c r="L26" s="74">
        <f t="shared" si="2"/>
        <v>498.54830084999998</v>
      </c>
      <c r="M26" s="74">
        <f t="shared" si="2"/>
        <v>99.698069353484854</v>
      </c>
      <c r="N26" s="74">
        <f t="shared" si="2"/>
        <v>227.74966634</v>
      </c>
      <c r="O26" s="74">
        <f t="shared" si="2"/>
        <v>2147.6582741279271</v>
      </c>
      <c r="P26" s="74">
        <f t="shared" si="2"/>
        <v>1335.8454787300004</v>
      </c>
      <c r="Q26" s="74">
        <f t="shared" si="2"/>
        <v>7713.4597119316404</v>
      </c>
      <c r="R26" s="27">
        <f t="shared" ref="R26:R89" si="3">IF(G26="нд","нд",(J26+L26+N26+P26)-(I26+K26+M26+O26))</f>
        <v>83.432262771848855</v>
      </c>
      <c r="S26" s="60">
        <f t="shared" ref="S26:S89" si="4">IF(G26="нд","нд",IF((I26+K26+M26+O26)&gt;0,R26/(I26+K26+M26+O26),"-"))</f>
        <v>3.6555400295137541E-2</v>
      </c>
      <c r="T26" s="21" t="s">
        <v>31</v>
      </c>
    </row>
    <row r="27" spans="1:20" s="2" customFormat="1" ht="29.25" customHeight="1" x14ac:dyDescent="0.25">
      <c r="A27" s="22" t="s">
        <v>34</v>
      </c>
      <c r="B27" s="22" t="s">
        <v>35</v>
      </c>
      <c r="C27" s="23" t="s">
        <v>30</v>
      </c>
      <c r="D27" s="24">
        <f>D50</f>
        <v>4828.2753316673025</v>
      </c>
      <c r="E27" s="24">
        <f t="shared" ref="E27:Q27" si="5">E50</f>
        <v>970.19202315379948</v>
      </c>
      <c r="F27" s="24">
        <f t="shared" si="5"/>
        <v>3858.0833085135037</v>
      </c>
      <c r="G27" s="24">
        <f t="shared" si="5"/>
        <v>272.76850955538174</v>
      </c>
      <c r="H27" s="24">
        <f t="shared" si="5"/>
        <v>82.910355600000017</v>
      </c>
      <c r="I27" s="24">
        <f t="shared" si="5"/>
        <v>3.611197871237704</v>
      </c>
      <c r="J27" s="24">
        <f t="shared" si="5"/>
        <v>7.7124881299999997</v>
      </c>
      <c r="K27" s="24">
        <f t="shared" si="5"/>
        <v>0</v>
      </c>
      <c r="L27" s="24">
        <f t="shared" si="5"/>
        <v>0</v>
      </c>
      <c r="M27" s="24">
        <f t="shared" si="5"/>
        <v>0</v>
      </c>
      <c r="N27" s="24">
        <f t="shared" si="5"/>
        <v>4.6589680200000005</v>
      </c>
      <c r="O27" s="24">
        <f t="shared" si="5"/>
        <v>269.15731168414402</v>
      </c>
      <c r="P27" s="24">
        <f t="shared" si="5"/>
        <v>70.538899450000002</v>
      </c>
      <c r="Q27" s="24">
        <f t="shared" si="5"/>
        <v>3775.1729529135032</v>
      </c>
      <c r="R27" s="27">
        <f t="shared" si="3"/>
        <v>-189.85815395538174</v>
      </c>
      <c r="S27" s="60">
        <f t="shared" si="4"/>
        <v>-0.69604132186979506</v>
      </c>
      <c r="T27" s="21" t="s">
        <v>31</v>
      </c>
    </row>
    <row r="28" spans="1:20" s="2" customFormat="1" ht="29.25" customHeight="1" x14ac:dyDescent="0.25">
      <c r="A28" s="22" t="s">
        <v>36</v>
      </c>
      <c r="B28" s="22" t="s">
        <v>37</v>
      </c>
      <c r="C28" s="23" t="s">
        <v>30</v>
      </c>
      <c r="D28" s="24">
        <f>D87</f>
        <v>2451.7941268724071</v>
      </c>
      <c r="E28" s="24">
        <f t="shared" ref="E28:Q28" si="6">E87</f>
        <v>472.76730459687019</v>
      </c>
      <c r="F28" s="24">
        <f t="shared" si="6"/>
        <v>1979.0268222755369</v>
      </c>
      <c r="G28" s="24">
        <f t="shared" si="6"/>
        <v>667.50948581468106</v>
      </c>
      <c r="H28" s="24">
        <f t="shared" si="6"/>
        <v>273.66839935000007</v>
      </c>
      <c r="I28" s="24">
        <f t="shared" si="6"/>
        <v>0</v>
      </c>
      <c r="J28" s="24">
        <f t="shared" si="6"/>
        <v>96.630295480000001</v>
      </c>
      <c r="K28" s="24">
        <f t="shared" si="6"/>
        <v>0</v>
      </c>
      <c r="L28" s="24">
        <f t="shared" si="6"/>
        <v>150.74830743000001</v>
      </c>
      <c r="M28" s="24">
        <f t="shared" si="6"/>
        <v>0</v>
      </c>
      <c r="N28" s="24">
        <f t="shared" si="6"/>
        <v>19.688361440000001</v>
      </c>
      <c r="O28" s="24">
        <f t="shared" si="6"/>
        <v>667.50948581468106</v>
      </c>
      <c r="P28" s="24">
        <f t="shared" si="6"/>
        <v>6.6014350000000004</v>
      </c>
      <c r="Q28" s="24">
        <f t="shared" si="6"/>
        <v>1705.3584229255368</v>
      </c>
      <c r="R28" s="27">
        <f t="shared" si="3"/>
        <v>-393.84108646468104</v>
      </c>
      <c r="S28" s="60">
        <f t="shared" si="4"/>
        <v>-0.59001571488382132</v>
      </c>
      <c r="T28" s="21" t="s">
        <v>31</v>
      </c>
    </row>
    <row r="29" spans="1:20" s="2" customFormat="1" ht="29.25" customHeight="1" x14ac:dyDescent="0.25">
      <c r="A29" s="22" t="s">
        <v>38</v>
      </c>
      <c r="B29" s="22" t="s">
        <v>39</v>
      </c>
      <c r="C29" s="23" t="s">
        <v>30</v>
      </c>
      <c r="D29" s="24">
        <f>D106</f>
        <v>0</v>
      </c>
      <c r="E29" s="24">
        <f t="shared" ref="E29:Q29" si="7">E106</f>
        <v>0</v>
      </c>
      <c r="F29" s="24">
        <f t="shared" si="7"/>
        <v>0</v>
      </c>
      <c r="G29" s="24">
        <f t="shared" si="7"/>
        <v>0</v>
      </c>
      <c r="H29" s="24">
        <f t="shared" si="7"/>
        <v>0</v>
      </c>
      <c r="I29" s="24">
        <f t="shared" si="7"/>
        <v>0</v>
      </c>
      <c r="J29" s="24">
        <f t="shared" si="7"/>
        <v>0</v>
      </c>
      <c r="K29" s="24">
        <f t="shared" si="7"/>
        <v>0</v>
      </c>
      <c r="L29" s="24">
        <f t="shared" si="7"/>
        <v>0</v>
      </c>
      <c r="M29" s="24">
        <f t="shared" si="7"/>
        <v>0</v>
      </c>
      <c r="N29" s="24">
        <f t="shared" si="7"/>
        <v>0</v>
      </c>
      <c r="O29" s="24">
        <f t="shared" si="7"/>
        <v>0</v>
      </c>
      <c r="P29" s="24">
        <f t="shared" si="7"/>
        <v>0</v>
      </c>
      <c r="Q29" s="24">
        <f t="shared" si="7"/>
        <v>0</v>
      </c>
      <c r="R29" s="27">
        <f t="shared" si="3"/>
        <v>0</v>
      </c>
      <c r="S29" s="60" t="str">
        <f t="shared" si="4"/>
        <v>-</v>
      </c>
      <c r="T29" s="21" t="s">
        <v>31</v>
      </c>
    </row>
    <row r="30" spans="1:20" s="2" customFormat="1" ht="29.25" customHeight="1" x14ac:dyDescent="0.25">
      <c r="A30" s="22" t="s">
        <v>40</v>
      </c>
      <c r="B30" s="22" t="s">
        <v>41</v>
      </c>
      <c r="C30" s="23" t="s">
        <v>30</v>
      </c>
      <c r="D30" s="24">
        <f t="shared" ref="D30:Q30" si="8">D109</f>
        <v>2761.4159399999994</v>
      </c>
      <c r="E30" s="24">
        <f t="shared" si="8"/>
        <v>811.85351617999981</v>
      </c>
      <c r="F30" s="24">
        <f t="shared" si="8"/>
        <v>1949.5624238199994</v>
      </c>
      <c r="G30" s="24">
        <f t="shared" si="8"/>
        <v>704.3209305440887</v>
      </c>
      <c r="H30" s="24">
        <f t="shared" si="8"/>
        <v>539.59825193999995</v>
      </c>
      <c r="I30" s="24">
        <f t="shared" si="8"/>
        <v>0</v>
      </c>
      <c r="J30" s="24">
        <f t="shared" si="8"/>
        <v>193.05867076000001</v>
      </c>
      <c r="K30" s="24">
        <f t="shared" si="8"/>
        <v>11.214728734289528</v>
      </c>
      <c r="L30" s="24">
        <f t="shared" si="8"/>
        <v>82.700021709999987</v>
      </c>
      <c r="M30" s="24">
        <f t="shared" si="8"/>
        <v>94.748785353484848</v>
      </c>
      <c r="N30" s="24">
        <f t="shared" si="8"/>
        <v>164.04083473</v>
      </c>
      <c r="O30" s="24">
        <f t="shared" si="8"/>
        <v>598.35741645631435</v>
      </c>
      <c r="P30" s="24">
        <f t="shared" si="8"/>
        <v>99.798724740000011</v>
      </c>
      <c r="Q30" s="24">
        <f t="shared" si="8"/>
        <v>1409.9641718800001</v>
      </c>
      <c r="R30" s="27">
        <f t="shared" si="3"/>
        <v>-164.72267860408863</v>
      </c>
      <c r="S30" s="60">
        <f t="shared" si="4"/>
        <v>-0.23387446185482544</v>
      </c>
      <c r="T30" s="21" t="s">
        <v>31</v>
      </c>
    </row>
    <row r="31" spans="1:20" s="2" customFormat="1" ht="29.25" customHeight="1" x14ac:dyDescent="0.25">
      <c r="A31" s="22" t="s">
        <v>42</v>
      </c>
      <c r="B31" s="22" t="s">
        <v>43</v>
      </c>
      <c r="C31" s="23" t="s">
        <v>30</v>
      </c>
      <c r="D31" s="24">
        <f t="shared" ref="D31:Q32" si="9">D126</f>
        <v>0</v>
      </c>
      <c r="E31" s="24">
        <f t="shared" si="9"/>
        <v>0</v>
      </c>
      <c r="F31" s="24">
        <f t="shared" si="9"/>
        <v>0</v>
      </c>
      <c r="G31" s="24">
        <f t="shared" si="9"/>
        <v>0</v>
      </c>
      <c r="H31" s="24">
        <f t="shared" si="9"/>
        <v>0</v>
      </c>
      <c r="I31" s="24">
        <f t="shared" si="9"/>
        <v>0</v>
      </c>
      <c r="J31" s="24">
        <f t="shared" si="9"/>
        <v>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 t="shared" si="9"/>
        <v>0</v>
      </c>
      <c r="R31" s="27">
        <f t="shared" si="3"/>
        <v>0</v>
      </c>
      <c r="S31" s="60" t="str">
        <f t="shared" si="4"/>
        <v>-</v>
      </c>
      <c r="T31" s="21" t="s">
        <v>31</v>
      </c>
    </row>
    <row r="32" spans="1:20" s="2" customFormat="1" ht="29.25" customHeight="1" x14ac:dyDescent="0.25">
      <c r="A32" s="22" t="s">
        <v>44</v>
      </c>
      <c r="B32" s="22" t="s">
        <v>45</v>
      </c>
      <c r="C32" s="23" t="s">
        <v>30</v>
      </c>
      <c r="D32" s="24">
        <f t="shared" si="9"/>
        <v>3008.5707799764</v>
      </c>
      <c r="E32" s="24">
        <f t="shared" si="9"/>
        <v>716.00013138380007</v>
      </c>
      <c r="F32" s="24">
        <f t="shared" si="9"/>
        <v>2292.5706485925998</v>
      </c>
      <c r="G32" s="24">
        <f t="shared" si="9"/>
        <v>637.75230258399995</v>
      </c>
      <c r="H32" s="24">
        <f t="shared" si="9"/>
        <v>1469.60648438</v>
      </c>
      <c r="I32" s="24">
        <f t="shared" si="9"/>
        <v>0</v>
      </c>
      <c r="J32" s="24">
        <f t="shared" si="9"/>
        <v>6.2385909800000006</v>
      </c>
      <c r="K32" s="24">
        <f t="shared" si="9"/>
        <v>20.168958411212301</v>
      </c>
      <c r="L32" s="24">
        <f t="shared" si="9"/>
        <v>265.09997170999998</v>
      </c>
      <c r="M32" s="24">
        <f t="shared" si="9"/>
        <v>4.9492839999999996</v>
      </c>
      <c r="N32" s="24">
        <f t="shared" si="9"/>
        <v>39.361502150000007</v>
      </c>
      <c r="O32" s="24">
        <f t="shared" si="9"/>
        <v>612.6340601727876</v>
      </c>
      <c r="P32" s="24">
        <f t="shared" si="9"/>
        <v>1158.9064195400003</v>
      </c>
      <c r="Q32" s="24">
        <f t="shared" si="9"/>
        <v>822.96416421259983</v>
      </c>
      <c r="R32" s="27">
        <f t="shared" si="3"/>
        <v>831.85418179600049</v>
      </c>
      <c r="S32" s="60">
        <f t="shared" si="4"/>
        <v>1.3043530825769694</v>
      </c>
      <c r="T32" s="21" t="s">
        <v>31</v>
      </c>
    </row>
    <row r="33" spans="1:20" s="2" customFormat="1" ht="29.25" customHeight="1" x14ac:dyDescent="0.25">
      <c r="A33" s="22" t="s">
        <v>46</v>
      </c>
      <c r="B33" s="22" t="s">
        <v>47</v>
      </c>
      <c r="C33" s="23" t="s">
        <v>30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7">
        <f t="shared" si="3"/>
        <v>0</v>
      </c>
      <c r="S33" s="60" t="str">
        <f t="shared" si="4"/>
        <v>-</v>
      </c>
      <c r="T33" s="21" t="s">
        <v>31</v>
      </c>
    </row>
    <row r="34" spans="1:20" s="2" customFormat="1" ht="29.25" customHeight="1" x14ac:dyDescent="0.25">
      <c r="A34" s="22" t="s">
        <v>48</v>
      </c>
      <c r="B34" s="22" t="s">
        <v>49</v>
      </c>
      <c r="C34" s="23" t="s">
        <v>30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7">
        <f t="shared" si="3"/>
        <v>0</v>
      </c>
      <c r="S34" s="60" t="str">
        <f t="shared" si="4"/>
        <v>-</v>
      </c>
      <c r="T34" s="21" t="s">
        <v>31</v>
      </c>
    </row>
    <row r="35" spans="1:20" s="2" customFormat="1" ht="29.25" customHeight="1" x14ac:dyDescent="0.25">
      <c r="A35" s="22" t="s">
        <v>50</v>
      </c>
      <c r="B35" s="22" t="s">
        <v>51</v>
      </c>
      <c r="C35" s="23" t="s">
        <v>30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7">
        <f t="shared" si="3"/>
        <v>0</v>
      </c>
      <c r="S35" s="60" t="str">
        <f t="shared" si="4"/>
        <v>-</v>
      </c>
      <c r="T35" s="21" t="s">
        <v>31</v>
      </c>
    </row>
    <row r="36" spans="1:20" s="2" customFormat="1" ht="29.25" customHeight="1" x14ac:dyDescent="0.25">
      <c r="A36" s="22" t="s">
        <v>52</v>
      </c>
      <c r="B36" s="22" t="s">
        <v>53</v>
      </c>
      <c r="C36" s="23" t="s">
        <v>30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7">
        <f t="shared" si="3"/>
        <v>0</v>
      </c>
      <c r="S36" s="60" t="str">
        <f t="shared" si="4"/>
        <v>-</v>
      </c>
      <c r="T36" s="21" t="s">
        <v>31</v>
      </c>
    </row>
    <row r="37" spans="1:20" s="2" customFormat="1" ht="29.25" customHeight="1" x14ac:dyDescent="0.25">
      <c r="A37" s="22" t="s">
        <v>54</v>
      </c>
      <c r="B37" s="22" t="s">
        <v>55</v>
      </c>
      <c r="C37" s="23" t="s">
        <v>30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7">
        <f t="shared" si="3"/>
        <v>0</v>
      </c>
      <c r="S37" s="60" t="str">
        <f t="shared" si="4"/>
        <v>-</v>
      </c>
      <c r="T37" s="21" t="s">
        <v>31</v>
      </c>
    </row>
    <row r="38" spans="1:20" s="2" customFormat="1" ht="29.25" customHeight="1" x14ac:dyDescent="0.25">
      <c r="A38" s="22" t="s">
        <v>56</v>
      </c>
      <c r="B38" s="22" t="s">
        <v>57</v>
      </c>
      <c r="C38" s="23" t="s">
        <v>30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7">
        <f t="shared" si="3"/>
        <v>0</v>
      </c>
      <c r="S38" s="60" t="str">
        <f t="shared" si="4"/>
        <v>-</v>
      </c>
      <c r="T38" s="21" t="s">
        <v>31</v>
      </c>
    </row>
    <row r="39" spans="1:20" s="2" customFormat="1" ht="29.25" customHeight="1" x14ac:dyDescent="0.25">
      <c r="A39" s="22" t="s">
        <v>58</v>
      </c>
      <c r="B39" s="22" t="s">
        <v>43</v>
      </c>
      <c r="C39" s="23" t="s">
        <v>30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7">
        <f t="shared" si="3"/>
        <v>0</v>
      </c>
      <c r="S39" s="60" t="str">
        <f t="shared" si="4"/>
        <v>-</v>
      </c>
      <c r="T39" s="21" t="s">
        <v>31</v>
      </c>
    </row>
    <row r="40" spans="1:20" s="2" customFormat="1" ht="29.25" customHeight="1" x14ac:dyDescent="0.25">
      <c r="A40" s="22" t="s">
        <v>59</v>
      </c>
      <c r="B40" s="22" t="s">
        <v>45</v>
      </c>
      <c r="C40" s="23" t="s">
        <v>30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7">
        <f t="shared" si="3"/>
        <v>0</v>
      </c>
      <c r="S40" s="60" t="str">
        <f t="shared" si="4"/>
        <v>-</v>
      </c>
      <c r="T40" s="21" t="s">
        <v>31</v>
      </c>
    </row>
    <row r="41" spans="1:20" s="2" customFormat="1" ht="29.25" customHeight="1" x14ac:dyDescent="0.25">
      <c r="A41" s="22" t="s">
        <v>60</v>
      </c>
      <c r="B41" s="22" t="s">
        <v>61</v>
      </c>
      <c r="C41" s="23" t="s">
        <v>30</v>
      </c>
      <c r="D41" s="24">
        <f>D251</f>
        <v>302.0840685028046</v>
      </c>
      <c r="E41" s="24">
        <f t="shared" ref="E41:Q42" si="10">E251</f>
        <v>0</v>
      </c>
      <c r="F41" s="24">
        <f t="shared" si="10"/>
        <v>302.0840685028046</v>
      </c>
      <c r="G41" s="24">
        <f t="shared" si="10"/>
        <v>55.087602082146496</v>
      </c>
      <c r="H41" s="24">
        <f t="shared" si="10"/>
        <v>0</v>
      </c>
      <c r="I41" s="24">
        <f t="shared" si="10"/>
        <v>0</v>
      </c>
      <c r="J41" s="24">
        <f t="shared" si="10"/>
        <v>0</v>
      </c>
      <c r="K41" s="24">
        <f t="shared" si="10"/>
        <v>0</v>
      </c>
      <c r="L41" s="24">
        <f t="shared" si="10"/>
        <v>0</v>
      </c>
      <c r="M41" s="24">
        <f t="shared" si="10"/>
        <v>0</v>
      </c>
      <c r="N41" s="24">
        <f t="shared" si="10"/>
        <v>0</v>
      </c>
      <c r="O41" s="24">
        <f t="shared" si="10"/>
        <v>55.087602082146496</v>
      </c>
      <c r="P41" s="24">
        <f t="shared" si="10"/>
        <v>0</v>
      </c>
      <c r="Q41" s="24">
        <f t="shared" si="10"/>
        <v>302.0840685028046</v>
      </c>
      <c r="R41" s="27">
        <f t="shared" si="3"/>
        <v>-55.087602082146496</v>
      </c>
      <c r="S41" s="60">
        <f t="shared" si="4"/>
        <v>-1</v>
      </c>
      <c r="T41" s="21" t="s">
        <v>31</v>
      </c>
    </row>
    <row r="42" spans="1:20" s="2" customFormat="1" ht="29.25" customHeight="1" x14ac:dyDescent="0.25">
      <c r="A42" s="22" t="s">
        <v>62</v>
      </c>
      <c r="B42" s="22" t="s">
        <v>51</v>
      </c>
      <c r="C42" s="23" t="s">
        <v>30</v>
      </c>
      <c r="D42" s="24">
        <f>D252</f>
        <v>0</v>
      </c>
      <c r="E42" s="24">
        <f t="shared" si="10"/>
        <v>0</v>
      </c>
      <c r="F42" s="24">
        <f t="shared" si="10"/>
        <v>0</v>
      </c>
      <c r="G42" s="24">
        <f t="shared" si="10"/>
        <v>0</v>
      </c>
      <c r="H42" s="24">
        <f t="shared" si="10"/>
        <v>0</v>
      </c>
      <c r="I42" s="24">
        <f t="shared" si="10"/>
        <v>0</v>
      </c>
      <c r="J42" s="24">
        <f t="shared" si="10"/>
        <v>0</v>
      </c>
      <c r="K42" s="24">
        <f t="shared" si="10"/>
        <v>0</v>
      </c>
      <c r="L42" s="24">
        <f t="shared" si="10"/>
        <v>0</v>
      </c>
      <c r="M42" s="24">
        <f t="shared" si="10"/>
        <v>0</v>
      </c>
      <c r="N42" s="24">
        <f t="shared" si="10"/>
        <v>0</v>
      </c>
      <c r="O42" s="24">
        <f t="shared" si="10"/>
        <v>0</v>
      </c>
      <c r="P42" s="24">
        <f t="shared" si="10"/>
        <v>0</v>
      </c>
      <c r="Q42" s="24">
        <f t="shared" si="10"/>
        <v>0</v>
      </c>
      <c r="R42" s="27">
        <f t="shared" si="3"/>
        <v>0</v>
      </c>
      <c r="S42" s="60" t="str">
        <f t="shared" si="4"/>
        <v>-</v>
      </c>
      <c r="T42" s="21" t="s">
        <v>31</v>
      </c>
    </row>
    <row r="43" spans="1:20" s="2" customFormat="1" ht="29.25" customHeight="1" x14ac:dyDescent="0.25">
      <c r="A43" s="22" t="s">
        <v>63</v>
      </c>
      <c r="B43" s="22" t="s">
        <v>64</v>
      </c>
      <c r="C43" s="23" t="s">
        <v>30</v>
      </c>
      <c r="D43" s="24">
        <f>D258</f>
        <v>0</v>
      </c>
      <c r="E43" s="24">
        <f t="shared" ref="E43:Q43" si="11">E258</f>
        <v>0</v>
      </c>
      <c r="F43" s="24">
        <f t="shared" si="11"/>
        <v>0</v>
      </c>
      <c r="G43" s="24">
        <f t="shared" si="11"/>
        <v>0</v>
      </c>
      <c r="H43" s="24">
        <f t="shared" si="11"/>
        <v>0</v>
      </c>
      <c r="I43" s="24">
        <f t="shared" si="11"/>
        <v>0</v>
      </c>
      <c r="J43" s="24">
        <f t="shared" si="11"/>
        <v>0</v>
      </c>
      <c r="K43" s="24">
        <f t="shared" si="11"/>
        <v>0</v>
      </c>
      <c r="L43" s="24">
        <f t="shared" si="11"/>
        <v>0</v>
      </c>
      <c r="M43" s="24">
        <f t="shared" si="11"/>
        <v>0</v>
      </c>
      <c r="N43" s="24">
        <f t="shared" si="11"/>
        <v>0</v>
      </c>
      <c r="O43" s="24">
        <f t="shared" si="11"/>
        <v>0</v>
      </c>
      <c r="P43" s="24">
        <f t="shared" si="11"/>
        <v>0</v>
      </c>
      <c r="Q43" s="24">
        <f t="shared" si="11"/>
        <v>0</v>
      </c>
      <c r="R43" s="27">
        <f t="shared" si="3"/>
        <v>0</v>
      </c>
      <c r="S43" s="60" t="str">
        <f t="shared" si="4"/>
        <v>-</v>
      </c>
      <c r="T43" s="21" t="s">
        <v>31</v>
      </c>
    </row>
    <row r="44" spans="1:20" s="2" customFormat="1" ht="29.25" customHeight="1" x14ac:dyDescent="0.25">
      <c r="A44" s="22" t="s">
        <v>65</v>
      </c>
      <c r="B44" s="22" t="s">
        <v>66</v>
      </c>
      <c r="C44" s="23" t="s">
        <v>30</v>
      </c>
      <c r="D44" s="24">
        <f>D265</f>
        <v>0</v>
      </c>
      <c r="E44" s="24">
        <f t="shared" ref="E44:Q44" si="12">E265</f>
        <v>0</v>
      </c>
      <c r="F44" s="24">
        <f t="shared" si="12"/>
        <v>0</v>
      </c>
      <c r="G44" s="24">
        <f t="shared" si="12"/>
        <v>0</v>
      </c>
      <c r="H44" s="24">
        <f t="shared" si="12"/>
        <v>0</v>
      </c>
      <c r="I44" s="24">
        <f t="shared" si="12"/>
        <v>0</v>
      </c>
      <c r="J44" s="24">
        <f t="shared" si="12"/>
        <v>0</v>
      </c>
      <c r="K44" s="24">
        <f t="shared" si="12"/>
        <v>0</v>
      </c>
      <c r="L44" s="24">
        <f t="shared" si="12"/>
        <v>0</v>
      </c>
      <c r="M44" s="24">
        <f t="shared" si="12"/>
        <v>0</v>
      </c>
      <c r="N44" s="24">
        <f t="shared" si="12"/>
        <v>0</v>
      </c>
      <c r="O44" s="24">
        <f t="shared" si="12"/>
        <v>0</v>
      </c>
      <c r="P44" s="24">
        <f t="shared" si="12"/>
        <v>0</v>
      </c>
      <c r="Q44" s="24">
        <f t="shared" si="12"/>
        <v>0</v>
      </c>
      <c r="R44" s="27">
        <f t="shared" si="3"/>
        <v>0</v>
      </c>
      <c r="S44" s="60" t="str">
        <f t="shared" si="4"/>
        <v>-</v>
      </c>
      <c r="T44" s="21" t="s">
        <v>31</v>
      </c>
    </row>
    <row r="45" spans="1:20" s="2" customFormat="1" ht="29.25" customHeight="1" x14ac:dyDescent="0.25">
      <c r="A45" s="22" t="s">
        <v>67</v>
      </c>
      <c r="B45" s="22" t="s">
        <v>43</v>
      </c>
      <c r="C45" s="23" t="s">
        <v>30</v>
      </c>
      <c r="D45" s="24">
        <f>D272</f>
        <v>0</v>
      </c>
      <c r="E45" s="24">
        <f t="shared" ref="E45:Q46" si="13">E272</f>
        <v>0</v>
      </c>
      <c r="F45" s="24">
        <f t="shared" si="13"/>
        <v>0</v>
      </c>
      <c r="G45" s="24">
        <f t="shared" si="13"/>
        <v>0</v>
      </c>
      <c r="H45" s="24">
        <f t="shared" si="13"/>
        <v>0</v>
      </c>
      <c r="I45" s="24">
        <f t="shared" si="13"/>
        <v>0</v>
      </c>
      <c r="J45" s="24">
        <f t="shared" si="13"/>
        <v>0</v>
      </c>
      <c r="K45" s="24">
        <f t="shared" si="13"/>
        <v>0</v>
      </c>
      <c r="L45" s="24">
        <f t="shared" si="13"/>
        <v>0</v>
      </c>
      <c r="M45" s="24">
        <f t="shared" si="13"/>
        <v>0</v>
      </c>
      <c r="N45" s="24">
        <f t="shared" si="13"/>
        <v>0</v>
      </c>
      <c r="O45" s="24">
        <f t="shared" si="13"/>
        <v>0</v>
      </c>
      <c r="P45" s="24">
        <f t="shared" si="13"/>
        <v>0</v>
      </c>
      <c r="Q45" s="24">
        <f t="shared" si="13"/>
        <v>0</v>
      </c>
      <c r="R45" s="27">
        <f t="shared" si="3"/>
        <v>0</v>
      </c>
      <c r="S45" s="60" t="str">
        <f t="shared" si="4"/>
        <v>-</v>
      </c>
      <c r="T45" s="21" t="s">
        <v>31</v>
      </c>
    </row>
    <row r="46" spans="1:20" s="2" customFormat="1" ht="29.25" customHeight="1" x14ac:dyDescent="0.25">
      <c r="A46" s="22" t="s">
        <v>68</v>
      </c>
      <c r="B46" s="22" t="s">
        <v>45</v>
      </c>
      <c r="C46" s="23" t="s">
        <v>30</v>
      </c>
      <c r="D46" s="24">
        <f>D273</f>
        <v>302.0840685028046</v>
      </c>
      <c r="E46" s="24">
        <f t="shared" si="13"/>
        <v>0</v>
      </c>
      <c r="F46" s="24">
        <f t="shared" si="13"/>
        <v>302.0840685028046</v>
      </c>
      <c r="G46" s="24">
        <f t="shared" si="13"/>
        <v>55.087602082146496</v>
      </c>
      <c r="H46" s="24">
        <f t="shared" si="13"/>
        <v>0</v>
      </c>
      <c r="I46" s="24">
        <f t="shared" si="13"/>
        <v>0</v>
      </c>
      <c r="J46" s="24">
        <f t="shared" si="13"/>
        <v>0</v>
      </c>
      <c r="K46" s="24">
        <f t="shared" si="13"/>
        <v>0</v>
      </c>
      <c r="L46" s="24">
        <f t="shared" si="13"/>
        <v>0</v>
      </c>
      <c r="M46" s="24">
        <f t="shared" si="13"/>
        <v>0</v>
      </c>
      <c r="N46" s="24">
        <f t="shared" si="13"/>
        <v>0</v>
      </c>
      <c r="O46" s="24">
        <f t="shared" si="13"/>
        <v>55.087602082146496</v>
      </c>
      <c r="P46" s="24">
        <f t="shared" si="13"/>
        <v>0</v>
      </c>
      <c r="Q46" s="24">
        <f t="shared" si="13"/>
        <v>302.0840685028046</v>
      </c>
      <c r="R46" s="27">
        <f t="shared" si="3"/>
        <v>-55.087602082146496</v>
      </c>
      <c r="S46" s="60">
        <f t="shared" si="4"/>
        <v>-1</v>
      </c>
      <c r="T46" s="21" t="s">
        <v>31</v>
      </c>
    </row>
    <row r="47" spans="1:20" s="2" customFormat="1" ht="29.25" customHeight="1" x14ac:dyDescent="0.25">
      <c r="A47" s="22" t="s">
        <v>69</v>
      </c>
      <c r="B47" s="22" t="s">
        <v>70</v>
      </c>
      <c r="C47" s="23" t="s">
        <v>30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f>Q277</f>
        <v>0</v>
      </c>
      <c r="R47" s="27">
        <f t="shared" si="3"/>
        <v>0</v>
      </c>
      <c r="S47" s="60" t="str">
        <f t="shared" si="4"/>
        <v>-</v>
      </c>
      <c r="T47" s="21" t="s">
        <v>31</v>
      </c>
    </row>
    <row r="48" spans="1:20" s="2" customFormat="1" ht="30" customHeight="1" x14ac:dyDescent="0.25">
      <c r="A48" s="22" t="s">
        <v>71</v>
      </c>
      <c r="B48" s="22" t="s">
        <v>72</v>
      </c>
      <c r="C48" s="23" t="s">
        <v>30</v>
      </c>
      <c r="D48" s="24">
        <f t="shared" ref="D48:Q48" si="14">SUM(D49,D212,D251,D277)</f>
        <v>13352.140247018915</v>
      </c>
      <c r="E48" s="24">
        <f t="shared" si="14"/>
        <v>2970.8129753144694</v>
      </c>
      <c r="F48" s="24">
        <f t="shared" si="14"/>
        <v>10381.327271704446</v>
      </c>
      <c r="G48" s="24">
        <f t="shared" si="14"/>
        <v>2337.4388305802981</v>
      </c>
      <c r="H48" s="24">
        <f t="shared" si="14"/>
        <v>2365.78349127</v>
      </c>
      <c r="I48" s="24">
        <f t="shared" si="14"/>
        <v>3.611197871237704</v>
      </c>
      <c r="J48" s="24">
        <f t="shared" si="14"/>
        <v>303.64004535000004</v>
      </c>
      <c r="K48" s="24">
        <f t="shared" si="14"/>
        <v>31.383687145501831</v>
      </c>
      <c r="L48" s="24">
        <f t="shared" si="14"/>
        <v>498.54830084999998</v>
      </c>
      <c r="M48" s="24">
        <f t="shared" si="14"/>
        <v>99.698069353484854</v>
      </c>
      <c r="N48" s="24">
        <f t="shared" si="14"/>
        <v>227.74966634</v>
      </c>
      <c r="O48" s="24">
        <f t="shared" si="14"/>
        <v>2202.7458762100737</v>
      </c>
      <c r="P48" s="24">
        <f t="shared" si="14"/>
        <v>1335.8454787300004</v>
      </c>
      <c r="Q48" s="24">
        <f t="shared" si="14"/>
        <v>8015.5437804344447</v>
      </c>
      <c r="R48" s="27">
        <f t="shared" si="3"/>
        <v>28.344660689702323</v>
      </c>
      <c r="S48" s="60">
        <f t="shared" si="4"/>
        <v>1.2126375380982872E-2</v>
      </c>
      <c r="T48" s="21" t="s">
        <v>31</v>
      </c>
    </row>
    <row r="49" spans="1:20" s="2" customFormat="1" ht="30" customHeight="1" x14ac:dyDescent="0.25">
      <c r="A49" s="22" t="s">
        <v>73</v>
      </c>
      <c r="B49" s="75" t="s">
        <v>74</v>
      </c>
      <c r="C49" s="23" t="s">
        <v>30</v>
      </c>
      <c r="D49" s="24">
        <f t="shared" ref="D49:Q49" si="15">D50+D87+D106+D109+D126+D127</f>
        <v>13050.05617851611</v>
      </c>
      <c r="E49" s="24">
        <f t="shared" si="15"/>
        <v>2970.8129753144694</v>
      </c>
      <c r="F49" s="24">
        <f t="shared" si="15"/>
        <v>10079.24320320164</v>
      </c>
      <c r="G49" s="24">
        <f t="shared" si="15"/>
        <v>2282.3512284981516</v>
      </c>
      <c r="H49" s="24">
        <f t="shared" si="15"/>
        <v>2365.78349127</v>
      </c>
      <c r="I49" s="24">
        <f t="shared" si="15"/>
        <v>3.611197871237704</v>
      </c>
      <c r="J49" s="24">
        <f t="shared" si="15"/>
        <v>303.64004535000004</v>
      </c>
      <c r="K49" s="24">
        <f t="shared" si="15"/>
        <v>31.383687145501831</v>
      </c>
      <c r="L49" s="24">
        <f t="shared" si="15"/>
        <v>498.54830084999998</v>
      </c>
      <c r="M49" s="24">
        <f t="shared" si="15"/>
        <v>99.698069353484854</v>
      </c>
      <c r="N49" s="24">
        <f t="shared" si="15"/>
        <v>227.74966634</v>
      </c>
      <c r="O49" s="24">
        <f t="shared" si="15"/>
        <v>2147.6582741279271</v>
      </c>
      <c r="P49" s="24">
        <f t="shared" si="15"/>
        <v>1335.8454787300004</v>
      </c>
      <c r="Q49" s="24">
        <f t="shared" si="15"/>
        <v>7713.4597119316404</v>
      </c>
      <c r="R49" s="27">
        <f t="shared" si="3"/>
        <v>83.432262771848855</v>
      </c>
      <c r="S49" s="60">
        <f t="shared" si="4"/>
        <v>3.6555400295137541E-2</v>
      </c>
      <c r="T49" s="21" t="s">
        <v>31</v>
      </c>
    </row>
    <row r="50" spans="1:20" s="2" customFormat="1" x14ac:dyDescent="0.25">
      <c r="A50" s="22" t="s">
        <v>75</v>
      </c>
      <c r="B50" s="75" t="s">
        <v>76</v>
      </c>
      <c r="C50" s="23" t="s">
        <v>30</v>
      </c>
      <c r="D50" s="24">
        <f t="shared" ref="D50:Q50" si="16">D51+D64+D67+D76</f>
        <v>4828.2753316673025</v>
      </c>
      <c r="E50" s="24">
        <f t="shared" si="16"/>
        <v>970.19202315379948</v>
      </c>
      <c r="F50" s="24">
        <f t="shared" si="16"/>
        <v>3858.0833085135037</v>
      </c>
      <c r="G50" s="24">
        <f t="shared" si="16"/>
        <v>272.76850955538174</v>
      </c>
      <c r="H50" s="24">
        <f t="shared" si="16"/>
        <v>82.910355600000017</v>
      </c>
      <c r="I50" s="24">
        <f t="shared" si="16"/>
        <v>3.611197871237704</v>
      </c>
      <c r="J50" s="24">
        <f t="shared" si="16"/>
        <v>7.7124881299999997</v>
      </c>
      <c r="K50" s="24">
        <f t="shared" si="16"/>
        <v>0</v>
      </c>
      <c r="L50" s="24">
        <f t="shared" si="16"/>
        <v>0</v>
      </c>
      <c r="M50" s="24">
        <f t="shared" si="16"/>
        <v>0</v>
      </c>
      <c r="N50" s="24">
        <f t="shared" si="16"/>
        <v>4.6589680200000005</v>
      </c>
      <c r="O50" s="24">
        <f t="shared" si="16"/>
        <v>269.15731168414402</v>
      </c>
      <c r="P50" s="24">
        <f t="shared" si="16"/>
        <v>70.538899450000002</v>
      </c>
      <c r="Q50" s="24">
        <f t="shared" si="16"/>
        <v>3775.1729529135032</v>
      </c>
      <c r="R50" s="27">
        <f t="shared" si="3"/>
        <v>-189.85815395538174</v>
      </c>
      <c r="S50" s="60">
        <f t="shared" si="4"/>
        <v>-0.69604132186979506</v>
      </c>
      <c r="T50" s="21" t="s">
        <v>31</v>
      </c>
    </row>
    <row r="51" spans="1:20" s="2" customFormat="1" x14ac:dyDescent="0.25">
      <c r="A51" s="22" t="s">
        <v>77</v>
      </c>
      <c r="B51" s="75" t="s">
        <v>78</v>
      </c>
      <c r="C51" s="23" t="s">
        <v>30</v>
      </c>
      <c r="D51" s="24">
        <f>SUM(D52,D53,D54)</f>
        <v>4003.1320758343704</v>
      </c>
      <c r="E51" s="24">
        <f t="shared" ref="E51:Q51" si="17">SUM(E52,E53,E54)</f>
        <v>969.06597901819953</v>
      </c>
      <c r="F51" s="24">
        <f t="shared" si="17"/>
        <v>3034.066096816171</v>
      </c>
      <c r="G51" s="24">
        <f t="shared" si="17"/>
        <v>272.52496801833558</v>
      </c>
      <c r="H51" s="24">
        <f t="shared" si="17"/>
        <v>81.904999190000012</v>
      </c>
      <c r="I51" s="24">
        <f t="shared" si="17"/>
        <v>3.611197871237704</v>
      </c>
      <c r="J51" s="24">
        <f t="shared" si="17"/>
        <v>7.7124881299999997</v>
      </c>
      <c r="K51" s="24">
        <f t="shared" si="17"/>
        <v>0</v>
      </c>
      <c r="L51" s="24">
        <f t="shared" si="17"/>
        <v>0</v>
      </c>
      <c r="M51" s="24">
        <f t="shared" si="17"/>
        <v>0</v>
      </c>
      <c r="N51" s="24">
        <f t="shared" si="17"/>
        <v>3.7444126100000004</v>
      </c>
      <c r="O51" s="24">
        <f t="shared" si="17"/>
        <v>268.91377014709786</v>
      </c>
      <c r="P51" s="24">
        <f t="shared" si="17"/>
        <v>70.448098450000003</v>
      </c>
      <c r="Q51" s="24">
        <f t="shared" si="17"/>
        <v>2952.1610976261709</v>
      </c>
      <c r="R51" s="27">
        <f t="shared" si="3"/>
        <v>-190.61996882833557</v>
      </c>
      <c r="S51" s="60">
        <f t="shared" si="4"/>
        <v>-0.69945873295363747</v>
      </c>
      <c r="T51" s="21" t="s">
        <v>31</v>
      </c>
    </row>
    <row r="52" spans="1:20" s="2" customFormat="1" ht="50.25" customHeight="1" x14ac:dyDescent="0.25">
      <c r="A52" s="22" t="s">
        <v>258</v>
      </c>
      <c r="B52" s="22" t="s">
        <v>259</v>
      </c>
      <c r="C52" s="23" t="s">
        <v>258</v>
      </c>
      <c r="D52" s="24">
        <v>244.43431206131271</v>
      </c>
      <c r="E52" s="24">
        <v>48.809659329999363</v>
      </c>
      <c r="F52" s="25">
        <v>195.62465273131335</v>
      </c>
      <c r="G52" s="26">
        <v>31.112476448750673</v>
      </c>
      <c r="H52" s="25">
        <f>J52+L52+N52+P52</f>
        <v>9.1880877600000002</v>
      </c>
      <c r="I52" s="25">
        <v>0</v>
      </c>
      <c r="J52" s="25">
        <v>4.38647893</v>
      </c>
      <c r="K52" s="25">
        <v>0</v>
      </c>
      <c r="L52" s="25">
        <v>0</v>
      </c>
      <c r="M52" s="25">
        <v>0</v>
      </c>
      <c r="N52" s="25">
        <v>1.52079941</v>
      </c>
      <c r="O52" s="25">
        <v>31.112476448750673</v>
      </c>
      <c r="P52" s="25">
        <v>3.2808094200000002</v>
      </c>
      <c r="Q52" s="26">
        <f>F52-H52</f>
        <v>186.43656497131335</v>
      </c>
      <c r="R52" s="27">
        <f t="shared" si="3"/>
        <v>-21.924388688750675</v>
      </c>
      <c r="S52" s="60">
        <f t="shared" si="4"/>
        <v>-0.70468156801549153</v>
      </c>
      <c r="T52" s="61" t="s">
        <v>280</v>
      </c>
    </row>
    <row r="53" spans="1:20" s="2" customFormat="1" ht="31.5" x14ac:dyDescent="0.25">
      <c r="A53" s="22" t="s">
        <v>260</v>
      </c>
      <c r="B53" s="22" t="s">
        <v>261</v>
      </c>
      <c r="C53" s="23" t="s">
        <v>260</v>
      </c>
      <c r="D53" s="24">
        <v>141.31832563757999</v>
      </c>
      <c r="E53" s="24">
        <v>19.160188649999998</v>
      </c>
      <c r="F53" s="25">
        <v>122.15813698757999</v>
      </c>
      <c r="G53" s="26">
        <v>7.7227532070671989</v>
      </c>
      <c r="H53" s="25">
        <f>J53+L53+N53+P53</f>
        <v>0.78134999999999999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0.78134999999999999</v>
      </c>
      <c r="O53" s="25">
        <v>7.7227532070671989</v>
      </c>
      <c r="P53" s="25">
        <v>0</v>
      </c>
      <c r="Q53" s="26">
        <f t="shared" ref="Q53" si="18">F53-H53</f>
        <v>121.37678698757999</v>
      </c>
      <c r="R53" s="27">
        <f t="shared" si="3"/>
        <v>-6.9414032070671992</v>
      </c>
      <c r="S53" s="60">
        <f t="shared" si="4"/>
        <v>-0.89882494247194444</v>
      </c>
      <c r="T53" s="61" t="s">
        <v>281</v>
      </c>
    </row>
    <row r="54" spans="1:20" s="2" customFormat="1" ht="31.5" x14ac:dyDescent="0.25">
      <c r="A54" s="22" t="s">
        <v>79</v>
      </c>
      <c r="B54" s="22" t="s">
        <v>80</v>
      </c>
      <c r="C54" s="23" t="s">
        <v>30</v>
      </c>
      <c r="D54" s="24">
        <f>SUM(D55:D63)</f>
        <v>3617.3794381354778</v>
      </c>
      <c r="E54" s="24">
        <f t="shared" ref="E54:Q54" si="19">SUM(E55:E63)</f>
        <v>901.09613103820016</v>
      </c>
      <c r="F54" s="24">
        <f t="shared" si="19"/>
        <v>2716.2833070972774</v>
      </c>
      <c r="G54" s="24">
        <f t="shared" si="19"/>
        <v>233.68973836251769</v>
      </c>
      <c r="H54" s="24">
        <f t="shared" si="19"/>
        <v>71.935561430000007</v>
      </c>
      <c r="I54" s="24">
        <f t="shared" si="19"/>
        <v>3.611197871237704</v>
      </c>
      <c r="J54" s="24">
        <f t="shared" si="19"/>
        <v>3.3260091999999997</v>
      </c>
      <c r="K54" s="24">
        <f t="shared" si="19"/>
        <v>0</v>
      </c>
      <c r="L54" s="24">
        <f t="shared" si="19"/>
        <v>0</v>
      </c>
      <c r="M54" s="24">
        <f t="shared" si="19"/>
        <v>0</v>
      </c>
      <c r="N54" s="24">
        <f t="shared" si="19"/>
        <v>1.4422632</v>
      </c>
      <c r="O54" s="24">
        <f t="shared" si="19"/>
        <v>230.07854049127999</v>
      </c>
      <c r="P54" s="24">
        <f t="shared" si="19"/>
        <v>67.167289030000006</v>
      </c>
      <c r="Q54" s="24">
        <f t="shared" si="19"/>
        <v>2644.3477456672776</v>
      </c>
      <c r="R54" s="27">
        <f t="shared" si="3"/>
        <v>-161.75417693251768</v>
      </c>
      <c r="S54" s="60">
        <f t="shared" si="4"/>
        <v>-0.6921749241791354</v>
      </c>
      <c r="T54" s="21" t="s">
        <v>31</v>
      </c>
    </row>
    <row r="55" spans="1:20" s="2" customFormat="1" ht="110.25" x14ac:dyDescent="0.25">
      <c r="A55" s="22" t="s">
        <v>79</v>
      </c>
      <c r="B55" s="22" t="s">
        <v>262</v>
      </c>
      <c r="C55" s="23" t="s">
        <v>263</v>
      </c>
      <c r="D55" s="24">
        <v>1189.10529171404</v>
      </c>
      <c r="E55" s="24">
        <v>872.38577600000008</v>
      </c>
      <c r="F55" s="25">
        <v>316.71951571403997</v>
      </c>
      <c r="G55" s="26">
        <v>93.909740540000001</v>
      </c>
      <c r="H55" s="25">
        <f t="shared" ref="H55:H63" si="20">J55+L55+N55+P55</f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93.909740540000001</v>
      </c>
      <c r="P55" s="25">
        <v>0</v>
      </c>
      <c r="Q55" s="26">
        <f t="shared" ref="Q55:Q63" si="21">F55-H55</f>
        <v>316.71951571403997</v>
      </c>
      <c r="R55" s="27">
        <f t="shared" si="3"/>
        <v>-93.909740540000001</v>
      </c>
      <c r="S55" s="60">
        <f t="shared" si="4"/>
        <v>-1</v>
      </c>
      <c r="T55" s="62" t="s">
        <v>282</v>
      </c>
    </row>
    <row r="56" spans="1:20" s="2" customFormat="1" ht="94.5" x14ac:dyDescent="0.25">
      <c r="A56" s="22" t="s">
        <v>79</v>
      </c>
      <c r="B56" s="22" t="s">
        <v>264</v>
      </c>
      <c r="C56" s="23" t="s">
        <v>265</v>
      </c>
      <c r="D56" s="24">
        <v>2.6804050512377033</v>
      </c>
      <c r="E56" s="24">
        <v>0</v>
      </c>
      <c r="F56" s="25">
        <v>2.6804050512377033</v>
      </c>
      <c r="G56" s="26">
        <v>2.6804050512377038</v>
      </c>
      <c r="H56" s="25">
        <f t="shared" si="20"/>
        <v>2.30441538</v>
      </c>
      <c r="I56" s="25">
        <v>2.6804050512377038</v>
      </c>
      <c r="J56" s="25">
        <v>2.3952163799999999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-9.0801000000000007E-2</v>
      </c>
      <c r="Q56" s="26">
        <f t="shared" si="21"/>
        <v>0.37598967123770333</v>
      </c>
      <c r="R56" s="27">
        <f t="shared" si="3"/>
        <v>-0.37598967123770377</v>
      </c>
      <c r="S56" s="60">
        <f t="shared" si="4"/>
        <v>-0.1402734527246495</v>
      </c>
      <c r="T56" s="62" t="s">
        <v>283</v>
      </c>
    </row>
    <row r="57" spans="1:20" s="2" customFormat="1" ht="94.5" x14ac:dyDescent="0.25">
      <c r="A57" s="22" t="s">
        <v>79</v>
      </c>
      <c r="B57" s="22" t="s">
        <v>266</v>
      </c>
      <c r="C57" s="23" t="s">
        <v>267</v>
      </c>
      <c r="D57" s="24">
        <v>18.615856400000002</v>
      </c>
      <c r="E57" s="24">
        <v>17.685063580000001</v>
      </c>
      <c r="F57" s="25">
        <v>0.93079282000000063</v>
      </c>
      <c r="G57" s="26">
        <v>0.93079281999999997</v>
      </c>
      <c r="H57" s="25">
        <f t="shared" si="20"/>
        <v>0.93079281999999997</v>
      </c>
      <c r="I57" s="25">
        <v>0.93079281999999997</v>
      </c>
      <c r="J57" s="25">
        <v>0.93079281999999997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6">
        <f t="shared" si="21"/>
        <v>0</v>
      </c>
      <c r="R57" s="27">
        <f t="shared" si="3"/>
        <v>0</v>
      </c>
      <c r="S57" s="60">
        <f t="shared" si="4"/>
        <v>0</v>
      </c>
      <c r="T57" s="62" t="s">
        <v>31</v>
      </c>
    </row>
    <row r="58" spans="1:20" s="2" customFormat="1" ht="63" x14ac:dyDescent="0.25">
      <c r="A58" s="22" t="s">
        <v>79</v>
      </c>
      <c r="B58" s="22" t="s">
        <v>268</v>
      </c>
      <c r="C58" s="23" t="s">
        <v>269</v>
      </c>
      <c r="D58" s="24">
        <v>1.4422631880000001</v>
      </c>
      <c r="E58" s="24">
        <v>0</v>
      </c>
      <c r="F58" s="25">
        <v>1.4422631880000001</v>
      </c>
      <c r="G58" s="26" t="s">
        <v>31</v>
      </c>
      <c r="H58" s="25">
        <f t="shared" si="20"/>
        <v>1.4422632</v>
      </c>
      <c r="I58" s="25" t="s">
        <v>31</v>
      </c>
      <c r="J58" s="25">
        <v>0</v>
      </c>
      <c r="K58" s="25" t="s">
        <v>31</v>
      </c>
      <c r="L58" s="25">
        <v>0</v>
      </c>
      <c r="M58" s="25" t="s">
        <v>31</v>
      </c>
      <c r="N58" s="25">
        <v>1.4422632</v>
      </c>
      <c r="O58" s="25" t="s">
        <v>31</v>
      </c>
      <c r="P58" s="25">
        <v>0</v>
      </c>
      <c r="Q58" s="26">
        <f t="shared" si="21"/>
        <v>-1.1999999882661427E-8</v>
      </c>
      <c r="R58" s="27" t="str">
        <f t="shared" si="3"/>
        <v>нд</v>
      </c>
      <c r="S58" s="60" t="str">
        <f t="shared" si="4"/>
        <v>нд</v>
      </c>
      <c r="T58" s="62" t="s">
        <v>284</v>
      </c>
    </row>
    <row r="59" spans="1:20" s="2" customFormat="1" ht="63" x14ac:dyDescent="0.25">
      <c r="A59" s="22" t="s">
        <v>79</v>
      </c>
      <c r="B59" s="22" t="s">
        <v>270</v>
      </c>
      <c r="C59" s="23" t="s">
        <v>271</v>
      </c>
      <c r="D59" s="24">
        <v>2066.2472527800001</v>
      </c>
      <c r="E59" s="24">
        <v>0</v>
      </c>
      <c r="F59" s="25">
        <v>2066.2472527800001</v>
      </c>
      <c r="G59" s="26">
        <v>136.16879995127999</v>
      </c>
      <c r="H59" s="25">
        <f t="shared" si="20"/>
        <v>67.258090030000005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136.16879995127999</v>
      </c>
      <c r="P59" s="25">
        <v>67.258090030000005</v>
      </c>
      <c r="Q59" s="26">
        <f t="shared" si="21"/>
        <v>1998.9891627500001</v>
      </c>
      <c r="R59" s="27">
        <f t="shared" si="3"/>
        <v>-68.910709921279988</v>
      </c>
      <c r="S59" s="60">
        <f t="shared" si="4"/>
        <v>-0.5060682766238348</v>
      </c>
      <c r="T59" s="62" t="s">
        <v>285</v>
      </c>
    </row>
    <row r="60" spans="1:20" s="2" customFormat="1" ht="47.25" x14ac:dyDescent="0.25">
      <c r="A60" s="22" t="s">
        <v>79</v>
      </c>
      <c r="B60" s="22" t="s">
        <v>272</v>
      </c>
      <c r="C60" s="23" t="s">
        <v>273</v>
      </c>
      <c r="D60" s="24">
        <v>31.162212995800001</v>
      </c>
      <c r="E60" s="24">
        <v>2.4703704518</v>
      </c>
      <c r="F60" s="25">
        <v>28.691842544</v>
      </c>
      <c r="G60" s="26">
        <v>0</v>
      </c>
      <c r="H60" s="25">
        <f t="shared" si="20"/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6">
        <f t="shared" si="21"/>
        <v>28.691842544</v>
      </c>
      <c r="R60" s="27">
        <f t="shared" si="3"/>
        <v>0</v>
      </c>
      <c r="S60" s="60" t="str">
        <f t="shared" si="4"/>
        <v>-</v>
      </c>
      <c r="T60" s="62" t="s">
        <v>31</v>
      </c>
    </row>
    <row r="61" spans="1:20" s="2" customFormat="1" ht="47.25" x14ac:dyDescent="0.25">
      <c r="A61" s="22" t="s">
        <v>79</v>
      </c>
      <c r="B61" s="22" t="s">
        <v>274</v>
      </c>
      <c r="C61" s="23" t="s">
        <v>275</v>
      </c>
      <c r="D61" s="24">
        <v>4.4063809959999993</v>
      </c>
      <c r="E61" s="24">
        <v>0.64552667600000002</v>
      </c>
      <c r="F61" s="25">
        <v>3.7608543199999991</v>
      </c>
      <c r="G61" s="26">
        <v>0</v>
      </c>
      <c r="H61" s="25">
        <f t="shared" si="20"/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6">
        <f t="shared" si="21"/>
        <v>3.7608543199999991</v>
      </c>
      <c r="R61" s="27">
        <f t="shared" si="3"/>
        <v>0</v>
      </c>
      <c r="S61" s="60" t="str">
        <f t="shared" si="4"/>
        <v>-</v>
      </c>
      <c r="T61" s="62" t="s">
        <v>31</v>
      </c>
    </row>
    <row r="62" spans="1:20" s="2" customFormat="1" ht="47.25" x14ac:dyDescent="0.25">
      <c r="A62" s="22" t="s">
        <v>79</v>
      </c>
      <c r="B62" s="22" t="s">
        <v>276</v>
      </c>
      <c r="C62" s="23" t="s">
        <v>277</v>
      </c>
      <c r="D62" s="24">
        <v>65.617463011200002</v>
      </c>
      <c r="E62" s="24">
        <v>1.8196364792000002</v>
      </c>
      <c r="F62" s="25">
        <v>63.797826532000002</v>
      </c>
      <c r="G62" s="26">
        <v>0</v>
      </c>
      <c r="H62" s="25">
        <f t="shared" si="20"/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6">
        <f t="shared" si="21"/>
        <v>63.797826532000002</v>
      </c>
      <c r="R62" s="27">
        <f t="shared" si="3"/>
        <v>0</v>
      </c>
      <c r="S62" s="60" t="str">
        <f t="shared" si="4"/>
        <v>-</v>
      </c>
      <c r="T62" s="62" t="s">
        <v>31</v>
      </c>
    </row>
    <row r="63" spans="1:20" s="2" customFormat="1" ht="47.25" x14ac:dyDescent="0.25">
      <c r="A63" s="22" t="s">
        <v>79</v>
      </c>
      <c r="B63" s="22" t="s">
        <v>278</v>
      </c>
      <c r="C63" s="23" t="s">
        <v>279</v>
      </c>
      <c r="D63" s="24">
        <v>238.1023119992</v>
      </c>
      <c r="E63" s="24">
        <v>6.0897578511999999</v>
      </c>
      <c r="F63" s="25">
        <v>232.01255414799999</v>
      </c>
      <c r="G63" s="26">
        <v>0</v>
      </c>
      <c r="H63" s="25">
        <f t="shared" si="20"/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6">
        <f t="shared" si="21"/>
        <v>232.01255414799999</v>
      </c>
      <c r="R63" s="27">
        <f t="shared" si="3"/>
        <v>0</v>
      </c>
      <c r="S63" s="60" t="str">
        <f t="shared" si="4"/>
        <v>-</v>
      </c>
      <c r="T63" s="62" t="s">
        <v>31</v>
      </c>
    </row>
    <row r="64" spans="1:20" s="2" customFormat="1" x14ac:dyDescent="0.25">
      <c r="A64" s="22" t="s">
        <v>81</v>
      </c>
      <c r="B64" s="22" t="s">
        <v>82</v>
      </c>
      <c r="C64" s="23" t="s">
        <v>30</v>
      </c>
      <c r="D64" s="24">
        <f>D65+D66</f>
        <v>0</v>
      </c>
      <c r="E64" s="24">
        <f t="shared" ref="E64:Q64" si="22">E65+E66</f>
        <v>0</v>
      </c>
      <c r="F64" s="24">
        <f t="shared" si="22"/>
        <v>0</v>
      </c>
      <c r="G64" s="24">
        <f t="shared" si="22"/>
        <v>0</v>
      </c>
      <c r="H64" s="24">
        <f t="shared" si="22"/>
        <v>0</v>
      </c>
      <c r="I64" s="24">
        <f t="shared" si="22"/>
        <v>0</v>
      </c>
      <c r="J64" s="24">
        <f t="shared" si="22"/>
        <v>0</v>
      </c>
      <c r="K64" s="24">
        <f t="shared" si="22"/>
        <v>0</v>
      </c>
      <c r="L64" s="24">
        <f t="shared" si="22"/>
        <v>0</v>
      </c>
      <c r="M64" s="24">
        <f t="shared" si="22"/>
        <v>0</v>
      </c>
      <c r="N64" s="24">
        <f t="shared" si="22"/>
        <v>0</v>
      </c>
      <c r="O64" s="24">
        <f t="shared" si="22"/>
        <v>0</v>
      </c>
      <c r="P64" s="24">
        <f t="shared" si="22"/>
        <v>0</v>
      </c>
      <c r="Q64" s="24">
        <f t="shared" si="22"/>
        <v>0</v>
      </c>
      <c r="R64" s="27">
        <f t="shared" si="3"/>
        <v>0</v>
      </c>
      <c r="S64" s="60" t="str">
        <f t="shared" si="4"/>
        <v>-</v>
      </c>
      <c r="T64" s="21" t="s">
        <v>31</v>
      </c>
    </row>
    <row r="65" spans="1:20" s="2" customFormat="1" ht="31.5" x14ac:dyDescent="0.25">
      <c r="A65" s="22" t="s">
        <v>83</v>
      </c>
      <c r="B65" s="22" t="s">
        <v>84</v>
      </c>
      <c r="C65" s="23" t="s">
        <v>30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7">
        <f t="shared" si="3"/>
        <v>0</v>
      </c>
      <c r="S65" s="60" t="str">
        <f t="shared" si="4"/>
        <v>-</v>
      </c>
      <c r="T65" s="21" t="s">
        <v>31</v>
      </c>
    </row>
    <row r="66" spans="1:20" s="2" customFormat="1" x14ac:dyDescent="0.25">
      <c r="A66" s="22" t="s">
        <v>85</v>
      </c>
      <c r="B66" s="22" t="s">
        <v>86</v>
      </c>
      <c r="C66" s="23" t="s">
        <v>30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7">
        <f t="shared" si="3"/>
        <v>0</v>
      </c>
      <c r="S66" s="60" t="str">
        <f t="shared" si="4"/>
        <v>-</v>
      </c>
      <c r="T66" s="21" t="s">
        <v>31</v>
      </c>
    </row>
    <row r="67" spans="1:20" s="2" customFormat="1" x14ac:dyDescent="0.25">
      <c r="A67" s="22" t="s">
        <v>87</v>
      </c>
      <c r="B67" s="22" t="s">
        <v>88</v>
      </c>
      <c r="C67" s="23" t="s">
        <v>30</v>
      </c>
      <c r="D67" s="24">
        <f t="shared" ref="D67:Q67" si="23">D68+D72</f>
        <v>0</v>
      </c>
      <c r="E67" s="24">
        <f t="shared" si="23"/>
        <v>0</v>
      </c>
      <c r="F67" s="24">
        <f t="shared" si="23"/>
        <v>0</v>
      </c>
      <c r="G67" s="24">
        <f t="shared" si="23"/>
        <v>0</v>
      </c>
      <c r="H67" s="24">
        <f t="shared" si="23"/>
        <v>0</v>
      </c>
      <c r="I67" s="24">
        <f t="shared" si="23"/>
        <v>0</v>
      </c>
      <c r="J67" s="24">
        <f t="shared" si="23"/>
        <v>0</v>
      </c>
      <c r="K67" s="24">
        <f t="shared" si="23"/>
        <v>0</v>
      </c>
      <c r="L67" s="24">
        <f t="shared" si="23"/>
        <v>0</v>
      </c>
      <c r="M67" s="24">
        <f t="shared" si="23"/>
        <v>0</v>
      </c>
      <c r="N67" s="24">
        <f t="shared" si="23"/>
        <v>0</v>
      </c>
      <c r="O67" s="24">
        <f t="shared" si="23"/>
        <v>0</v>
      </c>
      <c r="P67" s="24">
        <f t="shared" si="23"/>
        <v>0</v>
      </c>
      <c r="Q67" s="24">
        <f t="shared" si="23"/>
        <v>0</v>
      </c>
      <c r="R67" s="27">
        <f t="shared" si="3"/>
        <v>0</v>
      </c>
      <c r="S67" s="60" t="str">
        <f t="shared" si="4"/>
        <v>-</v>
      </c>
      <c r="T67" s="21" t="s">
        <v>31</v>
      </c>
    </row>
    <row r="68" spans="1:20" s="2" customFormat="1" x14ac:dyDescent="0.25">
      <c r="A68" s="22" t="s">
        <v>89</v>
      </c>
      <c r="B68" s="76" t="s">
        <v>90</v>
      </c>
      <c r="C68" s="23" t="s">
        <v>30</v>
      </c>
      <c r="D68" s="24">
        <f t="shared" ref="D68:Q68" si="24">D69+D70+D71</f>
        <v>0</v>
      </c>
      <c r="E68" s="24">
        <f t="shared" si="24"/>
        <v>0</v>
      </c>
      <c r="F68" s="24">
        <f t="shared" si="24"/>
        <v>0</v>
      </c>
      <c r="G68" s="24">
        <f t="shared" si="24"/>
        <v>0</v>
      </c>
      <c r="H68" s="24">
        <f t="shared" si="24"/>
        <v>0</v>
      </c>
      <c r="I68" s="24">
        <f t="shared" si="24"/>
        <v>0</v>
      </c>
      <c r="J68" s="24">
        <f t="shared" si="24"/>
        <v>0</v>
      </c>
      <c r="K68" s="24">
        <f t="shared" si="24"/>
        <v>0</v>
      </c>
      <c r="L68" s="24">
        <f t="shared" si="24"/>
        <v>0</v>
      </c>
      <c r="M68" s="24">
        <f t="shared" si="24"/>
        <v>0</v>
      </c>
      <c r="N68" s="24">
        <f t="shared" si="24"/>
        <v>0</v>
      </c>
      <c r="O68" s="24">
        <f t="shared" si="24"/>
        <v>0</v>
      </c>
      <c r="P68" s="24">
        <f t="shared" si="24"/>
        <v>0</v>
      </c>
      <c r="Q68" s="24">
        <f t="shared" si="24"/>
        <v>0</v>
      </c>
      <c r="R68" s="27">
        <f t="shared" si="3"/>
        <v>0</v>
      </c>
      <c r="S68" s="60" t="str">
        <f t="shared" si="4"/>
        <v>-</v>
      </c>
      <c r="T68" s="21" t="s">
        <v>31</v>
      </c>
    </row>
    <row r="69" spans="1:20" s="2" customFormat="1" ht="47.25" x14ac:dyDescent="0.25">
      <c r="A69" s="22" t="s">
        <v>89</v>
      </c>
      <c r="B69" s="22" t="s">
        <v>91</v>
      </c>
      <c r="C69" s="23" t="s">
        <v>30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7">
        <f t="shared" si="3"/>
        <v>0</v>
      </c>
      <c r="S69" s="60" t="str">
        <f t="shared" si="4"/>
        <v>-</v>
      </c>
      <c r="T69" s="21" t="s">
        <v>31</v>
      </c>
    </row>
    <row r="70" spans="1:20" s="2" customFormat="1" ht="47.25" x14ac:dyDescent="0.25">
      <c r="A70" s="22" t="s">
        <v>89</v>
      </c>
      <c r="B70" s="22" t="s">
        <v>92</v>
      </c>
      <c r="C70" s="23" t="s">
        <v>30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7">
        <f t="shared" si="3"/>
        <v>0</v>
      </c>
      <c r="S70" s="60" t="str">
        <f t="shared" si="4"/>
        <v>-</v>
      </c>
      <c r="T70" s="21" t="s">
        <v>31</v>
      </c>
    </row>
    <row r="71" spans="1:20" s="2" customFormat="1" ht="47.25" x14ac:dyDescent="0.25">
      <c r="A71" s="22" t="s">
        <v>89</v>
      </c>
      <c r="B71" s="22" t="s">
        <v>93</v>
      </c>
      <c r="C71" s="23" t="s">
        <v>30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7">
        <f t="shared" si="3"/>
        <v>0</v>
      </c>
      <c r="S71" s="60" t="str">
        <f t="shared" si="4"/>
        <v>-</v>
      </c>
      <c r="T71" s="21" t="s">
        <v>31</v>
      </c>
    </row>
    <row r="72" spans="1:20" s="2" customFormat="1" x14ac:dyDescent="0.25">
      <c r="A72" s="22" t="s">
        <v>94</v>
      </c>
      <c r="B72" s="22" t="s">
        <v>90</v>
      </c>
      <c r="C72" s="23" t="s">
        <v>30</v>
      </c>
      <c r="D72" s="24">
        <f>D73+D74+D75</f>
        <v>0</v>
      </c>
      <c r="E72" s="24">
        <f t="shared" ref="E72:Q72" si="25">E73+E74+E75</f>
        <v>0</v>
      </c>
      <c r="F72" s="24">
        <f t="shared" si="25"/>
        <v>0</v>
      </c>
      <c r="G72" s="24">
        <f t="shared" si="25"/>
        <v>0</v>
      </c>
      <c r="H72" s="24">
        <f t="shared" si="25"/>
        <v>0</v>
      </c>
      <c r="I72" s="24">
        <f t="shared" si="25"/>
        <v>0</v>
      </c>
      <c r="J72" s="24">
        <f t="shared" si="25"/>
        <v>0</v>
      </c>
      <c r="K72" s="24">
        <f t="shared" si="25"/>
        <v>0</v>
      </c>
      <c r="L72" s="24">
        <f t="shared" si="25"/>
        <v>0</v>
      </c>
      <c r="M72" s="24">
        <f t="shared" si="25"/>
        <v>0</v>
      </c>
      <c r="N72" s="24">
        <f t="shared" si="25"/>
        <v>0</v>
      </c>
      <c r="O72" s="24">
        <f t="shared" si="25"/>
        <v>0</v>
      </c>
      <c r="P72" s="24">
        <f t="shared" si="25"/>
        <v>0</v>
      </c>
      <c r="Q72" s="24">
        <f t="shared" si="25"/>
        <v>0</v>
      </c>
      <c r="R72" s="27">
        <f t="shared" si="3"/>
        <v>0</v>
      </c>
      <c r="S72" s="60" t="str">
        <f t="shared" si="4"/>
        <v>-</v>
      </c>
      <c r="T72" s="21" t="s">
        <v>31</v>
      </c>
    </row>
    <row r="73" spans="1:20" s="2" customFormat="1" ht="47.25" x14ac:dyDescent="0.25">
      <c r="A73" s="22" t="s">
        <v>94</v>
      </c>
      <c r="B73" s="22" t="s">
        <v>91</v>
      </c>
      <c r="C73" s="23" t="s">
        <v>30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7">
        <f t="shared" si="3"/>
        <v>0</v>
      </c>
      <c r="S73" s="60" t="str">
        <f t="shared" si="4"/>
        <v>-</v>
      </c>
      <c r="T73" s="21" t="s">
        <v>31</v>
      </c>
    </row>
    <row r="74" spans="1:20" s="2" customFormat="1" ht="47.25" x14ac:dyDescent="0.25">
      <c r="A74" s="22" t="s">
        <v>94</v>
      </c>
      <c r="B74" s="22" t="s">
        <v>92</v>
      </c>
      <c r="C74" s="23" t="s">
        <v>30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7">
        <f t="shared" si="3"/>
        <v>0</v>
      </c>
      <c r="S74" s="60" t="str">
        <f t="shared" si="4"/>
        <v>-</v>
      </c>
      <c r="T74" s="21" t="s">
        <v>31</v>
      </c>
    </row>
    <row r="75" spans="1:20" s="2" customFormat="1" ht="47.25" x14ac:dyDescent="0.25">
      <c r="A75" s="22" t="s">
        <v>94</v>
      </c>
      <c r="B75" s="22" t="s">
        <v>93</v>
      </c>
      <c r="C75" s="23" t="s">
        <v>30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7">
        <f t="shared" si="3"/>
        <v>0</v>
      </c>
      <c r="S75" s="60" t="str">
        <f t="shared" si="4"/>
        <v>-</v>
      </c>
      <c r="T75" s="21" t="s">
        <v>31</v>
      </c>
    </row>
    <row r="76" spans="1:20" s="2" customFormat="1" ht="31.5" x14ac:dyDescent="0.25">
      <c r="A76" s="22" t="s">
        <v>95</v>
      </c>
      <c r="B76" s="22" t="s">
        <v>96</v>
      </c>
      <c r="C76" s="23" t="s">
        <v>30</v>
      </c>
      <c r="D76" s="24">
        <f>D77+D78</f>
        <v>825.14325583293237</v>
      </c>
      <c r="E76" s="24">
        <f t="shared" ref="E76:Q76" si="26">E77+E78</f>
        <v>1.1260441355999999</v>
      </c>
      <c r="F76" s="24">
        <f t="shared" si="26"/>
        <v>824.01721169733241</v>
      </c>
      <c r="G76" s="24">
        <f t="shared" si="26"/>
        <v>0.24354153704617795</v>
      </c>
      <c r="H76" s="24">
        <f t="shared" si="26"/>
        <v>1.0053564099999999</v>
      </c>
      <c r="I76" s="24">
        <f t="shared" si="26"/>
        <v>0</v>
      </c>
      <c r="J76" s="24">
        <f t="shared" si="26"/>
        <v>0</v>
      </c>
      <c r="K76" s="24">
        <f t="shared" si="26"/>
        <v>0</v>
      </c>
      <c r="L76" s="24">
        <f t="shared" si="26"/>
        <v>0</v>
      </c>
      <c r="M76" s="24">
        <f t="shared" si="26"/>
        <v>0</v>
      </c>
      <c r="N76" s="24">
        <f t="shared" si="26"/>
        <v>0.91455540999999996</v>
      </c>
      <c r="O76" s="24">
        <f t="shared" si="26"/>
        <v>0.24354153704617795</v>
      </c>
      <c r="P76" s="24">
        <f t="shared" si="26"/>
        <v>9.0801000000000007E-2</v>
      </c>
      <c r="Q76" s="24">
        <f t="shared" si="26"/>
        <v>823.01185528733242</v>
      </c>
      <c r="R76" s="27">
        <f t="shared" si="3"/>
        <v>0.76181487295382189</v>
      </c>
      <c r="S76" s="60">
        <f t="shared" si="4"/>
        <v>3.128069577754919</v>
      </c>
      <c r="T76" s="21" t="s">
        <v>31</v>
      </c>
    </row>
    <row r="77" spans="1:20" s="2" customFormat="1" ht="31.5" x14ac:dyDescent="0.25">
      <c r="A77" s="22" t="s">
        <v>97</v>
      </c>
      <c r="B77" s="22" t="s">
        <v>98</v>
      </c>
      <c r="C77" s="23" t="s">
        <v>30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7">
        <f t="shared" si="3"/>
        <v>0</v>
      </c>
      <c r="S77" s="60" t="str">
        <f t="shared" si="4"/>
        <v>-</v>
      </c>
      <c r="T77" s="21" t="s">
        <v>31</v>
      </c>
    </row>
    <row r="78" spans="1:20" s="2" customFormat="1" ht="31.5" x14ac:dyDescent="0.25">
      <c r="A78" s="22" t="s">
        <v>99</v>
      </c>
      <c r="B78" s="22" t="s">
        <v>100</v>
      </c>
      <c r="C78" s="23" t="s">
        <v>30</v>
      </c>
      <c r="D78" s="24">
        <f>SUM(D79:D86)</f>
        <v>825.14325583293237</v>
      </c>
      <c r="E78" s="24">
        <f t="shared" ref="E78:Q78" si="27">SUM(E79:E86)</f>
        <v>1.1260441355999999</v>
      </c>
      <c r="F78" s="24">
        <f t="shared" si="27"/>
        <v>824.01721169733241</v>
      </c>
      <c r="G78" s="24">
        <f t="shared" si="27"/>
        <v>0.24354153704617795</v>
      </c>
      <c r="H78" s="24">
        <f t="shared" si="27"/>
        <v>1.0053564099999999</v>
      </c>
      <c r="I78" s="24">
        <f t="shared" si="27"/>
        <v>0</v>
      </c>
      <c r="J78" s="24">
        <f t="shared" si="27"/>
        <v>0</v>
      </c>
      <c r="K78" s="24">
        <f t="shared" si="27"/>
        <v>0</v>
      </c>
      <c r="L78" s="24">
        <f t="shared" si="27"/>
        <v>0</v>
      </c>
      <c r="M78" s="24">
        <f t="shared" si="27"/>
        <v>0</v>
      </c>
      <c r="N78" s="24">
        <f t="shared" si="27"/>
        <v>0.91455540999999996</v>
      </c>
      <c r="O78" s="24">
        <f t="shared" si="27"/>
        <v>0.24354153704617795</v>
      </c>
      <c r="P78" s="24">
        <f t="shared" si="27"/>
        <v>9.0801000000000007E-2</v>
      </c>
      <c r="Q78" s="24">
        <f t="shared" si="27"/>
        <v>823.01185528733242</v>
      </c>
      <c r="R78" s="27">
        <f t="shared" si="3"/>
        <v>0.76181487295382189</v>
      </c>
      <c r="S78" s="60">
        <f t="shared" si="4"/>
        <v>3.128069577754919</v>
      </c>
      <c r="T78" s="21" t="s">
        <v>31</v>
      </c>
    </row>
    <row r="79" spans="1:20" s="2" customFormat="1" ht="94.5" x14ac:dyDescent="0.25">
      <c r="A79" s="22" t="s">
        <v>99</v>
      </c>
      <c r="B79" s="22" t="s">
        <v>304</v>
      </c>
      <c r="C79" s="23" t="s">
        <v>305</v>
      </c>
      <c r="D79" s="24">
        <v>244.25706735962277</v>
      </c>
      <c r="E79" s="24">
        <v>0</v>
      </c>
      <c r="F79" s="25">
        <v>244.25706735962277</v>
      </c>
      <c r="G79" s="26">
        <v>0</v>
      </c>
      <c r="H79" s="25">
        <f t="shared" ref="H79:H86" si="28">J79+L79+N79+P79</f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6">
        <f>F79-H79</f>
        <v>244.25706735962277</v>
      </c>
      <c r="R79" s="27">
        <f t="shared" si="3"/>
        <v>0</v>
      </c>
      <c r="S79" s="60" t="str">
        <f t="shared" si="4"/>
        <v>-</v>
      </c>
      <c r="T79" s="63" t="s">
        <v>31</v>
      </c>
    </row>
    <row r="80" spans="1:20" s="2" customFormat="1" ht="63" x14ac:dyDescent="0.25">
      <c r="A80" s="22" t="s">
        <v>99</v>
      </c>
      <c r="B80" s="22" t="s">
        <v>306</v>
      </c>
      <c r="C80" s="23" t="s">
        <v>307</v>
      </c>
      <c r="D80" s="24">
        <v>0.11256362813546292</v>
      </c>
      <c r="E80" s="24">
        <v>0</v>
      </c>
      <c r="F80" s="25">
        <v>0.11256362813546292</v>
      </c>
      <c r="G80" s="26">
        <v>0.11256362813546292</v>
      </c>
      <c r="H80" s="25">
        <f t="shared" si="28"/>
        <v>9.0801000000000007E-2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0.11256362813546292</v>
      </c>
      <c r="P80" s="25">
        <v>9.0801000000000007E-2</v>
      </c>
      <c r="Q80" s="26">
        <f>F80-H80</f>
        <v>2.1762628135462911E-2</v>
      </c>
      <c r="R80" s="27">
        <f t="shared" si="3"/>
        <v>-2.1762628135462911E-2</v>
      </c>
      <c r="S80" s="60">
        <f t="shared" si="4"/>
        <v>-0.19333623565573971</v>
      </c>
      <c r="T80" s="63" t="s">
        <v>283</v>
      </c>
    </row>
    <row r="81" spans="1:20" s="2" customFormat="1" ht="63" x14ac:dyDescent="0.25">
      <c r="A81" s="22" t="s">
        <v>99</v>
      </c>
      <c r="B81" s="22" t="s">
        <v>308</v>
      </c>
      <c r="C81" s="23" t="s">
        <v>309</v>
      </c>
      <c r="D81" s="24">
        <v>547.57771441631155</v>
      </c>
      <c r="E81" s="24">
        <v>0</v>
      </c>
      <c r="F81" s="25">
        <v>547.57771441631155</v>
      </c>
      <c r="G81" s="26">
        <v>0</v>
      </c>
      <c r="H81" s="25">
        <f t="shared" si="28"/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6">
        <f t="shared" ref="Q81:Q85" si="29">F81-H81</f>
        <v>547.57771441631155</v>
      </c>
      <c r="R81" s="27">
        <f t="shared" si="3"/>
        <v>0</v>
      </c>
      <c r="S81" s="60" t="str">
        <f t="shared" si="4"/>
        <v>-</v>
      </c>
      <c r="T81" s="63" t="s">
        <v>282</v>
      </c>
    </row>
    <row r="82" spans="1:20" s="2" customFormat="1" ht="63" x14ac:dyDescent="0.25">
      <c r="A82" s="22" t="s">
        <v>99</v>
      </c>
      <c r="B82" s="22" t="s">
        <v>310</v>
      </c>
      <c r="C82" s="23" t="s">
        <v>311</v>
      </c>
      <c r="D82" s="24">
        <v>9.2659608910715049E-2</v>
      </c>
      <c r="E82" s="24">
        <v>0</v>
      </c>
      <c r="F82" s="25">
        <v>9.2659608910715049E-2</v>
      </c>
      <c r="G82" s="26">
        <v>9.2659608910715049E-2</v>
      </c>
      <c r="H82" s="25">
        <f t="shared" si="28"/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9.2659608910715049E-2</v>
      </c>
      <c r="P82" s="25">
        <v>0</v>
      </c>
      <c r="Q82" s="26">
        <f t="shared" si="29"/>
        <v>9.2659608910715049E-2</v>
      </c>
      <c r="R82" s="27">
        <f t="shared" si="3"/>
        <v>-9.2659608910715049E-2</v>
      </c>
      <c r="S82" s="60">
        <f t="shared" si="4"/>
        <v>-1</v>
      </c>
      <c r="T82" s="63" t="s">
        <v>286</v>
      </c>
    </row>
    <row r="83" spans="1:20" s="2" customFormat="1" ht="63" x14ac:dyDescent="0.25">
      <c r="A83" s="22" t="s">
        <v>99</v>
      </c>
      <c r="B83" s="22" t="s">
        <v>312</v>
      </c>
      <c r="C83" s="23" t="s">
        <v>313</v>
      </c>
      <c r="D83" s="24">
        <v>7.4164686199902841</v>
      </c>
      <c r="E83" s="24">
        <v>0</v>
      </c>
      <c r="F83" s="25">
        <v>7.4164686199902841</v>
      </c>
      <c r="G83" s="26">
        <v>3.83183E-2</v>
      </c>
      <c r="H83" s="25">
        <f t="shared" si="28"/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3.83183E-2</v>
      </c>
      <c r="P83" s="25">
        <v>0</v>
      </c>
      <c r="Q83" s="26">
        <f t="shared" si="29"/>
        <v>7.4164686199902841</v>
      </c>
      <c r="R83" s="27">
        <f t="shared" si="3"/>
        <v>-3.83183E-2</v>
      </c>
      <c r="S83" s="60">
        <f t="shared" si="4"/>
        <v>-1</v>
      </c>
      <c r="T83" s="63" t="s">
        <v>287</v>
      </c>
    </row>
    <row r="84" spans="1:20" s="2" customFormat="1" ht="63" x14ac:dyDescent="0.25">
      <c r="A84" s="22" t="s">
        <v>99</v>
      </c>
      <c r="B84" s="22" t="s">
        <v>314</v>
      </c>
      <c r="C84" s="23" t="s">
        <v>315</v>
      </c>
      <c r="D84" s="24">
        <v>6.4915077843616196</v>
      </c>
      <c r="E84" s="24">
        <v>0</v>
      </c>
      <c r="F84" s="25">
        <v>6.4915077843616196</v>
      </c>
      <c r="G84" s="26">
        <v>0</v>
      </c>
      <c r="H84" s="25">
        <f t="shared" si="28"/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6">
        <f t="shared" si="29"/>
        <v>6.4915077843616196</v>
      </c>
      <c r="R84" s="27">
        <f t="shared" si="3"/>
        <v>0</v>
      </c>
      <c r="S84" s="60" t="str">
        <f t="shared" si="4"/>
        <v>-</v>
      </c>
      <c r="T84" s="63" t="s">
        <v>31</v>
      </c>
    </row>
    <row r="85" spans="1:20" s="2" customFormat="1" ht="47.25" x14ac:dyDescent="0.25">
      <c r="A85" s="22" t="s">
        <v>99</v>
      </c>
      <c r="B85" s="22" t="s">
        <v>316</v>
      </c>
      <c r="C85" s="23" t="s">
        <v>317</v>
      </c>
      <c r="D85" s="24">
        <v>18.280719003600002</v>
      </c>
      <c r="E85" s="24">
        <v>1.1260441355999999</v>
      </c>
      <c r="F85" s="25">
        <v>17.154674868000001</v>
      </c>
      <c r="G85" s="26">
        <v>0</v>
      </c>
      <c r="H85" s="25">
        <f t="shared" si="28"/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6">
        <f t="shared" si="29"/>
        <v>17.154674868000001</v>
      </c>
      <c r="R85" s="27">
        <f t="shared" si="3"/>
        <v>0</v>
      </c>
      <c r="S85" s="60" t="str">
        <f t="shared" si="4"/>
        <v>-</v>
      </c>
      <c r="T85" s="63" t="s">
        <v>31</v>
      </c>
    </row>
    <row r="86" spans="1:20" s="2" customFormat="1" ht="47.25" x14ac:dyDescent="0.25">
      <c r="A86" s="22" t="s">
        <v>99</v>
      </c>
      <c r="B86" s="22" t="s">
        <v>318</v>
      </c>
      <c r="C86" s="23" t="s">
        <v>319</v>
      </c>
      <c r="D86" s="24">
        <v>0.9145554119999999</v>
      </c>
      <c r="E86" s="24">
        <v>0</v>
      </c>
      <c r="F86" s="25">
        <v>0.9145554119999999</v>
      </c>
      <c r="G86" s="26" t="s">
        <v>31</v>
      </c>
      <c r="H86" s="25">
        <f t="shared" si="28"/>
        <v>0.91455540999999996</v>
      </c>
      <c r="I86" s="25" t="s">
        <v>31</v>
      </c>
      <c r="J86" s="25">
        <v>0</v>
      </c>
      <c r="K86" s="25" t="s">
        <v>31</v>
      </c>
      <c r="L86" s="25">
        <v>0</v>
      </c>
      <c r="M86" s="25" t="s">
        <v>31</v>
      </c>
      <c r="N86" s="25">
        <v>0.91455540999999996</v>
      </c>
      <c r="O86" s="25" t="s">
        <v>31</v>
      </c>
      <c r="P86" s="25">
        <v>0</v>
      </c>
      <c r="Q86" s="26">
        <f>F86-H86</f>
        <v>1.9999999434361371E-9</v>
      </c>
      <c r="R86" s="27" t="str">
        <f t="shared" si="3"/>
        <v>нд</v>
      </c>
      <c r="S86" s="60" t="str">
        <f t="shared" si="4"/>
        <v>нд</v>
      </c>
      <c r="T86" s="61" t="s">
        <v>288</v>
      </c>
    </row>
    <row r="87" spans="1:20" s="2" customFormat="1" x14ac:dyDescent="0.25">
      <c r="A87" s="22" t="s">
        <v>101</v>
      </c>
      <c r="B87" s="22" t="s">
        <v>102</v>
      </c>
      <c r="C87" s="23" t="s">
        <v>30</v>
      </c>
      <c r="D87" s="24">
        <f t="shared" ref="D87:Q87" si="30">D88+D92+D97+D101</f>
        <v>2451.7941268724071</v>
      </c>
      <c r="E87" s="24">
        <f t="shared" si="30"/>
        <v>472.76730459687019</v>
      </c>
      <c r="F87" s="24">
        <f t="shared" si="30"/>
        <v>1979.0268222755369</v>
      </c>
      <c r="G87" s="24">
        <f t="shared" si="30"/>
        <v>667.50948581468106</v>
      </c>
      <c r="H87" s="24">
        <f t="shared" si="30"/>
        <v>273.66839935000007</v>
      </c>
      <c r="I87" s="24">
        <f t="shared" si="30"/>
        <v>0</v>
      </c>
      <c r="J87" s="24">
        <f t="shared" si="30"/>
        <v>96.630295480000001</v>
      </c>
      <c r="K87" s="24">
        <f t="shared" si="30"/>
        <v>0</v>
      </c>
      <c r="L87" s="24">
        <f t="shared" si="30"/>
        <v>150.74830743000001</v>
      </c>
      <c r="M87" s="24">
        <f t="shared" si="30"/>
        <v>0</v>
      </c>
      <c r="N87" s="24">
        <f t="shared" si="30"/>
        <v>19.688361440000001</v>
      </c>
      <c r="O87" s="24">
        <f t="shared" si="30"/>
        <v>667.50948581468106</v>
      </c>
      <c r="P87" s="24">
        <f t="shared" si="30"/>
        <v>6.6014350000000004</v>
      </c>
      <c r="Q87" s="24">
        <f t="shared" si="30"/>
        <v>1705.3584229255368</v>
      </c>
      <c r="R87" s="27">
        <f t="shared" si="3"/>
        <v>-393.84108646468104</v>
      </c>
      <c r="S87" s="60">
        <f t="shared" si="4"/>
        <v>-0.59001571488382132</v>
      </c>
      <c r="T87" s="21" t="s">
        <v>31</v>
      </c>
    </row>
    <row r="88" spans="1:20" s="2" customFormat="1" ht="31.5" x14ac:dyDescent="0.25">
      <c r="A88" s="22" t="s">
        <v>103</v>
      </c>
      <c r="B88" s="22" t="s">
        <v>104</v>
      </c>
      <c r="C88" s="23" t="s">
        <v>30</v>
      </c>
      <c r="D88" s="24">
        <f>D89+D90</f>
        <v>0.53106106799999997</v>
      </c>
      <c r="E88" s="24">
        <f t="shared" ref="E88:Q88" si="31">E89+E90</f>
        <v>0</v>
      </c>
      <c r="F88" s="24">
        <f t="shared" si="31"/>
        <v>0.53106106799999997</v>
      </c>
      <c r="G88" s="24">
        <f t="shared" si="31"/>
        <v>0</v>
      </c>
      <c r="H88" s="24">
        <f t="shared" si="31"/>
        <v>0.53106105999999997</v>
      </c>
      <c r="I88" s="24">
        <f t="shared" si="31"/>
        <v>0</v>
      </c>
      <c r="J88" s="24">
        <f t="shared" si="31"/>
        <v>0.53106105999999997</v>
      </c>
      <c r="K88" s="24">
        <f t="shared" si="31"/>
        <v>0</v>
      </c>
      <c r="L88" s="24">
        <f t="shared" si="31"/>
        <v>0</v>
      </c>
      <c r="M88" s="24">
        <f t="shared" si="31"/>
        <v>0</v>
      </c>
      <c r="N88" s="24">
        <f t="shared" si="31"/>
        <v>0</v>
      </c>
      <c r="O88" s="24">
        <f t="shared" si="31"/>
        <v>0</v>
      </c>
      <c r="P88" s="24">
        <f t="shared" si="31"/>
        <v>0</v>
      </c>
      <c r="Q88" s="24">
        <f t="shared" si="31"/>
        <v>7.9999999957891532E-9</v>
      </c>
      <c r="R88" s="27">
        <f t="shared" si="3"/>
        <v>0.53106105999999997</v>
      </c>
      <c r="S88" s="60" t="str">
        <f t="shared" si="4"/>
        <v>-</v>
      </c>
      <c r="T88" s="21" t="s">
        <v>31</v>
      </c>
    </row>
    <row r="89" spans="1:20" s="2" customFormat="1" x14ac:dyDescent="0.25">
      <c r="A89" s="22" t="s">
        <v>105</v>
      </c>
      <c r="B89" s="22" t="s">
        <v>106</v>
      </c>
      <c r="C89" s="23" t="s">
        <v>30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7">
        <f t="shared" si="3"/>
        <v>0</v>
      </c>
      <c r="S89" s="60" t="str">
        <f t="shared" si="4"/>
        <v>-</v>
      </c>
      <c r="T89" s="21" t="s">
        <v>31</v>
      </c>
    </row>
    <row r="90" spans="1:20" s="2" customFormat="1" ht="31.5" x14ac:dyDescent="0.25">
      <c r="A90" s="22" t="s">
        <v>107</v>
      </c>
      <c r="B90" s="22" t="s">
        <v>108</v>
      </c>
      <c r="C90" s="23" t="s">
        <v>30</v>
      </c>
      <c r="D90" s="24">
        <f>SUM(D91)</f>
        <v>0.53106106799999997</v>
      </c>
      <c r="E90" s="24">
        <f t="shared" ref="E90:Q90" si="32">SUM(E91)</f>
        <v>0</v>
      </c>
      <c r="F90" s="24">
        <f t="shared" si="32"/>
        <v>0.53106106799999997</v>
      </c>
      <c r="G90" s="24">
        <f t="shared" si="32"/>
        <v>0</v>
      </c>
      <c r="H90" s="24">
        <f t="shared" si="32"/>
        <v>0.53106105999999997</v>
      </c>
      <c r="I90" s="24">
        <f t="shared" si="32"/>
        <v>0</v>
      </c>
      <c r="J90" s="24">
        <f t="shared" si="32"/>
        <v>0.53106105999999997</v>
      </c>
      <c r="K90" s="24">
        <f t="shared" si="32"/>
        <v>0</v>
      </c>
      <c r="L90" s="24">
        <f t="shared" si="32"/>
        <v>0</v>
      </c>
      <c r="M90" s="24">
        <f t="shared" si="32"/>
        <v>0</v>
      </c>
      <c r="N90" s="24">
        <f t="shared" si="32"/>
        <v>0</v>
      </c>
      <c r="O90" s="24">
        <f t="shared" si="32"/>
        <v>0</v>
      </c>
      <c r="P90" s="24">
        <f t="shared" si="32"/>
        <v>0</v>
      </c>
      <c r="Q90" s="24">
        <f t="shared" si="32"/>
        <v>7.9999999957891532E-9</v>
      </c>
      <c r="R90" s="27">
        <f t="shared" ref="R90:R153" si="33">IF(G90="нд","нд",(J90+L90+N90+P90)-(I90+K90+M90+O90))</f>
        <v>0.53106105999999997</v>
      </c>
      <c r="S90" s="60" t="str">
        <f t="shared" ref="S90:S153" si="34">IF(G90="нд","нд",IF((I90+K90+M90+O90)&gt;0,R90/(I90+K90+M90+O90),"-"))</f>
        <v>-</v>
      </c>
      <c r="T90" s="21" t="s">
        <v>31</v>
      </c>
    </row>
    <row r="91" spans="1:20" s="2" customFormat="1" ht="38.25" customHeight="1" x14ac:dyDescent="0.25">
      <c r="A91" s="22" t="s">
        <v>107</v>
      </c>
      <c r="B91" s="22" t="s">
        <v>320</v>
      </c>
      <c r="C91" s="23" t="s">
        <v>321</v>
      </c>
      <c r="D91" s="24">
        <v>0.53106106799999997</v>
      </c>
      <c r="E91" s="24">
        <v>0</v>
      </c>
      <c r="F91" s="25">
        <v>0.53106106799999997</v>
      </c>
      <c r="G91" s="26" t="s">
        <v>31</v>
      </c>
      <c r="H91" s="25">
        <f t="shared" ref="H91" si="35">J91+L91+N91+P91</f>
        <v>0.53106105999999997</v>
      </c>
      <c r="I91" s="25" t="s">
        <v>31</v>
      </c>
      <c r="J91" s="25">
        <v>0.53106105999999997</v>
      </c>
      <c r="K91" s="25" t="s">
        <v>31</v>
      </c>
      <c r="L91" s="25">
        <v>0</v>
      </c>
      <c r="M91" s="25" t="s">
        <v>31</v>
      </c>
      <c r="N91" s="25">
        <v>0</v>
      </c>
      <c r="O91" s="25" t="s">
        <v>31</v>
      </c>
      <c r="P91" s="25">
        <v>0</v>
      </c>
      <c r="Q91" s="26">
        <f>F91-H91</f>
        <v>7.9999999957891532E-9</v>
      </c>
      <c r="R91" s="27" t="str">
        <f t="shared" si="33"/>
        <v>нд</v>
      </c>
      <c r="S91" s="60" t="str">
        <f t="shared" si="34"/>
        <v>нд</v>
      </c>
      <c r="T91" s="61" t="s">
        <v>289</v>
      </c>
    </row>
    <row r="92" spans="1:20" s="2" customFormat="1" x14ac:dyDescent="0.25">
      <c r="A92" s="22" t="s">
        <v>109</v>
      </c>
      <c r="B92" s="22" t="s">
        <v>110</v>
      </c>
      <c r="C92" s="23" t="s">
        <v>30</v>
      </c>
      <c r="D92" s="24">
        <f t="shared" ref="D92:Q92" si="36">D93+D96</f>
        <v>817.7951540715369</v>
      </c>
      <c r="E92" s="24">
        <f t="shared" si="36"/>
        <v>329.58793037999999</v>
      </c>
      <c r="F92" s="24">
        <f t="shared" si="36"/>
        <v>488.20722369153691</v>
      </c>
      <c r="G92" s="24">
        <f t="shared" si="36"/>
        <v>156.88591829868102</v>
      </c>
      <c r="H92" s="24">
        <f t="shared" si="36"/>
        <v>147.05533210000002</v>
      </c>
      <c r="I92" s="24">
        <f t="shared" si="36"/>
        <v>0</v>
      </c>
      <c r="J92" s="24">
        <f t="shared" si="36"/>
        <v>17.53880573</v>
      </c>
      <c r="K92" s="24">
        <f t="shared" si="36"/>
        <v>0</v>
      </c>
      <c r="L92" s="24">
        <f t="shared" si="36"/>
        <v>103.63253545000001</v>
      </c>
      <c r="M92" s="24">
        <f t="shared" si="36"/>
        <v>0</v>
      </c>
      <c r="N92" s="24">
        <f t="shared" si="36"/>
        <v>19.28255592</v>
      </c>
      <c r="O92" s="24">
        <f t="shared" si="36"/>
        <v>156.88591829868102</v>
      </c>
      <c r="P92" s="24">
        <f t="shared" si="36"/>
        <v>6.6014350000000004</v>
      </c>
      <c r="Q92" s="24">
        <f t="shared" si="36"/>
        <v>341.15189159153692</v>
      </c>
      <c r="R92" s="27">
        <f t="shared" si="33"/>
        <v>-9.8305861986810044</v>
      </c>
      <c r="S92" s="60">
        <f t="shared" si="34"/>
        <v>-6.2660730199924214E-2</v>
      </c>
      <c r="T92" s="21" t="s">
        <v>31</v>
      </c>
    </row>
    <row r="93" spans="1:20" s="2" customFormat="1" x14ac:dyDescent="0.25">
      <c r="A93" s="22" t="s">
        <v>111</v>
      </c>
      <c r="B93" s="22" t="s">
        <v>112</v>
      </c>
      <c r="C93" s="23" t="s">
        <v>30</v>
      </c>
      <c r="D93" s="24">
        <f>SUM(D94:D95)</f>
        <v>817.7951540715369</v>
      </c>
      <c r="E93" s="24">
        <f t="shared" ref="E93:Q93" si="37">SUM(E94:E95)</f>
        <v>329.58793037999999</v>
      </c>
      <c r="F93" s="24">
        <f t="shared" si="37"/>
        <v>488.20722369153691</v>
      </c>
      <c r="G93" s="24">
        <f t="shared" si="37"/>
        <v>156.88591829868102</v>
      </c>
      <c r="H93" s="24">
        <f t="shared" si="37"/>
        <v>147.05533210000002</v>
      </c>
      <c r="I93" s="24">
        <f t="shared" si="37"/>
        <v>0</v>
      </c>
      <c r="J93" s="24">
        <f t="shared" si="37"/>
        <v>17.53880573</v>
      </c>
      <c r="K93" s="24">
        <f t="shared" si="37"/>
        <v>0</v>
      </c>
      <c r="L93" s="24">
        <f t="shared" si="37"/>
        <v>103.63253545000001</v>
      </c>
      <c r="M93" s="24">
        <f t="shared" si="37"/>
        <v>0</v>
      </c>
      <c r="N93" s="24">
        <f t="shared" si="37"/>
        <v>19.28255592</v>
      </c>
      <c r="O93" s="24">
        <f t="shared" si="37"/>
        <v>156.88591829868102</v>
      </c>
      <c r="P93" s="24">
        <f t="shared" si="37"/>
        <v>6.6014350000000004</v>
      </c>
      <c r="Q93" s="24">
        <f t="shared" si="37"/>
        <v>341.15189159153692</v>
      </c>
      <c r="R93" s="27">
        <f t="shared" si="33"/>
        <v>-9.8305861986810044</v>
      </c>
      <c r="S93" s="60">
        <f t="shared" si="34"/>
        <v>-6.2660730199924214E-2</v>
      </c>
      <c r="T93" s="21" t="s">
        <v>31</v>
      </c>
    </row>
    <row r="94" spans="1:20" s="2" customFormat="1" ht="31.5" x14ac:dyDescent="0.25">
      <c r="A94" s="22" t="s">
        <v>111</v>
      </c>
      <c r="B94" s="22" t="s">
        <v>322</v>
      </c>
      <c r="C94" s="23" t="s">
        <v>323</v>
      </c>
      <c r="D94" s="24">
        <v>195.49921686599993</v>
      </c>
      <c r="E94" s="24">
        <v>89.977626850000007</v>
      </c>
      <c r="F94" s="25">
        <v>105.52159001599992</v>
      </c>
      <c r="G94" s="26">
        <v>0</v>
      </c>
      <c r="H94" s="25">
        <f t="shared" ref="H94:H95" si="38">J94+L94+N94+P94</f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6">
        <f>F94-H94</f>
        <v>105.52159001599992</v>
      </c>
      <c r="R94" s="27">
        <f t="shared" si="33"/>
        <v>0</v>
      </c>
      <c r="S94" s="60" t="str">
        <f t="shared" si="34"/>
        <v>-</v>
      </c>
      <c r="T94" s="63" t="s">
        <v>31</v>
      </c>
    </row>
    <row r="95" spans="1:20" s="2" customFormat="1" ht="118.5" customHeight="1" x14ac:dyDescent="0.25">
      <c r="A95" s="22" t="s">
        <v>111</v>
      </c>
      <c r="B95" s="22" t="s">
        <v>324</v>
      </c>
      <c r="C95" s="23" t="s">
        <v>325</v>
      </c>
      <c r="D95" s="24">
        <v>622.29593720553703</v>
      </c>
      <c r="E95" s="24">
        <v>239.61030353000001</v>
      </c>
      <c r="F95" s="25">
        <v>382.68563367553702</v>
      </c>
      <c r="G95" s="26">
        <v>156.88591829868102</v>
      </c>
      <c r="H95" s="25">
        <f t="shared" si="38"/>
        <v>147.05533210000002</v>
      </c>
      <c r="I95" s="25">
        <v>0</v>
      </c>
      <c r="J95" s="25">
        <v>17.53880573</v>
      </c>
      <c r="K95" s="25">
        <v>0</v>
      </c>
      <c r="L95" s="25">
        <v>103.63253545000001</v>
      </c>
      <c r="M95" s="25">
        <v>0</v>
      </c>
      <c r="N95" s="25">
        <v>19.28255592</v>
      </c>
      <c r="O95" s="25">
        <v>156.88591829868102</v>
      </c>
      <c r="P95" s="25">
        <v>6.6014350000000004</v>
      </c>
      <c r="Q95" s="26">
        <f>F95-H95</f>
        <v>235.630301575537</v>
      </c>
      <c r="R95" s="27">
        <f t="shared" si="33"/>
        <v>-9.8305861986810044</v>
      </c>
      <c r="S95" s="60">
        <f t="shared" si="34"/>
        <v>-6.2660730199924214E-2</v>
      </c>
      <c r="T95" s="61" t="s">
        <v>290</v>
      </c>
    </row>
    <row r="96" spans="1:20" s="2" customFormat="1" x14ac:dyDescent="0.25">
      <c r="A96" s="22" t="s">
        <v>113</v>
      </c>
      <c r="B96" s="22" t="s">
        <v>114</v>
      </c>
      <c r="C96" s="23" t="s">
        <v>30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7">
        <f t="shared" si="33"/>
        <v>0</v>
      </c>
      <c r="S96" s="60" t="str">
        <f t="shared" si="34"/>
        <v>-</v>
      </c>
      <c r="T96" s="21" t="s">
        <v>31</v>
      </c>
    </row>
    <row r="97" spans="1:20" s="2" customFormat="1" x14ac:dyDescent="0.25">
      <c r="A97" s="22" t="s">
        <v>115</v>
      </c>
      <c r="B97" s="22" t="s">
        <v>116</v>
      </c>
      <c r="C97" s="23" t="s">
        <v>30</v>
      </c>
      <c r="D97" s="24">
        <f>SUM(D98:D100)</f>
        <v>1511.7027039028701</v>
      </c>
      <c r="E97" s="24">
        <f t="shared" ref="E97:Q97" si="39">SUM(E98:E100)</f>
        <v>143.1793742168702</v>
      </c>
      <c r="F97" s="24">
        <f t="shared" si="39"/>
        <v>1368.5233296860001</v>
      </c>
      <c r="G97" s="24">
        <f t="shared" si="39"/>
        <v>388.85835968600009</v>
      </c>
      <c r="H97" s="24">
        <f t="shared" si="39"/>
        <v>4.3167983599999999</v>
      </c>
      <c r="I97" s="24">
        <f t="shared" si="39"/>
        <v>0</v>
      </c>
      <c r="J97" s="24">
        <f t="shared" si="39"/>
        <v>3.91099284</v>
      </c>
      <c r="K97" s="24">
        <f t="shared" si="39"/>
        <v>0</v>
      </c>
      <c r="L97" s="24">
        <f t="shared" si="39"/>
        <v>0</v>
      </c>
      <c r="M97" s="24">
        <f t="shared" si="39"/>
        <v>0</v>
      </c>
      <c r="N97" s="24">
        <f t="shared" si="39"/>
        <v>0.40580551999999998</v>
      </c>
      <c r="O97" s="24">
        <f t="shared" si="39"/>
        <v>388.85835968600009</v>
      </c>
      <c r="P97" s="24">
        <f t="shared" si="39"/>
        <v>0</v>
      </c>
      <c r="Q97" s="24">
        <f t="shared" si="39"/>
        <v>1364.206531326</v>
      </c>
      <c r="R97" s="27">
        <f t="shared" si="33"/>
        <v>-384.54156132600008</v>
      </c>
      <c r="S97" s="60">
        <f t="shared" si="34"/>
        <v>-0.98889878987432389</v>
      </c>
      <c r="T97" s="21" t="s">
        <v>31</v>
      </c>
    </row>
    <row r="98" spans="1:20" s="2" customFormat="1" ht="111.75" customHeight="1" x14ac:dyDescent="0.25">
      <c r="A98" s="22" t="s">
        <v>115</v>
      </c>
      <c r="B98" s="22" t="s">
        <v>326</v>
      </c>
      <c r="C98" s="23" t="s">
        <v>327</v>
      </c>
      <c r="D98" s="24">
        <v>155.90994359943795</v>
      </c>
      <c r="E98" s="24">
        <v>80.224293909437819</v>
      </c>
      <c r="F98" s="25">
        <v>75.685649690000133</v>
      </c>
      <c r="G98" s="26">
        <v>75.685649690000147</v>
      </c>
      <c r="H98" s="25">
        <f t="shared" ref="H98:H100" si="40">J98+L98+N98+P98</f>
        <v>4.3167983599999999</v>
      </c>
      <c r="I98" s="25">
        <v>0</v>
      </c>
      <c r="J98" s="25">
        <v>3.91099284</v>
      </c>
      <c r="K98" s="25">
        <v>0</v>
      </c>
      <c r="L98" s="25">
        <v>0</v>
      </c>
      <c r="M98" s="25">
        <v>0</v>
      </c>
      <c r="N98" s="25">
        <v>0.40580551999999998</v>
      </c>
      <c r="O98" s="25">
        <v>75.685649690000147</v>
      </c>
      <c r="P98" s="25">
        <v>0</v>
      </c>
      <c r="Q98" s="26">
        <f t="shared" ref="Q98:Q100" si="41">F98-H98</f>
        <v>71.368851330000126</v>
      </c>
      <c r="R98" s="27">
        <f t="shared" si="33"/>
        <v>-71.368851330000155</v>
      </c>
      <c r="S98" s="60">
        <f t="shared" si="34"/>
        <v>-0.94296411040030559</v>
      </c>
      <c r="T98" s="61" t="s">
        <v>291</v>
      </c>
    </row>
    <row r="99" spans="1:20" s="2" customFormat="1" ht="58.5" customHeight="1" x14ac:dyDescent="0.25">
      <c r="A99" s="22" t="s">
        <v>115</v>
      </c>
      <c r="B99" s="22" t="s">
        <v>328</v>
      </c>
      <c r="C99" s="23" t="s">
        <v>329</v>
      </c>
      <c r="D99" s="24">
        <v>1026.4697439784793</v>
      </c>
      <c r="E99" s="24">
        <v>46.804773978479297</v>
      </c>
      <c r="F99" s="25">
        <v>979.66497000000004</v>
      </c>
      <c r="G99" s="26">
        <v>0</v>
      </c>
      <c r="H99" s="25">
        <f t="shared" si="40"/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6">
        <f t="shared" si="41"/>
        <v>979.66497000000004</v>
      </c>
      <c r="R99" s="27">
        <f t="shared" si="33"/>
        <v>0</v>
      </c>
      <c r="S99" s="60" t="str">
        <f t="shared" si="34"/>
        <v>-</v>
      </c>
      <c r="T99" s="61" t="s">
        <v>31</v>
      </c>
    </row>
    <row r="100" spans="1:20" s="2" customFormat="1" ht="60" customHeight="1" x14ac:dyDescent="0.25">
      <c r="A100" s="22" t="s">
        <v>115</v>
      </c>
      <c r="B100" s="22" t="s">
        <v>330</v>
      </c>
      <c r="C100" s="23" t="s">
        <v>331</v>
      </c>
      <c r="D100" s="24">
        <v>329.32301632495302</v>
      </c>
      <c r="E100" s="24">
        <v>16.1503063289531</v>
      </c>
      <c r="F100" s="25">
        <v>313.17270999599992</v>
      </c>
      <c r="G100" s="26">
        <v>313.17270999599992</v>
      </c>
      <c r="H100" s="25">
        <f t="shared" si="40"/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313.17270999599992</v>
      </c>
      <c r="P100" s="25">
        <v>0</v>
      </c>
      <c r="Q100" s="26">
        <f t="shared" si="41"/>
        <v>313.17270999599992</v>
      </c>
      <c r="R100" s="27">
        <f t="shared" si="33"/>
        <v>-313.17270999599992</v>
      </c>
      <c r="S100" s="60">
        <f t="shared" si="34"/>
        <v>-1</v>
      </c>
      <c r="T100" s="61" t="s">
        <v>292</v>
      </c>
    </row>
    <row r="101" spans="1:20" s="2" customFormat="1" ht="31.5" x14ac:dyDescent="0.25">
      <c r="A101" s="22" t="s">
        <v>117</v>
      </c>
      <c r="B101" s="22" t="s">
        <v>118</v>
      </c>
      <c r="C101" s="23" t="s">
        <v>30</v>
      </c>
      <c r="D101" s="24">
        <f>D102+D103</f>
        <v>121.76520783000001</v>
      </c>
      <c r="E101" s="24">
        <f t="shared" ref="E101:Q101" si="42">E102+E103</f>
        <v>0</v>
      </c>
      <c r="F101" s="24">
        <f t="shared" si="42"/>
        <v>121.76520783000001</v>
      </c>
      <c r="G101" s="24">
        <f t="shared" si="42"/>
        <v>121.76520783000001</v>
      </c>
      <c r="H101" s="24">
        <f t="shared" si="42"/>
        <v>121.76520783000001</v>
      </c>
      <c r="I101" s="24">
        <f t="shared" si="42"/>
        <v>0</v>
      </c>
      <c r="J101" s="24">
        <f t="shared" si="42"/>
        <v>74.649435850000003</v>
      </c>
      <c r="K101" s="24">
        <f t="shared" si="42"/>
        <v>0</v>
      </c>
      <c r="L101" s="24">
        <f t="shared" si="42"/>
        <v>47.115771979999998</v>
      </c>
      <c r="M101" s="24">
        <f t="shared" si="42"/>
        <v>0</v>
      </c>
      <c r="N101" s="24">
        <f t="shared" si="42"/>
        <v>0</v>
      </c>
      <c r="O101" s="24">
        <f t="shared" si="42"/>
        <v>121.76520783000001</v>
      </c>
      <c r="P101" s="24">
        <f t="shared" si="42"/>
        <v>0</v>
      </c>
      <c r="Q101" s="24">
        <f t="shared" si="42"/>
        <v>0</v>
      </c>
      <c r="R101" s="27">
        <f t="shared" si="33"/>
        <v>0</v>
      </c>
      <c r="S101" s="60">
        <f t="shared" si="34"/>
        <v>0</v>
      </c>
      <c r="T101" s="21" t="s">
        <v>31</v>
      </c>
    </row>
    <row r="102" spans="1:20" s="2" customFormat="1" x14ac:dyDescent="0.25">
      <c r="A102" s="22" t="s">
        <v>119</v>
      </c>
      <c r="B102" s="22" t="s">
        <v>120</v>
      </c>
      <c r="C102" s="23" t="s">
        <v>30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7">
        <f t="shared" si="33"/>
        <v>0</v>
      </c>
      <c r="S102" s="60" t="str">
        <f t="shared" si="34"/>
        <v>-</v>
      </c>
      <c r="T102" s="21" t="s">
        <v>31</v>
      </c>
    </row>
    <row r="103" spans="1:20" s="2" customFormat="1" x14ac:dyDescent="0.25">
      <c r="A103" s="22" t="s">
        <v>121</v>
      </c>
      <c r="B103" s="22" t="s">
        <v>122</v>
      </c>
      <c r="C103" s="23" t="s">
        <v>30</v>
      </c>
      <c r="D103" s="24">
        <f t="shared" ref="D103:Q103" si="43">SUM(D104:D105)</f>
        <v>121.76520783000001</v>
      </c>
      <c r="E103" s="24">
        <f t="shared" si="43"/>
        <v>0</v>
      </c>
      <c r="F103" s="24">
        <f t="shared" si="43"/>
        <v>121.76520783000001</v>
      </c>
      <c r="G103" s="24">
        <f t="shared" si="43"/>
        <v>121.76520783000001</v>
      </c>
      <c r="H103" s="24">
        <f t="shared" si="43"/>
        <v>121.76520783000001</v>
      </c>
      <c r="I103" s="24">
        <f t="shared" si="43"/>
        <v>0</v>
      </c>
      <c r="J103" s="24">
        <f t="shared" si="43"/>
        <v>74.649435850000003</v>
      </c>
      <c r="K103" s="24">
        <f t="shared" si="43"/>
        <v>0</v>
      </c>
      <c r="L103" s="24">
        <f t="shared" si="43"/>
        <v>47.115771979999998</v>
      </c>
      <c r="M103" s="24">
        <f t="shared" si="43"/>
        <v>0</v>
      </c>
      <c r="N103" s="24">
        <f t="shared" si="43"/>
        <v>0</v>
      </c>
      <c r="O103" s="24">
        <f t="shared" si="43"/>
        <v>121.76520783000001</v>
      </c>
      <c r="P103" s="24">
        <f t="shared" si="43"/>
        <v>0</v>
      </c>
      <c r="Q103" s="24">
        <f t="shared" si="43"/>
        <v>0</v>
      </c>
      <c r="R103" s="27">
        <f t="shared" si="33"/>
        <v>0</v>
      </c>
      <c r="S103" s="60">
        <f t="shared" si="34"/>
        <v>0</v>
      </c>
      <c r="T103" s="21" t="s">
        <v>31</v>
      </c>
    </row>
    <row r="104" spans="1:20" s="2" customFormat="1" ht="47.25" x14ac:dyDescent="0.25">
      <c r="A104" s="22" t="s">
        <v>121</v>
      </c>
      <c r="B104" s="22" t="s">
        <v>332</v>
      </c>
      <c r="C104" s="23" t="s">
        <v>333</v>
      </c>
      <c r="D104" s="24">
        <v>74.649435850000003</v>
      </c>
      <c r="E104" s="24">
        <v>0</v>
      </c>
      <c r="F104" s="25">
        <v>74.649435850000003</v>
      </c>
      <c r="G104" s="26">
        <v>74.649435850000003</v>
      </c>
      <c r="H104" s="25">
        <f t="shared" ref="H104:H105" si="44">J104+L104+N104+P104</f>
        <v>74.649435850000003</v>
      </c>
      <c r="I104" s="25">
        <v>0</v>
      </c>
      <c r="J104" s="25">
        <v>74.649435850000003</v>
      </c>
      <c r="K104" s="25">
        <v>0</v>
      </c>
      <c r="L104" s="25">
        <v>0</v>
      </c>
      <c r="M104" s="25">
        <v>0</v>
      </c>
      <c r="N104" s="25">
        <v>0</v>
      </c>
      <c r="O104" s="25">
        <v>74.649435850000003</v>
      </c>
      <c r="P104" s="25">
        <v>0</v>
      </c>
      <c r="Q104" s="26">
        <f t="shared" ref="Q104:Q105" si="45">F104-H104</f>
        <v>0</v>
      </c>
      <c r="R104" s="27">
        <f t="shared" si="33"/>
        <v>0</v>
      </c>
      <c r="S104" s="60">
        <f t="shared" si="34"/>
        <v>0</v>
      </c>
      <c r="T104" s="63" t="s">
        <v>31</v>
      </c>
    </row>
    <row r="105" spans="1:20" s="2" customFormat="1" ht="31.5" x14ac:dyDescent="0.25">
      <c r="A105" s="22" t="s">
        <v>121</v>
      </c>
      <c r="B105" s="22" t="s">
        <v>334</v>
      </c>
      <c r="C105" s="23" t="s">
        <v>335</v>
      </c>
      <c r="D105" s="24">
        <v>47.115771979999998</v>
      </c>
      <c r="E105" s="24">
        <v>0</v>
      </c>
      <c r="F105" s="25">
        <v>47.115771979999998</v>
      </c>
      <c r="G105" s="26">
        <v>47.115771979999998</v>
      </c>
      <c r="H105" s="25">
        <f t="shared" si="44"/>
        <v>47.115771979999998</v>
      </c>
      <c r="I105" s="25">
        <v>0</v>
      </c>
      <c r="J105" s="25">
        <v>0</v>
      </c>
      <c r="K105" s="25">
        <v>0</v>
      </c>
      <c r="L105" s="25">
        <v>47.115771979999998</v>
      </c>
      <c r="M105" s="25">
        <v>0</v>
      </c>
      <c r="N105" s="25">
        <v>0</v>
      </c>
      <c r="O105" s="25">
        <v>47.115771979999998</v>
      </c>
      <c r="P105" s="25">
        <v>0</v>
      </c>
      <c r="Q105" s="26">
        <f t="shared" si="45"/>
        <v>0</v>
      </c>
      <c r="R105" s="27">
        <f t="shared" si="33"/>
        <v>0</v>
      </c>
      <c r="S105" s="60">
        <f t="shared" si="34"/>
        <v>0</v>
      </c>
      <c r="T105" s="63" t="s">
        <v>31</v>
      </c>
    </row>
    <row r="106" spans="1:20" s="2" customFormat="1" ht="31.5" x14ac:dyDescent="0.25">
      <c r="A106" s="22" t="s">
        <v>123</v>
      </c>
      <c r="B106" s="22" t="s">
        <v>124</v>
      </c>
      <c r="C106" s="23" t="s">
        <v>30</v>
      </c>
      <c r="D106" s="24">
        <f>D107+D108</f>
        <v>0</v>
      </c>
      <c r="E106" s="24">
        <f t="shared" ref="E106:Q106" si="46">E107+E108</f>
        <v>0</v>
      </c>
      <c r="F106" s="24">
        <f t="shared" si="46"/>
        <v>0</v>
      </c>
      <c r="G106" s="24">
        <f t="shared" si="46"/>
        <v>0</v>
      </c>
      <c r="H106" s="24">
        <f t="shared" si="46"/>
        <v>0</v>
      </c>
      <c r="I106" s="24">
        <f t="shared" si="46"/>
        <v>0</v>
      </c>
      <c r="J106" s="24">
        <f t="shared" si="46"/>
        <v>0</v>
      </c>
      <c r="K106" s="24">
        <f t="shared" si="46"/>
        <v>0</v>
      </c>
      <c r="L106" s="24">
        <f t="shared" si="46"/>
        <v>0</v>
      </c>
      <c r="M106" s="24">
        <f t="shared" si="46"/>
        <v>0</v>
      </c>
      <c r="N106" s="24">
        <f t="shared" si="46"/>
        <v>0</v>
      </c>
      <c r="O106" s="24">
        <f t="shared" si="46"/>
        <v>0</v>
      </c>
      <c r="P106" s="24">
        <f t="shared" si="46"/>
        <v>0</v>
      </c>
      <c r="Q106" s="24">
        <f t="shared" si="46"/>
        <v>0</v>
      </c>
      <c r="R106" s="27">
        <f t="shared" si="33"/>
        <v>0</v>
      </c>
      <c r="S106" s="60" t="str">
        <f t="shared" si="34"/>
        <v>-</v>
      </c>
      <c r="T106" s="21" t="s">
        <v>31</v>
      </c>
    </row>
    <row r="107" spans="1:20" s="2" customFormat="1" ht="31.5" x14ac:dyDescent="0.25">
      <c r="A107" s="22" t="s">
        <v>125</v>
      </c>
      <c r="B107" s="22" t="s">
        <v>126</v>
      </c>
      <c r="C107" s="23" t="s">
        <v>30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7">
        <f t="shared" si="33"/>
        <v>0</v>
      </c>
      <c r="S107" s="60" t="str">
        <f t="shared" si="34"/>
        <v>-</v>
      </c>
      <c r="T107" s="21" t="s">
        <v>31</v>
      </c>
    </row>
    <row r="108" spans="1:20" s="2" customFormat="1" ht="31.5" x14ac:dyDescent="0.25">
      <c r="A108" s="22" t="s">
        <v>127</v>
      </c>
      <c r="B108" s="22" t="s">
        <v>128</v>
      </c>
      <c r="C108" s="23" t="s">
        <v>30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7">
        <f t="shared" si="33"/>
        <v>0</v>
      </c>
      <c r="S108" s="60" t="str">
        <f t="shared" si="34"/>
        <v>-</v>
      </c>
      <c r="T108" s="21" t="s">
        <v>31</v>
      </c>
    </row>
    <row r="109" spans="1:20" s="2" customFormat="1" x14ac:dyDescent="0.25">
      <c r="A109" s="22" t="s">
        <v>129</v>
      </c>
      <c r="B109" s="22" t="s">
        <v>130</v>
      </c>
      <c r="C109" s="23" t="s">
        <v>30</v>
      </c>
      <c r="D109" s="24">
        <f>SUM(D110:D125)</f>
        <v>2761.4159399999994</v>
      </c>
      <c r="E109" s="24">
        <f t="shared" ref="E109:Q109" si="47">SUM(E110:E125)</f>
        <v>811.85351617999981</v>
      </c>
      <c r="F109" s="24">
        <f t="shared" si="47"/>
        <v>1949.5624238199994</v>
      </c>
      <c r="G109" s="24">
        <f t="shared" si="47"/>
        <v>704.3209305440887</v>
      </c>
      <c r="H109" s="24">
        <f t="shared" si="47"/>
        <v>539.59825193999995</v>
      </c>
      <c r="I109" s="24">
        <f t="shared" si="47"/>
        <v>0</v>
      </c>
      <c r="J109" s="24">
        <f t="shared" si="47"/>
        <v>193.05867076000001</v>
      </c>
      <c r="K109" s="24">
        <f t="shared" si="47"/>
        <v>11.214728734289528</v>
      </c>
      <c r="L109" s="24">
        <f t="shared" si="47"/>
        <v>82.700021709999987</v>
      </c>
      <c r="M109" s="24">
        <f t="shared" si="47"/>
        <v>94.748785353484848</v>
      </c>
      <c r="N109" s="24">
        <f t="shared" si="47"/>
        <v>164.04083473</v>
      </c>
      <c r="O109" s="24">
        <f t="shared" si="47"/>
        <v>598.35741645631435</v>
      </c>
      <c r="P109" s="24">
        <f t="shared" si="47"/>
        <v>99.798724740000011</v>
      </c>
      <c r="Q109" s="24">
        <f t="shared" si="47"/>
        <v>1409.9641718800001</v>
      </c>
      <c r="R109" s="27">
        <f t="shared" si="33"/>
        <v>-164.72267860408863</v>
      </c>
      <c r="S109" s="60">
        <f t="shared" si="34"/>
        <v>-0.23387446185482544</v>
      </c>
      <c r="T109" s="21" t="s">
        <v>31</v>
      </c>
    </row>
    <row r="110" spans="1:20" s="2" customFormat="1" ht="78.75" x14ac:dyDescent="0.25">
      <c r="A110" s="22" t="s">
        <v>129</v>
      </c>
      <c r="B110" s="22" t="s">
        <v>336</v>
      </c>
      <c r="C110" s="23" t="s">
        <v>337</v>
      </c>
      <c r="D110" s="24">
        <v>37.6680318692</v>
      </c>
      <c r="E110" s="24">
        <v>33.33890117</v>
      </c>
      <c r="F110" s="25">
        <v>4.3291306992000003</v>
      </c>
      <c r="G110" s="26">
        <v>4.3291306992000003</v>
      </c>
      <c r="H110" s="25">
        <f t="shared" ref="H110:H125" si="48">J110+L110+N110+P110</f>
        <v>1.0811029999999999E-2</v>
      </c>
      <c r="I110" s="25">
        <v>0</v>
      </c>
      <c r="J110" s="25">
        <v>1.0811029999999999E-2</v>
      </c>
      <c r="K110" s="25">
        <v>0</v>
      </c>
      <c r="L110" s="25">
        <v>0</v>
      </c>
      <c r="M110" s="25">
        <v>0</v>
      </c>
      <c r="N110" s="25">
        <v>0</v>
      </c>
      <c r="O110" s="25">
        <v>4.3291306992000003</v>
      </c>
      <c r="P110" s="25">
        <v>0</v>
      </c>
      <c r="Q110" s="26">
        <f t="shared" ref="Q110:Q125" si="49">F110-H110</f>
        <v>4.3183196692000001</v>
      </c>
      <c r="R110" s="27">
        <f t="shared" si="33"/>
        <v>-4.3183196692000001</v>
      </c>
      <c r="S110" s="60">
        <f t="shared" si="34"/>
        <v>-0.99750272496924197</v>
      </c>
      <c r="T110" s="61" t="s">
        <v>293</v>
      </c>
    </row>
    <row r="111" spans="1:20" s="2" customFormat="1" ht="47.25" x14ac:dyDescent="0.25">
      <c r="A111" s="22" t="s">
        <v>129</v>
      </c>
      <c r="B111" s="22" t="s">
        <v>338</v>
      </c>
      <c r="C111" s="23" t="s">
        <v>339</v>
      </c>
      <c r="D111" s="24">
        <v>207.6661360672</v>
      </c>
      <c r="E111" s="24">
        <v>146.78406709400002</v>
      </c>
      <c r="F111" s="25">
        <v>60.882068973199978</v>
      </c>
      <c r="G111" s="26">
        <v>60.882068973199978</v>
      </c>
      <c r="H111" s="25">
        <f t="shared" si="48"/>
        <v>24.943383670000003</v>
      </c>
      <c r="I111" s="25">
        <v>0</v>
      </c>
      <c r="J111" s="25">
        <v>1.0629279899999999</v>
      </c>
      <c r="K111" s="25">
        <v>0</v>
      </c>
      <c r="L111" s="25">
        <v>4.3999419999999997E-2</v>
      </c>
      <c r="M111" s="25">
        <v>0</v>
      </c>
      <c r="N111" s="25">
        <v>20.351655010000002</v>
      </c>
      <c r="O111" s="25">
        <v>60.882068973199978</v>
      </c>
      <c r="P111" s="25">
        <v>3.4848012500000003</v>
      </c>
      <c r="Q111" s="26">
        <f t="shared" si="49"/>
        <v>35.938685303199975</v>
      </c>
      <c r="R111" s="27">
        <f t="shared" si="33"/>
        <v>-35.938685303199975</v>
      </c>
      <c r="S111" s="60">
        <f t="shared" si="34"/>
        <v>-0.59029999980815417</v>
      </c>
      <c r="T111" s="61" t="s">
        <v>294</v>
      </c>
    </row>
    <row r="112" spans="1:20" s="2" customFormat="1" ht="63" x14ac:dyDescent="0.25">
      <c r="A112" s="22" t="s">
        <v>129</v>
      </c>
      <c r="B112" s="22" t="s">
        <v>340</v>
      </c>
      <c r="C112" s="23" t="s">
        <v>341</v>
      </c>
      <c r="D112" s="24">
        <v>133.23872162599201</v>
      </c>
      <c r="E112" s="24">
        <v>9.695838071999999</v>
      </c>
      <c r="F112" s="25">
        <v>123.54288355399201</v>
      </c>
      <c r="G112" s="26">
        <v>52.287888952742875</v>
      </c>
      <c r="H112" s="25">
        <f t="shared" si="48"/>
        <v>56.010765400000004</v>
      </c>
      <c r="I112" s="25">
        <v>0</v>
      </c>
      <c r="J112" s="25">
        <v>27.264253010000001</v>
      </c>
      <c r="K112" s="25">
        <v>0</v>
      </c>
      <c r="L112" s="25">
        <v>0.97849076000000013</v>
      </c>
      <c r="M112" s="25">
        <v>0</v>
      </c>
      <c r="N112" s="25">
        <v>10.88085676</v>
      </c>
      <c r="O112" s="25">
        <v>52.287888952742875</v>
      </c>
      <c r="P112" s="25">
        <v>16.887164869999999</v>
      </c>
      <c r="Q112" s="26">
        <f t="shared" si="49"/>
        <v>67.532118153992002</v>
      </c>
      <c r="R112" s="27">
        <f t="shared" si="33"/>
        <v>3.7228764472571285</v>
      </c>
      <c r="S112" s="60">
        <f t="shared" si="34"/>
        <v>7.1199593669230302E-2</v>
      </c>
      <c r="T112" s="61" t="s">
        <v>295</v>
      </c>
    </row>
    <row r="113" spans="1:20" s="2" customFormat="1" ht="58.5" customHeight="1" x14ac:dyDescent="0.25">
      <c r="A113" s="22" t="s">
        <v>129</v>
      </c>
      <c r="B113" s="22" t="s">
        <v>342</v>
      </c>
      <c r="C113" s="23" t="s">
        <v>343</v>
      </c>
      <c r="D113" s="24">
        <v>90.011808841523987</v>
      </c>
      <c r="E113" s="24">
        <v>5.3642990159999995</v>
      </c>
      <c r="F113" s="25">
        <v>84.647509825523983</v>
      </c>
      <c r="G113" s="26">
        <v>11.117916004545375</v>
      </c>
      <c r="H113" s="25">
        <f t="shared" si="48"/>
        <v>10.7992586</v>
      </c>
      <c r="I113" s="25">
        <v>0</v>
      </c>
      <c r="J113" s="25">
        <v>5.0427041800000003</v>
      </c>
      <c r="K113" s="25">
        <v>0</v>
      </c>
      <c r="L113" s="25">
        <v>0.38230366999999998</v>
      </c>
      <c r="M113" s="25">
        <v>0</v>
      </c>
      <c r="N113" s="25">
        <v>5.3742507499999999</v>
      </c>
      <c r="O113" s="25">
        <v>11.117916004545375</v>
      </c>
      <c r="P113" s="25">
        <v>0</v>
      </c>
      <c r="Q113" s="26">
        <f t="shared" si="49"/>
        <v>73.848251225523981</v>
      </c>
      <c r="R113" s="27">
        <f t="shared" si="33"/>
        <v>-0.31865740454537494</v>
      </c>
      <c r="S113" s="60">
        <f t="shared" si="34"/>
        <v>-2.8661612879167027E-2</v>
      </c>
      <c r="T113" s="61" t="s">
        <v>31</v>
      </c>
    </row>
    <row r="114" spans="1:20" s="2" customFormat="1" ht="78.75" x14ac:dyDescent="0.25">
      <c r="A114" s="22" t="s">
        <v>129</v>
      </c>
      <c r="B114" s="22" t="s">
        <v>344</v>
      </c>
      <c r="C114" s="23" t="s">
        <v>345</v>
      </c>
      <c r="D114" s="24">
        <v>444.95027142867599</v>
      </c>
      <c r="E114" s="24">
        <v>140.55332464399999</v>
      </c>
      <c r="F114" s="25">
        <v>304.396946784676</v>
      </c>
      <c r="G114" s="26">
        <v>62.377270368110615</v>
      </c>
      <c r="H114" s="25">
        <f t="shared" si="48"/>
        <v>30.945371859999995</v>
      </c>
      <c r="I114" s="25">
        <v>0</v>
      </c>
      <c r="J114" s="25">
        <v>15.878112979999999</v>
      </c>
      <c r="K114" s="25">
        <v>0</v>
      </c>
      <c r="L114" s="25">
        <v>4.8545486699999998</v>
      </c>
      <c r="M114" s="25">
        <v>0</v>
      </c>
      <c r="N114" s="25">
        <v>10.212710209999999</v>
      </c>
      <c r="O114" s="25">
        <v>62.377270368110615</v>
      </c>
      <c r="P114" s="25">
        <v>0</v>
      </c>
      <c r="Q114" s="26">
        <f t="shared" si="49"/>
        <v>273.45157492467604</v>
      </c>
      <c r="R114" s="27">
        <f t="shared" si="33"/>
        <v>-31.431898508110621</v>
      </c>
      <c r="S114" s="60">
        <f t="shared" si="34"/>
        <v>-0.50389987126111369</v>
      </c>
      <c r="T114" s="61" t="s">
        <v>293</v>
      </c>
    </row>
    <row r="115" spans="1:20" s="2" customFormat="1" ht="78.75" x14ac:dyDescent="0.25">
      <c r="A115" s="22" t="s">
        <v>129</v>
      </c>
      <c r="B115" s="22" t="s">
        <v>346</v>
      </c>
      <c r="C115" s="23" t="s">
        <v>347</v>
      </c>
      <c r="D115" s="24">
        <v>409.16819011861207</v>
      </c>
      <c r="E115" s="24">
        <v>62.408637172000006</v>
      </c>
      <c r="F115" s="25">
        <v>346.75955294661208</v>
      </c>
      <c r="G115" s="26">
        <v>61.509984620185676</v>
      </c>
      <c r="H115" s="25">
        <f t="shared" si="48"/>
        <v>56.249670220000006</v>
      </c>
      <c r="I115" s="25">
        <v>0</v>
      </c>
      <c r="J115" s="25">
        <v>19.2809721</v>
      </c>
      <c r="K115" s="25">
        <v>0</v>
      </c>
      <c r="L115" s="25">
        <v>19.374201809999999</v>
      </c>
      <c r="M115" s="25">
        <v>0</v>
      </c>
      <c r="N115" s="25">
        <v>15.01354444</v>
      </c>
      <c r="O115" s="25">
        <v>61.509984620185676</v>
      </c>
      <c r="P115" s="25">
        <v>2.5809518699999998</v>
      </c>
      <c r="Q115" s="26">
        <f t="shared" si="49"/>
        <v>290.50988272661209</v>
      </c>
      <c r="R115" s="27">
        <f t="shared" si="33"/>
        <v>-5.2603144001856705</v>
      </c>
      <c r="S115" s="60">
        <f t="shared" si="34"/>
        <v>-8.551968322975971E-2</v>
      </c>
      <c r="T115" s="61" t="s">
        <v>293</v>
      </c>
    </row>
    <row r="116" spans="1:20" s="2" customFormat="1" ht="47.25" x14ac:dyDescent="0.25">
      <c r="A116" s="22" t="s">
        <v>129</v>
      </c>
      <c r="B116" s="22" t="s">
        <v>348</v>
      </c>
      <c r="C116" s="23" t="s">
        <v>349</v>
      </c>
      <c r="D116" s="24">
        <v>140.30777647218</v>
      </c>
      <c r="E116" s="24">
        <v>78.208275045999997</v>
      </c>
      <c r="F116" s="25">
        <v>62.099501426179998</v>
      </c>
      <c r="G116" s="26">
        <v>62.099501426179998</v>
      </c>
      <c r="H116" s="25">
        <f t="shared" si="48"/>
        <v>20.3361257</v>
      </c>
      <c r="I116" s="25">
        <v>0</v>
      </c>
      <c r="J116" s="25">
        <v>9.1492943100000002</v>
      </c>
      <c r="K116" s="25">
        <v>0</v>
      </c>
      <c r="L116" s="25">
        <v>0.56613610999999997</v>
      </c>
      <c r="M116" s="25">
        <v>0</v>
      </c>
      <c r="N116" s="25">
        <v>2.5619614999999998</v>
      </c>
      <c r="O116" s="25">
        <v>62.099501426179998</v>
      </c>
      <c r="P116" s="25">
        <v>8.0587337800000007</v>
      </c>
      <c r="Q116" s="26">
        <f t="shared" si="49"/>
        <v>41.763375726180001</v>
      </c>
      <c r="R116" s="27">
        <f t="shared" si="33"/>
        <v>-41.763375726180001</v>
      </c>
      <c r="S116" s="60">
        <f t="shared" si="34"/>
        <v>-0.67252352703387952</v>
      </c>
      <c r="T116" s="61" t="s">
        <v>294</v>
      </c>
    </row>
    <row r="117" spans="1:20" s="2" customFormat="1" ht="78.75" x14ac:dyDescent="0.25">
      <c r="A117" s="22" t="s">
        <v>129</v>
      </c>
      <c r="B117" s="22" t="s">
        <v>350</v>
      </c>
      <c r="C117" s="23" t="s">
        <v>351</v>
      </c>
      <c r="D117" s="24">
        <v>89.062934511468001</v>
      </c>
      <c r="E117" s="24">
        <v>1.8877187639999997</v>
      </c>
      <c r="F117" s="25">
        <v>87.175215747468002</v>
      </c>
      <c r="G117" s="26">
        <v>11.214728734289528</v>
      </c>
      <c r="H117" s="25">
        <f t="shared" si="48"/>
        <v>20.750987889999998</v>
      </c>
      <c r="I117" s="25">
        <v>0</v>
      </c>
      <c r="J117" s="25">
        <v>10.85610308</v>
      </c>
      <c r="K117" s="25">
        <v>11.214728734289528</v>
      </c>
      <c r="L117" s="25">
        <v>6.06516448</v>
      </c>
      <c r="M117" s="25">
        <v>0</v>
      </c>
      <c r="N117" s="25">
        <v>1.9772978000000001</v>
      </c>
      <c r="O117" s="25">
        <v>0</v>
      </c>
      <c r="P117" s="25">
        <v>1.8524225299999999</v>
      </c>
      <c r="Q117" s="26">
        <f t="shared" si="49"/>
        <v>66.424227857467997</v>
      </c>
      <c r="R117" s="27">
        <f t="shared" si="33"/>
        <v>9.5362591557104697</v>
      </c>
      <c r="S117" s="60">
        <f t="shared" si="34"/>
        <v>0.85033346607421156</v>
      </c>
      <c r="T117" s="61" t="s">
        <v>293</v>
      </c>
    </row>
    <row r="118" spans="1:20" s="2" customFormat="1" ht="47.25" x14ac:dyDescent="0.25">
      <c r="A118" s="22" t="s">
        <v>129</v>
      </c>
      <c r="B118" s="22" t="s">
        <v>352</v>
      </c>
      <c r="C118" s="23" t="s">
        <v>353</v>
      </c>
      <c r="D118" s="24">
        <v>206.951455507476</v>
      </c>
      <c r="E118" s="24">
        <v>65.914830124000005</v>
      </c>
      <c r="F118" s="25">
        <v>141.03662538347601</v>
      </c>
      <c r="G118" s="26">
        <v>26.889526814990656</v>
      </c>
      <c r="H118" s="25">
        <f t="shared" si="48"/>
        <v>34.378765489999999</v>
      </c>
      <c r="I118" s="25">
        <v>0</v>
      </c>
      <c r="J118" s="25">
        <v>13.11447645</v>
      </c>
      <c r="K118" s="25">
        <v>0</v>
      </c>
      <c r="L118" s="25">
        <v>7.9666623999999997</v>
      </c>
      <c r="M118" s="25">
        <v>0</v>
      </c>
      <c r="N118" s="25">
        <v>5.4461664000000001</v>
      </c>
      <c r="O118" s="25">
        <v>26.889526814990656</v>
      </c>
      <c r="P118" s="25">
        <v>7.8514602399999998</v>
      </c>
      <c r="Q118" s="26">
        <f t="shared" si="49"/>
        <v>106.657859893476</v>
      </c>
      <c r="R118" s="27">
        <f t="shared" si="33"/>
        <v>7.4892386750093429</v>
      </c>
      <c r="S118" s="60">
        <f t="shared" si="34"/>
        <v>0.27851879754292158</v>
      </c>
      <c r="T118" s="61" t="s">
        <v>296</v>
      </c>
    </row>
    <row r="119" spans="1:20" s="2" customFormat="1" ht="47.25" x14ac:dyDescent="0.25">
      <c r="A119" s="22" t="s">
        <v>129</v>
      </c>
      <c r="B119" s="22" t="s">
        <v>354</v>
      </c>
      <c r="C119" s="23" t="s">
        <v>355</v>
      </c>
      <c r="D119" s="24">
        <v>167.56826128747201</v>
      </c>
      <c r="E119" s="24">
        <v>111.87025896000002</v>
      </c>
      <c r="F119" s="25">
        <v>55.698002327471997</v>
      </c>
      <c r="G119" s="26">
        <v>55.698002327472011</v>
      </c>
      <c r="H119" s="25">
        <f t="shared" si="48"/>
        <v>17.158989500000001</v>
      </c>
      <c r="I119" s="25">
        <v>0</v>
      </c>
      <c r="J119" s="25">
        <v>14.15379334</v>
      </c>
      <c r="K119" s="25">
        <v>0</v>
      </c>
      <c r="L119" s="25">
        <v>0.13751617000000002</v>
      </c>
      <c r="M119" s="25">
        <v>0</v>
      </c>
      <c r="N119" s="25">
        <v>0</v>
      </c>
      <c r="O119" s="25">
        <v>55.698002327472011</v>
      </c>
      <c r="P119" s="25">
        <v>2.8676799900000001</v>
      </c>
      <c r="Q119" s="26">
        <f t="shared" si="49"/>
        <v>38.539012827471993</v>
      </c>
      <c r="R119" s="27">
        <f t="shared" si="33"/>
        <v>-38.539012827472007</v>
      </c>
      <c r="S119" s="60">
        <f t="shared" si="34"/>
        <v>-0.69192809826257184</v>
      </c>
      <c r="T119" s="61" t="s">
        <v>294</v>
      </c>
    </row>
    <row r="120" spans="1:20" s="2" customFormat="1" ht="47.25" x14ac:dyDescent="0.25">
      <c r="A120" s="22" t="s">
        <v>129</v>
      </c>
      <c r="B120" s="22" t="s">
        <v>356</v>
      </c>
      <c r="C120" s="23" t="s">
        <v>357</v>
      </c>
      <c r="D120" s="24">
        <v>132.84681465674402</v>
      </c>
      <c r="E120" s="24">
        <v>11.116170724</v>
      </c>
      <c r="F120" s="25">
        <v>121.73064393274402</v>
      </c>
      <c r="G120" s="26">
        <v>121.730643932744</v>
      </c>
      <c r="H120" s="25">
        <f t="shared" si="48"/>
        <v>67.124496469999997</v>
      </c>
      <c r="I120" s="25">
        <v>0</v>
      </c>
      <c r="J120" s="25">
        <v>31.990517610000001</v>
      </c>
      <c r="K120" s="25">
        <v>0</v>
      </c>
      <c r="L120" s="25">
        <v>12.408561480000001</v>
      </c>
      <c r="M120" s="25">
        <v>0</v>
      </c>
      <c r="N120" s="25">
        <v>12.09655633</v>
      </c>
      <c r="O120" s="25">
        <v>121.730643932744</v>
      </c>
      <c r="P120" s="25">
        <v>10.628861050000001</v>
      </c>
      <c r="Q120" s="26">
        <f t="shared" si="49"/>
        <v>54.606147462744019</v>
      </c>
      <c r="R120" s="27">
        <f t="shared" si="33"/>
        <v>-54.606147462744005</v>
      </c>
      <c r="S120" s="60">
        <f t="shared" si="34"/>
        <v>-0.44858176789826087</v>
      </c>
      <c r="T120" s="61" t="s">
        <v>294</v>
      </c>
    </row>
    <row r="121" spans="1:20" s="2" customFormat="1" ht="47.25" x14ac:dyDescent="0.25">
      <c r="A121" s="22" t="s">
        <v>129</v>
      </c>
      <c r="B121" s="22" t="s">
        <v>358</v>
      </c>
      <c r="C121" s="23" t="s">
        <v>359</v>
      </c>
      <c r="D121" s="24">
        <v>153.42590341362001</v>
      </c>
      <c r="E121" s="24">
        <v>26.269697176000001</v>
      </c>
      <c r="F121" s="25">
        <v>127.15620623762001</v>
      </c>
      <c r="G121" s="26">
        <v>21.094201537054811</v>
      </c>
      <c r="H121" s="25">
        <f t="shared" si="48"/>
        <v>34.603232900000002</v>
      </c>
      <c r="I121" s="25">
        <v>0</v>
      </c>
      <c r="J121" s="25">
        <v>9.3796435299999992</v>
      </c>
      <c r="K121" s="25">
        <v>0</v>
      </c>
      <c r="L121" s="25">
        <v>2.8727094599999998</v>
      </c>
      <c r="M121" s="25">
        <v>21.094201537054811</v>
      </c>
      <c r="N121" s="25">
        <v>12.70627152</v>
      </c>
      <c r="O121" s="25">
        <v>0</v>
      </c>
      <c r="P121" s="25">
        <v>9.6446083900000001</v>
      </c>
      <c r="Q121" s="26">
        <f t="shared" si="49"/>
        <v>92.552973337620017</v>
      </c>
      <c r="R121" s="27">
        <f t="shared" si="33"/>
        <v>13.509031362945191</v>
      </c>
      <c r="S121" s="60">
        <f t="shared" si="34"/>
        <v>0.64041444466218611</v>
      </c>
      <c r="T121" s="61" t="s">
        <v>296</v>
      </c>
    </row>
    <row r="122" spans="1:20" s="2" customFormat="1" ht="47.25" x14ac:dyDescent="0.25">
      <c r="A122" s="22" t="s">
        <v>129</v>
      </c>
      <c r="B122" s="22" t="s">
        <v>360</v>
      </c>
      <c r="C122" s="23" t="s">
        <v>361</v>
      </c>
      <c r="D122" s="24">
        <v>168.373308151776</v>
      </c>
      <c r="E122" s="24">
        <v>23.708204017999996</v>
      </c>
      <c r="F122" s="25">
        <v>144.665104133776</v>
      </c>
      <c r="G122" s="26">
        <v>33.258996905888651</v>
      </c>
      <c r="H122" s="25">
        <f t="shared" si="48"/>
        <v>59.086842000000004</v>
      </c>
      <c r="I122" s="25">
        <v>0</v>
      </c>
      <c r="J122" s="25">
        <v>5.1650973699999998</v>
      </c>
      <c r="K122" s="25">
        <v>0</v>
      </c>
      <c r="L122" s="25">
        <v>0.65751104000000005</v>
      </c>
      <c r="M122" s="25">
        <v>33.258996905888651</v>
      </c>
      <c r="N122" s="25">
        <v>35.030262929999999</v>
      </c>
      <c r="O122" s="25">
        <v>0</v>
      </c>
      <c r="P122" s="25">
        <v>18.233970660000001</v>
      </c>
      <c r="Q122" s="26">
        <f t="shared" si="49"/>
        <v>85.578262133775993</v>
      </c>
      <c r="R122" s="27">
        <f t="shared" si="33"/>
        <v>25.827845094111353</v>
      </c>
      <c r="S122" s="60">
        <f t="shared" si="34"/>
        <v>0.77656716969531991</v>
      </c>
      <c r="T122" s="61" t="s">
        <v>296</v>
      </c>
    </row>
    <row r="123" spans="1:20" s="2" customFormat="1" ht="47.25" x14ac:dyDescent="0.25">
      <c r="A123" s="22" t="s">
        <v>129</v>
      </c>
      <c r="B123" s="22" t="s">
        <v>362</v>
      </c>
      <c r="C123" s="23" t="s">
        <v>363</v>
      </c>
      <c r="D123" s="24">
        <v>204.46566281732402</v>
      </c>
      <c r="E123" s="24">
        <v>52.025864992000002</v>
      </c>
      <c r="F123" s="25">
        <v>152.43979782532401</v>
      </c>
      <c r="G123" s="26">
        <v>40.395586910541383</v>
      </c>
      <c r="H123" s="25">
        <f t="shared" si="48"/>
        <v>59.911163060000007</v>
      </c>
      <c r="I123" s="25">
        <v>0</v>
      </c>
      <c r="J123" s="25">
        <v>11.307438429999999</v>
      </c>
      <c r="K123" s="25">
        <v>0</v>
      </c>
      <c r="L123" s="25">
        <v>12.413346129999999</v>
      </c>
      <c r="M123" s="25">
        <v>40.395586910541383</v>
      </c>
      <c r="N123" s="25">
        <v>20.378295300000001</v>
      </c>
      <c r="O123" s="25">
        <v>0</v>
      </c>
      <c r="P123" s="25">
        <v>15.8120832</v>
      </c>
      <c r="Q123" s="26">
        <f t="shared" si="49"/>
        <v>92.528634765324</v>
      </c>
      <c r="R123" s="27">
        <f t="shared" si="33"/>
        <v>19.515576149458624</v>
      </c>
      <c r="S123" s="60">
        <f t="shared" si="34"/>
        <v>0.4831115882206915</v>
      </c>
      <c r="T123" s="61" t="s">
        <v>296</v>
      </c>
    </row>
    <row r="124" spans="1:20" s="2" customFormat="1" ht="78.75" x14ac:dyDescent="0.25">
      <c r="A124" s="22" t="s">
        <v>129</v>
      </c>
      <c r="B124" s="22" t="s">
        <v>364</v>
      </c>
      <c r="C124" s="23" t="s">
        <v>365</v>
      </c>
      <c r="D124" s="24">
        <v>66.315085073768003</v>
      </c>
      <c r="E124" s="24">
        <v>2.8612116839999997</v>
      </c>
      <c r="F124" s="25">
        <v>63.453873389768006</v>
      </c>
      <c r="G124" s="26">
        <v>9.8861217039755562</v>
      </c>
      <c r="H124" s="25">
        <f t="shared" si="48"/>
        <v>8.2347308399999992</v>
      </c>
      <c r="I124" s="25">
        <v>0</v>
      </c>
      <c r="J124" s="25">
        <v>0</v>
      </c>
      <c r="K124" s="25">
        <v>0</v>
      </c>
      <c r="L124" s="25">
        <v>3.24935946</v>
      </c>
      <c r="M124" s="25">
        <v>0</v>
      </c>
      <c r="N124" s="25">
        <v>4.8626223</v>
      </c>
      <c r="O124" s="25">
        <v>9.8861217039755562</v>
      </c>
      <c r="P124" s="25">
        <v>0.12274908</v>
      </c>
      <c r="Q124" s="26">
        <f t="shared" si="49"/>
        <v>55.219142549768009</v>
      </c>
      <c r="R124" s="27">
        <f t="shared" si="33"/>
        <v>-1.651390863975557</v>
      </c>
      <c r="S124" s="60">
        <f t="shared" si="34"/>
        <v>-0.16704132453796061</v>
      </c>
      <c r="T124" s="61" t="s">
        <v>293</v>
      </c>
    </row>
    <row r="125" spans="1:20" s="2" customFormat="1" ht="78.75" x14ac:dyDescent="0.25">
      <c r="A125" s="22" t="s">
        <v>129</v>
      </c>
      <c r="B125" s="22" t="s">
        <v>366</v>
      </c>
      <c r="C125" s="23" t="s">
        <v>367</v>
      </c>
      <c r="D125" s="24">
        <v>109.39557815696769</v>
      </c>
      <c r="E125" s="24">
        <v>39.846217523999997</v>
      </c>
      <c r="F125" s="25">
        <v>69.549360632967691</v>
      </c>
      <c r="G125" s="26">
        <v>69.549360632967691</v>
      </c>
      <c r="H125" s="25">
        <f t="shared" si="48"/>
        <v>39.053657309999998</v>
      </c>
      <c r="I125" s="25">
        <v>0</v>
      </c>
      <c r="J125" s="25">
        <v>19.402525350000001</v>
      </c>
      <c r="K125" s="25">
        <v>0</v>
      </c>
      <c r="L125" s="25">
        <v>10.72951065</v>
      </c>
      <c r="M125" s="25">
        <v>0</v>
      </c>
      <c r="N125" s="25">
        <v>7.1483834799999997</v>
      </c>
      <c r="O125" s="25">
        <v>69.549360632967691</v>
      </c>
      <c r="P125" s="25">
        <v>1.77323783</v>
      </c>
      <c r="Q125" s="26">
        <f t="shared" si="49"/>
        <v>30.495703322967692</v>
      </c>
      <c r="R125" s="27">
        <f t="shared" si="33"/>
        <v>-30.495703322967692</v>
      </c>
      <c r="S125" s="60">
        <f t="shared" si="34"/>
        <v>-0.43847568180967811</v>
      </c>
      <c r="T125" s="61" t="s">
        <v>293</v>
      </c>
    </row>
    <row r="126" spans="1:20" s="2" customFormat="1" x14ac:dyDescent="0.25">
      <c r="A126" s="22" t="s">
        <v>131</v>
      </c>
      <c r="B126" s="22" t="s">
        <v>132</v>
      </c>
      <c r="C126" s="23" t="s">
        <v>30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7">
        <f t="shared" si="33"/>
        <v>0</v>
      </c>
      <c r="S126" s="60" t="str">
        <f t="shared" si="34"/>
        <v>-</v>
      </c>
      <c r="T126" s="21" t="s">
        <v>31</v>
      </c>
    </row>
    <row r="127" spans="1:20" s="2" customFormat="1" x14ac:dyDescent="0.25">
      <c r="A127" s="22" t="s">
        <v>133</v>
      </c>
      <c r="B127" s="22" t="s">
        <v>134</v>
      </c>
      <c r="C127" s="23" t="s">
        <v>30</v>
      </c>
      <c r="D127" s="24">
        <f>SUM(D128:D211)</f>
        <v>3008.5707799764</v>
      </c>
      <c r="E127" s="24">
        <f t="shared" ref="E127:Q127" si="50">SUM(E128:E211)</f>
        <v>716.00013138380007</v>
      </c>
      <c r="F127" s="24">
        <f t="shared" si="50"/>
        <v>2292.5706485925998</v>
      </c>
      <c r="G127" s="24">
        <f t="shared" si="50"/>
        <v>637.75230258399995</v>
      </c>
      <c r="H127" s="24">
        <f t="shared" si="50"/>
        <v>1469.60648438</v>
      </c>
      <c r="I127" s="24">
        <f t="shared" si="50"/>
        <v>0</v>
      </c>
      <c r="J127" s="24">
        <f t="shared" si="50"/>
        <v>6.2385909800000006</v>
      </c>
      <c r="K127" s="24">
        <f t="shared" si="50"/>
        <v>20.168958411212301</v>
      </c>
      <c r="L127" s="24">
        <f t="shared" si="50"/>
        <v>265.09997170999998</v>
      </c>
      <c r="M127" s="24">
        <f t="shared" si="50"/>
        <v>4.9492839999999996</v>
      </c>
      <c r="N127" s="24">
        <f t="shared" si="50"/>
        <v>39.361502150000007</v>
      </c>
      <c r="O127" s="24">
        <f t="shared" si="50"/>
        <v>612.6340601727876</v>
      </c>
      <c r="P127" s="24">
        <f t="shared" si="50"/>
        <v>1158.9064195400003</v>
      </c>
      <c r="Q127" s="24">
        <f t="shared" si="50"/>
        <v>822.96416421259983</v>
      </c>
      <c r="R127" s="27">
        <f t="shared" si="33"/>
        <v>831.85418179600049</v>
      </c>
      <c r="S127" s="60">
        <f t="shared" si="34"/>
        <v>1.3043530825769694</v>
      </c>
      <c r="T127" s="21" t="s">
        <v>31</v>
      </c>
    </row>
    <row r="128" spans="1:20" s="2" customFormat="1" ht="63" x14ac:dyDescent="0.25">
      <c r="A128" s="22" t="s">
        <v>133</v>
      </c>
      <c r="B128" s="22" t="s">
        <v>368</v>
      </c>
      <c r="C128" s="23" t="s">
        <v>369</v>
      </c>
      <c r="D128" s="24">
        <v>283.69281478879998</v>
      </c>
      <c r="E128" s="24">
        <v>262.83847978879999</v>
      </c>
      <c r="F128" s="25">
        <v>20.854334999999992</v>
      </c>
      <c r="G128" s="26">
        <v>0</v>
      </c>
      <c r="H128" s="25">
        <f t="shared" ref="H128:H191" si="51">J128+L128+N128+P128</f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6">
        <f t="shared" ref="Q128:Q191" si="52">F128-H128</f>
        <v>20.854334999999992</v>
      </c>
      <c r="R128" s="27">
        <f t="shared" si="33"/>
        <v>0</v>
      </c>
      <c r="S128" s="60" t="str">
        <f t="shared" si="34"/>
        <v>-</v>
      </c>
      <c r="T128" s="61" t="s">
        <v>31</v>
      </c>
    </row>
    <row r="129" spans="1:20" s="2" customFormat="1" ht="47.25" x14ac:dyDescent="0.25">
      <c r="A129" s="22" t="s">
        <v>133</v>
      </c>
      <c r="B129" s="22" t="s">
        <v>370</v>
      </c>
      <c r="C129" s="23" t="s">
        <v>371</v>
      </c>
      <c r="D129" s="24">
        <v>30.243599997999997</v>
      </c>
      <c r="E129" s="24">
        <v>3.8813208700000001</v>
      </c>
      <c r="F129" s="25">
        <v>26.362279127999997</v>
      </c>
      <c r="G129" s="26">
        <v>9.447248765428041</v>
      </c>
      <c r="H129" s="25">
        <f t="shared" si="51"/>
        <v>2.59389578</v>
      </c>
      <c r="I129" s="25">
        <v>0</v>
      </c>
      <c r="J129" s="25">
        <v>0</v>
      </c>
      <c r="K129" s="25">
        <v>0</v>
      </c>
      <c r="L129" s="25">
        <v>2.59389578</v>
      </c>
      <c r="M129" s="25">
        <v>0</v>
      </c>
      <c r="N129" s="25">
        <v>0</v>
      </c>
      <c r="O129" s="25">
        <v>9.447248765428041</v>
      </c>
      <c r="P129" s="25">
        <v>0</v>
      </c>
      <c r="Q129" s="26">
        <f t="shared" si="52"/>
        <v>23.768383347999997</v>
      </c>
      <c r="R129" s="27">
        <f t="shared" si="33"/>
        <v>-6.8533529854280406</v>
      </c>
      <c r="S129" s="60">
        <f t="shared" si="34"/>
        <v>-0.72543373796905886</v>
      </c>
      <c r="T129" s="61" t="s">
        <v>297</v>
      </c>
    </row>
    <row r="130" spans="1:20" s="2" customFormat="1" ht="47.25" x14ac:dyDescent="0.25">
      <c r="A130" s="22" t="s">
        <v>133</v>
      </c>
      <c r="B130" s="22" t="s">
        <v>372</v>
      </c>
      <c r="C130" s="23" t="s">
        <v>373</v>
      </c>
      <c r="D130" s="24">
        <v>16.089996006</v>
      </c>
      <c r="E130" s="24">
        <v>4.1558725499999998</v>
      </c>
      <c r="F130" s="25">
        <v>11.934123456</v>
      </c>
      <c r="G130" s="26">
        <v>10.028412237974829</v>
      </c>
      <c r="H130" s="25">
        <f t="shared" si="51"/>
        <v>1.5899059</v>
      </c>
      <c r="I130" s="25">
        <v>0</v>
      </c>
      <c r="J130" s="25">
        <v>0</v>
      </c>
      <c r="K130" s="25">
        <v>0</v>
      </c>
      <c r="L130" s="25">
        <v>1.5899059</v>
      </c>
      <c r="M130" s="25">
        <v>0</v>
      </c>
      <c r="N130" s="25">
        <v>0</v>
      </c>
      <c r="O130" s="25">
        <v>10.028412237974829</v>
      </c>
      <c r="P130" s="25">
        <v>0</v>
      </c>
      <c r="Q130" s="26">
        <f t="shared" si="52"/>
        <v>10.344217556</v>
      </c>
      <c r="R130" s="27">
        <f t="shared" si="33"/>
        <v>-8.4385063379748289</v>
      </c>
      <c r="S130" s="60">
        <f t="shared" si="34"/>
        <v>-0.84145985802423784</v>
      </c>
      <c r="T130" s="61" t="s">
        <v>297</v>
      </c>
    </row>
    <row r="131" spans="1:20" s="2" customFormat="1" ht="47.25" x14ac:dyDescent="0.25">
      <c r="A131" s="22" t="s">
        <v>133</v>
      </c>
      <c r="B131" s="22" t="s">
        <v>374</v>
      </c>
      <c r="C131" s="23" t="s">
        <v>375</v>
      </c>
      <c r="D131" s="24">
        <v>3.4400039980000003</v>
      </c>
      <c r="E131" s="24">
        <v>0.8253630500000001</v>
      </c>
      <c r="F131" s="25">
        <v>2.6146409480000004</v>
      </c>
      <c r="G131" s="26">
        <v>2.6146409480000004</v>
      </c>
      <c r="H131" s="25">
        <f t="shared" si="51"/>
        <v>0.31764552000000001</v>
      </c>
      <c r="I131" s="25">
        <v>0</v>
      </c>
      <c r="J131" s="25">
        <v>0</v>
      </c>
      <c r="K131" s="25">
        <v>0</v>
      </c>
      <c r="L131" s="25">
        <v>0.31764552000000001</v>
      </c>
      <c r="M131" s="25">
        <v>0</v>
      </c>
      <c r="N131" s="25">
        <v>0</v>
      </c>
      <c r="O131" s="25">
        <v>2.6146409480000004</v>
      </c>
      <c r="P131" s="25">
        <v>0</v>
      </c>
      <c r="Q131" s="26">
        <f t="shared" si="52"/>
        <v>2.2969954280000002</v>
      </c>
      <c r="R131" s="27">
        <f t="shared" si="33"/>
        <v>-2.2969954280000002</v>
      </c>
      <c r="S131" s="60">
        <f t="shared" si="34"/>
        <v>-0.87851275707933263</v>
      </c>
      <c r="T131" s="61" t="s">
        <v>297</v>
      </c>
    </row>
    <row r="132" spans="1:20" s="2" customFormat="1" ht="47.25" x14ac:dyDescent="0.25">
      <c r="A132" s="22" t="s">
        <v>133</v>
      </c>
      <c r="B132" s="22" t="s">
        <v>376</v>
      </c>
      <c r="C132" s="23" t="s">
        <v>377</v>
      </c>
      <c r="D132" s="24">
        <v>33.642003026000005</v>
      </c>
      <c r="E132" s="24">
        <v>2.6523898400000001</v>
      </c>
      <c r="F132" s="25">
        <v>30.989613186000003</v>
      </c>
      <c r="G132" s="26">
        <v>5.5736252806126423</v>
      </c>
      <c r="H132" s="25">
        <f t="shared" si="51"/>
        <v>4.2212775100000002</v>
      </c>
      <c r="I132" s="25">
        <v>0</v>
      </c>
      <c r="J132" s="25">
        <v>0</v>
      </c>
      <c r="K132" s="25">
        <v>0</v>
      </c>
      <c r="L132" s="25">
        <v>4.2212775100000002</v>
      </c>
      <c r="M132" s="25">
        <v>0</v>
      </c>
      <c r="N132" s="25">
        <v>0</v>
      </c>
      <c r="O132" s="25">
        <v>5.5736252806126423</v>
      </c>
      <c r="P132" s="25">
        <v>0</v>
      </c>
      <c r="Q132" s="26">
        <f t="shared" si="52"/>
        <v>26.768335676000003</v>
      </c>
      <c r="R132" s="27">
        <f t="shared" si="33"/>
        <v>-1.3523477706126421</v>
      </c>
      <c r="S132" s="60">
        <f t="shared" si="34"/>
        <v>-0.24263342125217191</v>
      </c>
      <c r="T132" s="61" t="s">
        <v>297</v>
      </c>
    </row>
    <row r="133" spans="1:20" s="2" customFormat="1" ht="63" x14ac:dyDescent="0.25">
      <c r="A133" s="22" t="s">
        <v>133</v>
      </c>
      <c r="B133" s="22" t="s">
        <v>378</v>
      </c>
      <c r="C133" s="23" t="s">
        <v>379</v>
      </c>
      <c r="D133" s="24">
        <v>18.740004008000003</v>
      </c>
      <c r="E133" s="24">
        <v>3.1525761000000001</v>
      </c>
      <c r="F133" s="25">
        <v>15.587427908000002</v>
      </c>
      <c r="G133" s="26">
        <v>6.0005510942062754</v>
      </c>
      <c r="H133" s="25">
        <f t="shared" si="51"/>
        <v>14.650427700000002</v>
      </c>
      <c r="I133" s="25">
        <v>0</v>
      </c>
      <c r="J133" s="25">
        <v>0</v>
      </c>
      <c r="K133" s="25">
        <v>0</v>
      </c>
      <c r="L133" s="25">
        <v>2.76980834</v>
      </c>
      <c r="M133" s="25">
        <v>0</v>
      </c>
      <c r="N133" s="25">
        <v>0</v>
      </c>
      <c r="O133" s="25">
        <v>6.0005510942062754</v>
      </c>
      <c r="P133" s="25">
        <v>11.880619360000001</v>
      </c>
      <c r="Q133" s="26">
        <f t="shared" si="52"/>
        <v>0.93700020800000061</v>
      </c>
      <c r="R133" s="27">
        <f t="shared" si="33"/>
        <v>8.6498766057937253</v>
      </c>
      <c r="S133" s="60">
        <f t="shared" si="34"/>
        <v>1.4415136993242934</v>
      </c>
      <c r="T133" s="61" t="s">
        <v>298</v>
      </c>
    </row>
    <row r="134" spans="1:20" s="2" customFormat="1" ht="63" x14ac:dyDescent="0.25">
      <c r="A134" s="22" t="s">
        <v>133</v>
      </c>
      <c r="B134" s="22" t="s">
        <v>380</v>
      </c>
      <c r="C134" s="23" t="s">
        <v>381</v>
      </c>
      <c r="D134" s="24">
        <v>51.629272711999995</v>
      </c>
      <c r="E134" s="24">
        <v>4.4688353899999997</v>
      </c>
      <c r="F134" s="25">
        <v>47.160437321999993</v>
      </c>
      <c r="G134" s="26">
        <v>7.3141615627663272</v>
      </c>
      <c r="H134" s="25">
        <f t="shared" si="51"/>
        <v>10.721454919999999</v>
      </c>
      <c r="I134" s="25">
        <v>0</v>
      </c>
      <c r="J134" s="25">
        <v>0</v>
      </c>
      <c r="K134" s="25">
        <v>7.3141615627663272</v>
      </c>
      <c r="L134" s="25">
        <v>10.721454919999999</v>
      </c>
      <c r="M134" s="25">
        <v>0</v>
      </c>
      <c r="N134" s="25">
        <v>0</v>
      </c>
      <c r="O134" s="25">
        <v>0</v>
      </c>
      <c r="P134" s="25">
        <v>0</v>
      </c>
      <c r="Q134" s="26">
        <f t="shared" si="52"/>
        <v>36.438982401999993</v>
      </c>
      <c r="R134" s="27">
        <f t="shared" si="33"/>
        <v>3.4072933572336721</v>
      </c>
      <c r="S134" s="60">
        <f t="shared" si="34"/>
        <v>0.46584879592746947</v>
      </c>
      <c r="T134" s="61" t="s">
        <v>298</v>
      </c>
    </row>
    <row r="135" spans="1:20" s="2" customFormat="1" x14ac:dyDescent="0.25">
      <c r="A135" s="22" t="s">
        <v>133</v>
      </c>
      <c r="B135" s="22" t="s">
        <v>382</v>
      </c>
      <c r="C135" s="23" t="s">
        <v>383</v>
      </c>
      <c r="D135" s="24">
        <v>3.7299959939999994</v>
      </c>
      <c r="E135" s="24">
        <v>1.3534307699999999</v>
      </c>
      <c r="F135" s="25">
        <v>2.3765652239999993</v>
      </c>
      <c r="G135" s="26">
        <v>2.1478327213367212</v>
      </c>
      <c r="H135" s="25">
        <f t="shared" si="51"/>
        <v>2.1900654199999998</v>
      </c>
      <c r="I135" s="25">
        <v>0</v>
      </c>
      <c r="J135" s="25">
        <v>0</v>
      </c>
      <c r="K135" s="25">
        <v>0</v>
      </c>
      <c r="L135" s="25">
        <v>4.931493E-2</v>
      </c>
      <c r="M135" s="25">
        <v>0</v>
      </c>
      <c r="N135" s="25">
        <v>0</v>
      </c>
      <c r="O135" s="25">
        <v>2.1478327213367212</v>
      </c>
      <c r="P135" s="25">
        <v>2.1407504899999998</v>
      </c>
      <c r="Q135" s="26">
        <f t="shared" si="52"/>
        <v>0.18649980399999944</v>
      </c>
      <c r="R135" s="27">
        <f t="shared" si="33"/>
        <v>4.2232698663278612E-2</v>
      </c>
      <c r="S135" s="60">
        <f t="shared" si="34"/>
        <v>1.9662936616867792E-2</v>
      </c>
      <c r="T135" s="61" t="s">
        <v>31</v>
      </c>
    </row>
    <row r="136" spans="1:20" s="2" customFormat="1" ht="57" customHeight="1" x14ac:dyDescent="0.25">
      <c r="A136" s="22" t="s">
        <v>133</v>
      </c>
      <c r="B136" s="22" t="s">
        <v>384</v>
      </c>
      <c r="C136" s="23" t="s">
        <v>385</v>
      </c>
      <c r="D136" s="24">
        <v>6.115596</v>
      </c>
      <c r="E136" s="24">
        <v>2.0881019300000001</v>
      </c>
      <c r="F136" s="25">
        <v>4.0274940699999995</v>
      </c>
      <c r="G136" s="26">
        <v>4.0274940699999995</v>
      </c>
      <c r="H136" s="25">
        <f t="shared" si="51"/>
        <v>364.27099027999998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4.0274940699999995</v>
      </c>
      <c r="P136" s="25">
        <v>364.27099027999998</v>
      </c>
      <c r="Q136" s="26">
        <f t="shared" si="52"/>
        <v>-360.24349620999999</v>
      </c>
      <c r="R136" s="27">
        <f t="shared" si="33"/>
        <v>360.24349620999999</v>
      </c>
      <c r="S136" s="60">
        <f t="shared" si="34"/>
        <v>89.446064959693416</v>
      </c>
      <c r="T136" s="64" t="s">
        <v>299</v>
      </c>
    </row>
    <row r="137" spans="1:20" s="2" customFormat="1" ht="47.25" x14ac:dyDescent="0.25">
      <c r="A137" s="22" t="s">
        <v>133</v>
      </c>
      <c r="B137" s="22" t="s">
        <v>386</v>
      </c>
      <c r="C137" s="23" t="s">
        <v>387</v>
      </c>
      <c r="D137" s="24">
        <v>15.039995998</v>
      </c>
      <c r="E137" s="24">
        <v>3.09186491</v>
      </c>
      <c r="F137" s="25">
        <v>11.948131088</v>
      </c>
      <c r="G137" s="26">
        <v>3.0686694203278568</v>
      </c>
      <c r="H137" s="25">
        <f t="shared" si="51"/>
        <v>11.19613129</v>
      </c>
      <c r="I137" s="25">
        <v>0</v>
      </c>
      <c r="J137" s="25">
        <v>0</v>
      </c>
      <c r="K137" s="25">
        <v>0</v>
      </c>
      <c r="L137" s="25">
        <v>1.63809191</v>
      </c>
      <c r="M137" s="25">
        <v>0</v>
      </c>
      <c r="N137" s="25">
        <v>0</v>
      </c>
      <c r="O137" s="25">
        <v>3.0686694203278568</v>
      </c>
      <c r="P137" s="25">
        <v>9.5580393800000003</v>
      </c>
      <c r="Q137" s="26">
        <f t="shared" si="52"/>
        <v>0.75199979799999994</v>
      </c>
      <c r="R137" s="27">
        <f t="shared" si="33"/>
        <v>8.1274618696721426</v>
      </c>
      <c r="S137" s="60">
        <f t="shared" si="34"/>
        <v>2.6485296251962533</v>
      </c>
      <c r="T137" s="61" t="s">
        <v>299</v>
      </c>
    </row>
    <row r="138" spans="1:20" s="2" customFormat="1" x14ac:dyDescent="0.25">
      <c r="A138" s="22" t="s">
        <v>133</v>
      </c>
      <c r="B138" s="22" t="s">
        <v>388</v>
      </c>
      <c r="C138" s="23" t="s">
        <v>389</v>
      </c>
      <c r="D138" s="24">
        <v>7.9100039959999986</v>
      </c>
      <c r="E138" s="24">
        <v>2.8391709999999999</v>
      </c>
      <c r="F138" s="25">
        <v>5.0708329959999983</v>
      </c>
      <c r="G138" s="26">
        <v>4.4010795861590264</v>
      </c>
      <c r="H138" s="25">
        <f t="shared" si="51"/>
        <v>4.6753327999999996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4.4010795861590264</v>
      </c>
      <c r="P138" s="25">
        <v>4.6753327999999996</v>
      </c>
      <c r="Q138" s="26">
        <f t="shared" si="52"/>
        <v>0.39550019599999864</v>
      </c>
      <c r="R138" s="27">
        <f t="shared" si="33"/>
        <v>0.27425321384097323</v>
      </c>
      <c r="S138" s="60">
        <f t="shared" si="34"/>
        <v>6.2314986237348061E-2</v>
      </c>
      <c r="T138" s="63" t="s">
        <v>31</v>
      </c>
    </row>
    <row r="139" spans="1:20" s="2" customFormat="1" x14ac:dyDescent="0.25">
      <c r="A139" s="22" t="s">
        <v>133</v>
      </c>
      <c r="B139" s="22" t="s">
        <v>390</v>
      </c>
      <c r="C139" s="23" t="s">
        <v>391</v>
      </c>
      <c r="D139" s="24">
        <v>12.502631996</v>
      </c>
      <c r="E139" s="24">
        <v>2.7568135300000001</v>
      </c>
      <c r="F139" s="25">
        <v>9.7458184659999993</v>
      </c>
      <c r="G139" s="26">
        <v>9.7458184659999993</v>
      </c>
      <c r="H139" s="25">
        <f t="shared" si="51"/>
        <v>9.1206868700000001</v>
      </c>
      <c r="I139" s="25">
        <v>0</v>
      </c>
      <c r="J139" s="25">
        <v>0</v>
      </c>
      <c r="K139" s="25">
        <v>0</v>
      </c>
      <c r="L139" s="25">
        <v>0.98648958999999992</v>
      </c>
      <c r="M139" s="25">
        <v>0</v>
      </c>
      <c r="N139" s="25">
        <v>0</v>
      </c>
      <c r="O139" s="25">
        <v>9.7458184659999993</v>
      </c>
      <c r="P139" s="25">
        <v>8.1341972800000004</v>
      </c>
      <c r="Q139" s="26">
        <f t="shared" si="52"/>
        <v>0.62513159599999923</v>
      </c>
      <c r="R139" s="27">
        <f t="shared" si="33"/>
        <v>-0.62513159599999923</v>
      </c>
      <c r="S139" s="60">
        <f t="shared" si="34"/>
        <v>-6.4143570720189447E-2</v>
      </c>
      <c r="T139" s="61" t="s">
        <v>31</v>
      </c>
    </row>
    <row r="140" spans="1:20" s="2" customFormat="1" ht="47.25" x14ac:dyDescent="0.25">
      <c r="A140" s="22" t="s">
        <v>133</v>
      </c>
      <c r="B140" s="22" t="s">
        <v>392</v>
      </c>
      <c r="C140" s="23" t="s">
        <v>393</v>
      </c>
      <c r="D140" s="24">
        <v>9.8000039979999993</v>
      </c>
      <c r="E140" s="24">
        <v>0</v>
      </c>
      <c r="F140" s="25">
        <v>9.8000039979999993</v>
      </c>
      <c r="G140" s="26">
        <v>7.2305101060162094E-2</v>
      </c>
      <c r="H140" s="25">
        <f t="shared" si="51"/>
        <v>319.01847299000002</v>
      </c>
      <c r="I140" s="25">
        <v>0</v>
      </c>
      <c r="J140" s="25">
        <v>0</v>
      </c>
      <c r="K140" s="25">
        <v>7.2305101060162094E-2</v>
      </c>
      <c r="L140" s="25">
        <v>3.0295831099999999</v>
      </c>
      <c r="M140" s="25">
        <v>0</v>
      </c>
      <c r="N140" s="25">
        <v>0.17035307</v>
      </c>
      <c r="O140" s="25">
        <v>0</v>
      </c>
      <c r="P140" s="25">
        <v>315.81853681000001</v>
      </c>
      <c r="Q140" s="26">
        <f t="shared" si="52"/>
        <v>-309.218468992</v>
      </c>
      <c r="R140" s="27">
        <f t="shared" si="33"/>
        <v>318.94616788893984</v>
      </c>
      <c r="S140" s="60">
        <f t="shared" si="34"/>
        <v>4411.1157195335072</v>
      </c>
      <c r="T140" s="61" t="s">
        <v>299</v>
      </c>
    </row>
    <row r="141" spans="1:20" s="2" customFormat="1" ht="47.25" x14ac:dyDescent="0.25">
      <c r="A141" s="22" t="s">
        <v>133</v>
      </c>
      <c r="B141" s="22" t="s">
        <v>394</v>
      </c>
      <c r="C141" s="23" t="s">
        <v>395</v>
      </c>
      <c r="D141" s="24">
        <v>1.0700040019999999</v>
      </c>
      <c r="E141" s="24">
        <v>0</v>
      </c>
      <c r="F141" s="25">
        <v>1.0700040019999999</v>
      </c>
      <c r="G141" s="26">
        <v>3.5039780513765231E-2</v>
      </c>
      <c r="H141" s="25">
        <f t="shared" si="51"/>
        <v>0.36585341999999998</v>
      </c>
      <c r="I141" s="25">
        <v>0</v>
      </c>
      <c r="J141" s="25">
        <v>0</v>
      </c>
      <c r="K141" s="25">
        <v>3.5039780513765231E-2</v>
      </c>
      <c r="L141" s="25">
        <v>0.36585341999999998</v>
      </c>
      <c r="M141" s="25">
        <v>0</v>
      </c>
      <c r="N141" s="25">
        <v>0</v>
      </c>
      <c r="O141" s="25">
        <v>0</v>
      </c>
      <c r="P141" s="25">
        <v>0</v>
      </c>
      <c r="Q141" s="26">
        <f t="shared" si="52"/>
        <v>0.70415058199999991</v>
      </c>
      <c r="R141" s="27">
        <f t="shared" si="33"/>
        <v>0.33081363948623477</v>
      </c>
      <c r="S141" s="60">
        <f t="shared" si="34"/>
        <v>9.4410876619582709</v>
      </c>
      <c r="T141" s="61" t="s">
        <v>297</v>
      </c>
    </row>
    <row r="142" spans="1:20" s="2" customFormat="1" ht="63" x14ac:dyDescent="0.25">
      <c r="A142" s="22" t="s">
        <v>133</v>
      </c>
      <c r="B142" s="22" t="s">
        <v>396</v>
      </c>
      <c r="C142" s="23" t="s">
        <v>397</v>
      </c>
      <c r="D142" s="24">
        <v>8.6651640099999998</v>
      </c>
      <c r="E142" s="24">
        <v>0.77815191000000006</v>
      </c>
      <c r="F142" s="25">
        <v>7.8870120999999997</v>
      </c>
      <c r="G142" s="26">
        <v>2.6903672008566115</v>
      </c>
      <c r="H142" s="25">
        <f t="shared" si="51"/>
        <v>7.4537538899999998</v>
      </c>
      <c r="I142" s="25">
        <v>0</v>
      </c>
      <c r="J142" s="25">
        <v>0</v>
      </c>
      <c r="K142" s="25">
        <v>0</v>
      </c>
      <c r="L142" s="25">
        <v>2.1248211699999997</v>
      </c>
      <c r="M142" s="25">
        <v>0</v>
      </c>
      <c r="N142" s="25">
        <v>0</v>
      </c>
      <c r="O142" s="25">
        <v>2.6903672008566115</v>
      </c>
      <c r="P142" s="25">
        <v>5.3289327200000001</v>
      </c>
      <c r="Q142" s="26">
        <f t="shared" si="52"/>
        <v>0.43325820999999998</v>
      </c>
      <c r="R142" s="27">
        <f t="shared" si="33"/>
        <v>4.7633866891433883</v>
      </c>
      <c r="S142" s="60">
        <f t="shared" si="34"/>
        <v>1.770534032539026</v>
      </c>
      <c r="T142" s="61" t="s">
        <v>298</v>
      </c>
    </row>
    <row r="143" spans="1:20" s="2" customFormat="1" ht="47.25" x14ac:dyDescent="0.25">
      <c r="A143" s="22" t="s">
        <v>133</v>
      </c>
      <c r="B143" s="22" t="s">
        <v>398</v>
      </c>
      <c r="C143" s="23" t="s">
        <v>399</v>
      </c>
      <c r="D143" s="24">
        <v>6.9800039979999999</v>
      </c>
      <c r="E143" s="24">
        <v>0.53786869999999998</v>
      </c>
      <c r="F143" s="25">
        <v>6.4421352980000002</v>
      </c>
      <c r="G143" s="26">
        <v>1.4021036084445364</v>
      </c>
      <c r="H143" s="25">
        <f t="shared" si="51"/>
        <v>250.19905509999998</v>
      </c>
      <c r="I143" s="25">
        <v>0</v>
      </c>
      <c r="J143" s="25">
        <v>0</v>
      </c>
      <c r="K143" s="25">
        <v>1.4021036084445364</v>
      </c>
      <c r="L143" s="25">
        <v>1.8194920000000001</v>
      </c>
      <c r="M143" s="25">
        <v>0</v>
      </c>
      <c r="N143" s="25">
        <v>0</v>
      </c>
      <c r="O143" s="25">
        <v>0</v>
      </c>
      <c r="P143" s="25">
        <v>248.37956309999998</v>
      </c>
      <c r="Q143" s="26">
        <f t="shared" si="52"/>
        <v>-243.75691980199997</v>
      </c>
      <c r="R143" s="27">
        <f t="shared" si="33"/>
        <v>248.79695149155543</v>
      </c>
      <c r="S143" s="60">
        <f t="shared" si="34"/>
        <v>177.44548262561383</v>
      </c>
      <c r="T143" s="61" t="s">
        <v>299</v>
      </c>
    </row>
    <row r="144" spans="1:20" s="2" customFormat="1" ht="47.25" x14ac:dyDescent="0.25">
      <c r="A144" s="22" t="s">
        <v>133</v>
      </c>
      <c r="B144" s="22" t="s">
        <v>400</v>
      </c>
      <c r="C144" s="23" t="s">
        <v>401</v>
      </c>
      <c r="D144" s="24">
        <v>3.609996008</v>
      </c>
      <c r="E144" s="24">
        <v>0.50579012000000001</v>
      </c>
      <c r="F144" s="25">
        <v>3.1042058880000001</v>
      </c>
      <c r="G144" s="26">
        <v>1.1496923042732488</v>
      </c>
      <c r="H144" s="25">
        <f t="shared" si="51"/>
        <v>103.68559528999999</v>
      </c>
      <c r="I144" s="25">
        <v>0</v>
      </c>
      <c r="J144" s="25">
        <v>0</v>
      </c>
      <c r="K144" s="25">
        <v>0</v>
      </c>
      <c r="L144" s="25">
        <v>0.81783421000000001</v>
      </c>
      <c r="M144" s="25">
        <v>0</v>
      </c>
      <c r="N144" s="25">
        <v>0</v>
      </c>
      <c r="O144" s="25">
        <v>1.1496923042732488</v>
      </c>
      <c r="P144" s="25">
        <v>102.86776107999999</v>
      </c>
      <c r="Q144" s="26">
        <f t="shared" si="52"/>
        <v>-100.581389402</v>
      </c>
      <c r="R144" s="27">
        <f t="shared" si="33"/>
        <v>102.53590298572675</v>
      </c>
      <c r="S144" s="60">
        <f t="shared" si="34"/>
        <v>89.185517381141764</v>
      </c>
      <c r="T144" s="61" t="s">
        <v>299</v>
      </c>
    </row>
    <row r="145" spans="1:20" s="2" customFormat="1" ht="47.25" x14ac:dyDescent="0.25">
      <c r="A145" s="22" t="s">
        <v>133</v>
      </c>
      <c r="B145" s="22" t="s">
        <v>402</v>
      </c>
      <c r="C145" s="23" t="s">
        <v>403</v>
      </c>
      <c r="D145" s="24">
        <v>10.910004001999999</v>
      </c>
      <c r="E145" s="24">
        <v>0.86442772000000001</v>
      </c>
      <c r="F145" s="25">
        <v>10.045576281999999</v>
      </c>
      <c r="G145" s="26">
        <v>2.4368465484044104</v>
      </c>
      <c r="H145" s="25">
        <f t="shared" si="51"/>
        <v>1.7780372799999999</v>
      </c>
      <c r="I145" s="25">
        <v>0</v>
      </c>
      <c r="J145" s="25">
        <v>0</v>
      </c>
      <c r="K145" s="25">
        <v>0</v>
      </c>
      <c r="L145" s="25">
        <v>1.7780372799999999</v>
      </c>
      <c r="M145" s="25">
        <v>0</v>
      </c>
      <c r="N145" s="25">
        <v>0</v>
      </c>
      <c r="O145" s="25">
        <v>2.4368465484044104</v>
      </c>
      <c r="P145" s="25">
        <v>0</v>
      </c>
      <c r="Q145" s="26">
        <f t="shared" si="52"/>
        <v>8.2675390019999995</v>
      </c>
      <c r="R145" s="27">
        <f t="shared" si="33"/>
        <v>-0.65880926840441045</v>
      </c>
      <c r="S145" s="60">
        <f t="shared" si="34"/>
        <v>-0.27035320251732026</v>
      </c>
      <c r="T145" s="61" t="s">
        <v>297</v>
      </c>
    </row>
    <row r="146" spans="1:20" s="2" customFormat="1" ht="47.25" x14ac:dyDescent="0.25">
      <c r="A146" s="22" t="s">
        <v>133</v>
      </c>
      <c r="B146" s="22" t="s">
        <v>404</v>
      </c>
      <c r="C146" s="23" t="s">
        <v>405</v>
      </c>
      <c r="D146" s="24">
        <v>6.8548560000000007</v>
      </c>
      <c r="E146" s="24">
        <v>2.0859930000000002</v>
      </c>
      <c r="F146" s="25">
        <v>4.7688630000000005</v>
      </c>
      <c r="G146" s="26">
        <v>2.4986094872210076</v>
      </c>
      <c r="H146" s="25">
        <f t="shared" si="51"/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2.4986094872210076</v>
      </c>
      <c r="P146" s="25">
        <v>0</v>
      </c>
      <c r="Q146" s="26">
        <f t="shared" si="52"/>
        <v>4.7688630000000005</v>
      </c>
      <c r="R146" s="27">
        <f t="shared" si="33"/>
        <v>-2.4986094872210076</v>
      </c>
      <c r="S146" s="60">
        <f t="shared" si="34"/>
        <v>-1</v>
      </c>
      <c r="T146" s="61" t="s">
        <v>297</v>
      </c>
    </row>
    <row r="147" spans="1:20" s="2" customFormat="1" x14ac:dyDescent="0.25">
      <c r="A147" s="22" t="s">
        <v>133</v>
      </c>
      <c r="B147" s="22" t="s">
        <v>406</v>
      </c>
      <c r="C147" s="23" t="s">
        <v>407</v>
      </c>
      <c r="D147" s="24">
        <v>0.85262400799999982</v>
      </c>
      <c r="E147" s="24">
        <v>0.29879359</v>
      </c>
      <c r="F147" s="25">
        <v>0.55383041799999977</v>
      </c>
      <c r="G147" s="26">
        <v>0.55383041799999977</v>
      </c>
      <c r="H147" s="25">
        <f t="shared" si="51"/>
        <v>0.51119923</v>
      </c>
      <c r="I147" s="25">
        <v>0</v>
      </c>
      <c r="J147" s="25">
        <v>0</v>
      </c>
      <c r="K147" s="25">
        <v>0</v>
      </c>
      <c r="L147" s="25">
        <v>0.16846016</v>
      </c>
      <c r="M147" s="25">
        <v>0</v>
      </c>
      <c r="N147" s="25">
        <v>0</v>
      </c>
      <c r="O147" s="25">
        <v>0.55383041799999977</v>
      </c>
      <c r="P147" s="25">
        <v>0.34273906999999998</v>
      </c>
      <c r="Q147" s="26">
        <f t="shared" si="52"/>
        <v>4.2631187999999764E-2</v>
      </c>
      <c r="R147" s="27">
        <f t="shared" si="33"/>
        <v>-4.2631187999999764E-2</v>
      </c>
      <c r="S147" s="60">
        <f t="shared" si="34"/>
        <v>-7.6975165347454397E-2</v>
      </c>
      <c r="T147" s="61" t="s">
        <v>31</v>
      </c>
    </row>
    <row r="148" spans="1:20" s="2" customFormat="1" ht="47.25" x14ac:dyDescent="0.25">
      <c r="A148" s="22" t="s">
        <v>133</v>
      </c>
      <c r="B148" s="22" t="s">
        <v>408</v>
      </c>
      <c r="C148" s="23" t="s">
        <v>409</v>
      </c>
      <c r="D148" s="24">
        <v>7.790003994000001</v>
      </c>
      <c r="E148" s="24">
        <v>1.01557612</v>
      </c>
      <c r="F148" s="25">
        <v>6.7744278740000006</v>
      </c>
      <c r="G148" s="26">
        <v>2.1270460860782001</v>
      </c>
      <c r="H148" s="25">
        <f t="shared" si="51"/>
        <v>1.6353662600000001</v>
      </c>
      <c r="I148" s="25">
        <v>0</v>
      </c>
      <c r="J148" s="25">
        <v>0</v>
      </c>
      <c r="K148" s="25">
        <v>0</v>
      </c>
      <c r="L148" s="25">
        <v>1.6353662600000001</v>
      </c>
      <c r="M148" s="25">
        <v>0</v>
      </c>
      <c r="N148" s="25">
        <v>0</v>
      </c>
      <c r="O148" s="25">
        <v>2.1270460860782001</v>
      </c>
      <c r="P148" s="25">
        <v>0</v>
      </c>
      <c r="Q148" s="26">
        <f t="shared" si="52"/>
        <v>5.1390616140000009</v>
      </c>
      <c r="R148" s="27">
        <f t="shared" si="33"/>
        <v>-0.49167982607820004</v>
      </c>
      <c r="S148" s="60">
        <f t="shared" si="34"/>
        <v>-0.23115616972114991</v>
      </c>
      <c r="T148" s="61" t="s">
        <v>297</v>
      </c>
    </row>
    <row r="149" spans="1:20" s="2" customFormat="1" ht="47.25" x14ac:dyDescent="0.25">
      <c r="A149" s="22" t="s">
        <v>133</v>
      </c>
      <c r="B149" s="22" t="s">
        <v>410</v>
      </c>
      <c r="C149" s="23" t="s">
        <v>411</v>
      </c>
      <c r="D149" s="24">
        <v>7.2699959960000005</v>
      </c>
      <c r="E149" s="24">
        <v>0</v>
      </c>
      <c r="F149" s="25">
        <v>7.2699959960000005</v>
      </c>
      <c r="G149" s="26">
        <v>1.6469495241481364</v>
      </c>
      <c r="H149" s="25">
        <f t="shared" si="51"/>
        <v>2.3307932</v>
      </c>
      <c r="I149" s="25">
        <v>0</v>
      </c>
      <c r="J149" s="25">
        <v>0</v>
      </c>
      <c r="K149" s="25">
        <v>1.6469495241481364</v>
      </c>
      <c r="L149" s="25">
        <v>2.3307932</v>
      </c>
      <c r="M149" s="25">
        <v>0</v>
      </c>
      <c r="N149" s="25">
        <v>0</v>
      </c>
      <c r="O149" s="25">
        <v>0</v>
      </c>
      <c r="P149" s="25">
        <v>0</v>
      </c>
      <c r="Q149" s="26">
        <f t="shared" si="52"/>
        <v>4.939202796</v>
      </c>
      <c r="R149" s="27">
        <f t="shared" si="33"/>
        <v>0.68384367585186356</v>
      </c>
      <c r="S149" s="60">
        <f t="shared" si="34"/>
        <v>0.41521835722656586</v>
      </c>
      <c r="T149" s="61" t="s">
        <v>297</v>
      </c>
    </row>
    <row r="150" spans="1:20" s="2" customFormat="1" ht="47.25" x14ac:dyDescent="0.25">
      <c r="A150" s="22" t="s">
        <v>133</v>
      </c>
      <c r="B150" s="22" t="s">
        <v>412</v>
      </c>
      <c r="C150" s="23" t="s">
        <v>413</v>
      </c>
      <c r="D150" s="24">
        <v>11.073587997999999</v>
      </c>
      <c r="E150" s="24">
        <v>1.02864566</v>
      </c>
      <c r="F150" s="25">
        <v>10.044942337999998</v>
      </c>
      <c r="G150" s="26">
        <v>2.0524199051756353</v>
      </c>
      <c r="H150" s="25">
        <f t="shared" si="51"/>
        <v>2.1059676499999997</v>
      </c>
      <c r="I150" s="25">
        <v>0</v>
      </c>
      <c r="J150" s="25">
        <v>0</v>
      </c>
      <c r="K150" s="25">
        <v>2.0524199051756353</v>
      </c>
      <c r="L150" s="25">
        <v>2.1059676499999997</v>
      </c>
      <c r="M150" s="25">
        <v>0</v>
      </c>
      <c r="N150" s="25">
        <v>0</v>
      </c>
      <c r="O150" s="25">
        <v>0</v>
      </c>
      <c r="P150" s="25">
        <v>0</v>
      </c>
      <c r="Q150" s="26">
        <f>F150-H150</f>
        <v>7.9389746879999983</v>
      </c>
      <c r="R150" s="27">
        <f t="shared" si="33"/>
        <v>5.3547744824364418E-2</v>
      </c>
      <c r="S150" s="60">
        <f t="shared" si="34"/>
        <v>2.6090053350842982E-2</v>
      </c>
      <c r="T150" s="61" t="s">
        <v>297</v>
      </c>
    </row>
    <row r="151" spans="1:20" s="2" customFormat="1" ht="47.25" x14ac:dyDescent="0.25">
      <c r="A151" s="22" t="s">
        <v>133</v>
      </c>
      <c r="B151" s="22" t="s">
        <v>414</v>
      </c>
      <c r="C151" s="23" t="s">
        <v>415</v>
      </c>
      <c r="D151" s="24">
        <v>14.070000003999999</v>
      </c>
      <c r="E151" s="24">
        <v>1.5060476699999998</v>
      </c>
      <c r="F151" s="25">
        <v>12.563952334</v>
      </c>
      <c r="G151" s="26">
        <v>3.7312967267917321</v>
      </c>
      <c r="H151" s="25">
        <f t="shared" si="51"/>
        <v>2.9777548599999997</v>
      </c>
      <c r="I151" s="25">
        <v>0</v>
      </c>
      <c r="J151" s="25">
        <v>0</v>
      </c>
      <c r="K151" s="25">
        <v>0</v>
      </c>
      <c r="L151" s="25">
        <v>2.9777548599999997</v>
      </c>
      <c r="M151" s="25">
        <v>0</v>
      </c>
      <c r="N151" s="25">
        <v>0</v>
      </c>
      <c r="O151" s="25">
        <v>3.7312967267917321</v>
      </c>
      <c r="P151" s="25">
        <v>0</v>
      </c>
      <c r="Q151" s="26">
        <f t="shared" si="52"/>
        <v>9.5861974740000004</v>
      </c>
      <c r="R151" s="27">
        <f t="shared" si="33"/>
        <v>-0.75354186679173241</v>
      </c>
      <c r="S151" s="60">
        <f t="shared" si="34"/>
        <v>-0.20195174009643765</v>
      </c>
      <c r="T151" s="61" t="s">
        <v>297</v>
      </c>
    </row>
    <row r="152" spans="1:20" s="2" customFormat="1" x14ac:dyDescent="0.25">
      <c r="A152" s="22" t="s">
        <v>133</v>
      </c>
      <c r="B152" s="22" t="s">
        <v>416</v>
      </c>
      <c r="C152" s="23" t="s">
        <v>417</v>
      </c>
      <c r="D152" s="24">
        <v>5.2500000000000009</v>
      </c>
      <c r="E152" s="24">
        <v>1.06536319</v>
      </c>
      <c r="F152" s="25">
        <v>4.1846368100000007</v>
      </c>
      <c r="G152" s="26">
        <v>4.1846368100000007</v>
      </c>
      <c r="H152" s="25">
        <f t="shared" si="51"/>
        <v>3.9221367999999996</v>
      </c>
      <c r="I152" s="25">
        <v>0</v>
      </c>
      <c r="J152" s="25">
        <v>0</v>
      </c>
      <c r="K152" s="25">
        <v>0</v>
      </c>
      <c r="L152" s="25">
        <v>0.69795727000000007</v>
      </c>
      <c r="M152" s="25">
        <v>0</v>
      </c>
      <c r="N152" s="25">
        <v>0</v>
      </c>
      <c r="O152" s="25">
        <v>4.1846368100000007</v>
      </c>
      <c r="P152" s="25">
        <v>3.2241795299999998</v>
      </c>
      <c r="Q152" s="26">
        <f t="shared" si="52"/>
        <v>0.26250001000000101</v>
      </c>
      <c r="R152" s="27">
        <f t="shared" si="33"/>
        <v>-0.26250001000000101</v>
      </c>
      <c r="S152" s="60">
        <f t="shared" si="34"/>
        <v>-6.2729460624326189E-2</v>
      </c>
      <c r="T152" s="61" t="s">
        <v>31</v>
      </c>
    </row>
    <row r="153" spans="1:20" s="2" customFormat="1" x14ac:dyDescent="0.25">
      <c r="A153" s="22" t="s">
        <v>133</v>
      </c>
      <c r="B153" s="22" t="s">
        <v>418</v>
      </c>
      <c r="C153" s="23" t="s">
        <v>419</v>
      </c>
      <c r="D153" s="24">
        <v>4.5304320059999998</v>
      </c>
      <c r="E153" s="24">
        <v>1.1769178300000001</v>
      </c>
      <c r="F153" s="25">
        <v>3.353514176</v>
      </c>
      <c r="G153" s="26">
        <v>3.353514176</v>
      </c>
      <c r="H153" s="25">
        <f t="shared" si="51"/>
        <v>3.1269925599999997</v>
      </c>
      <c r="I153" s="25">
        <v>0</v>
      </c>
      <c r="J153" s="25">
        <v>0</v>
      </c>
      <c r="K153" s="25">
        <v>0</v>
      </c>
      <c r="L153" s="25">
        <v>0.36950191999999998</v>
      </c>
      <c r="M153" s="25">
        <v>0</v>
      </c>
      <c r="N153" s="25">
        <v>0</v>
      </c>
      <c r="O153" s="25">
        <v>3.353514176</v>
      </c>
      <c r="P153" s="25">
        <v>2.7574906399999999</v>
      </c>
      <c r="Q153" s="26">
        <f t="shared" si="52"/>
        <v>0.22652161600000031</v>
      </c>
      <c r="R153" s="27">
        <f t="shared" si="33"/>
        <v>-0.22652161600000031</v>
      </c>
      <c r="S153" s="60">
        <f t="shared" si="34"/>
        <v>-6.7547534947411628E-2</v>
      </c>
      <c r="T153" s="61" t="s">
        <v>31</v>
      </c>
    </row>
    <row r="154" spans="1:20" s="2" customFormat="1" ht="47.25" x14ac:dyDescent="0.25">
      <c r="A154" s="22" t="s">
        <v>133</v>
      </c>
      <c r="B154" s="22" t="s">
        <v>420</v>
      </c>
      <c r="C154" s="27" t="s">
        <v>421</v>
      </c>
      <c r="D154" s="24">
        <v>8.31</v>
      </c>
      <c r="E154" s="24">
        <v>1.1851596</v>
      </c>
      <c r="F154" s="25">
        <v>7.1248404000000001</v>
      </c>
      <c r="G154" s="26">
        <v>2.6125597956834583</v>
      </c>
      <c r="H154" s="25">
        <f t="shared" si="51"/>
        <v>1.5252230900000001</v>
      </c>
      <c r="I154" s="25">
        <v>0</v>
      </c>
      <c r="J154" s="25">
        <v>0</v>
      </c>
      <c r="K154" s="25">
        <v>0</v>
      </c>
      <c r="L154" s="25">
        <v>1.5252230900000001</v>
      </c>
      <c r="M154" s="25">
        <v>0</v>
      </c>
      <c r="N154" s="25">
        <v>0</v>
      </c>
      <c r="O154" s="25">
        <v>2.6125597956834583</v>
      </c>
      <c r="P154" s="25">
        <v>0</v>
      </c>
      <c r="Q154" s="26">
        <f t="shared" si="52"/>
        <v>5.5996173100000002</v>
      </c>
      <c r="R154" s="27">
        <f t="shared" ref="R154:R227" si="53">IF(G154="нд","нд",(J154+L154+N154+P154)-(I154+K154+M154+O154))</f>
        <v>-1.0873367056834582</v>
      </c>
      <c r="S154" s="60">
        <f t="shared" ref="S154:S227" si="54">IF(G154="нд","нд",IF((I154+K154+M154+O154)&gt;0,R154/(I154+K154+M154+O154),"-"))</f>
        <v>-0.41619591156534874</v>
      </c>
      <c r="T154" s="61" t="s">
        <v>297</v>
      </c>
    </row>
    <row r="155" spans="1:20" s="2" customFormat="1" x14ac:dyDescent="0.25">
      <c r="A155" s="22" t="s">
        <v>133</v>
      </c>
      <c r="B155" s="22" t="s">
        <v>422</v>
      </c>
      <c r="C155" s="23" t="s">
        <v>423</v>
      </c>
      <c r="D155" s="24">
        <v>4.3599959999999998</v>
      </c>
      <c r="E155" s="24">
        <v>1.26842313</v>
      </c>
      <c r="F155" s="25">
        <v>3.0915728699999998</v>
      </c>
      <c r="G155" s="26">
        <v>3.0915728699999998</v>
      </c>
      <c r="H155" s="25">
        <f t="shared" si="51"/>
        <v>2.8735730799999999</v>
      </c>
      <c r="I155" s="25">
        <v>0</v>
      </c>
      <c r="J155" s="25">
        <v>0</v>
      </c>
      <c r="K155" s="25">
        <v>0</v>
      </c>
      <c r="L155" s="25">
        <v>0.37113558000000002</v>
      </c>
      <c r="M155" s="25">
        <v>0</v>
      </c>
      <c r="N155" s="25">
        <v>0</v>
      </c>
      <c r="O155" s="25">
        <v>3.0915728699999998</v>
      </c>
      <c r="P155" s="25">
        <v>2.5024375000000001</v>
      </c>
      <c r="Q155" s="26">
        <f t="shared" si="52"/>
        <v>0.21799978999999992</v>
      </c>
      <c r="R155" s="27">
        <f t="shared" si="53"/>
        <v>-0.21799978999999992</v>
      </c>
      <c r="S155" s="60">
        <f t="shared" si="54"/>
        <v>-7.0514200753741221E-2</v>
      </c>
      <c r="T155" s="61" t="s">
        <v>31</v>
      </c>
    </row>
    <row r="156" spans="1:20" s="2" customFormat="1" x14ac:dyDescent="0.25">
      <c r="A156" s="22" t="s">
        <v>133</v>
      </c>
      <c r="B156" s="22" t="s">
        <v>424</v>
      </c>
      <c r="C156" s="23" t="s">
        <v>425</v>
      </c>
      <c r="D156" s="24">
        <v>1.9855559920000001</v>
      </c>
      <c r="E156" s="24">
        <v>0.67444623000000004</v>
      </c>
      <c r="F156" s="25">
        <v>1.3111097620000001</v>
      </c>
      <c r="G156" s="26">
        <v>1.3111097620000001</v>
      </c>
      <c r="H156" s="25">
        <f t="shared" si="51"/>
        <v>1.21183196</v>
      </c>
      <c r="I156" s="25">
        <v>0</v>
      </c>
      <c r="J156" s="25">
        <v>0</v>
      </c>
      <c r="K156" s="25">
        <v>0</v>
      </c>
      <c r="L156" s="25">
        <v>8.5931570000000013E-2</v>
      </c>
      <c r="M156" s="25">
        <v>0</v>
      </c>
      <c r="N156" s="25">
        <v>0</v>
      </c>
      <c r="O156" s="25">
        <v>1.3111097620000001</v>
      </c>
      <c r="P156" s="25">
        <v>1.12590039</v>
      </c>
      <c r="Q156" s="26">
        <f t="shared" si="52"/>
        <v>9.9277802000000026E-2</v>
      </c>
      <c r="R156" s="27">
        <f t="shared" si="53"/>
        <v>-9.9277802000000026E-2</v>
      </c>
      <c r="S156" s="60">
        <f t="shared" si="54"/>
        <v>-7.5720435372671729E-2</v>
      </c>
      <c r="T156" s="61" t="s">
        <v>31</v>
      </c>
    </row>
    <row r="157" spans="1:20" s="2" customFormat="1" ht="47.25" x14ac:dyDescent="0.25">
      <c r="A157" s="22" t="s">
        <v>133</v>
      </c>
      <c r="B157" s="22" t="s">
        <v>426</v>
      </c>
      <c r="C157" s="23" t="s">
        <v>427</v>
      </c>
      <c r="D157" s="24">
        <v>4.98942</v>
      </c>
      <c r="E157" s="24">
        <v>0.62748725999999999</v>
      </c>
      <c r="F157" s="25">
        <v>4.3619327400000003</v>
      </c>
      <c r="G157" s="26">
        <v>1.3101397484101489</v>
      </c>
      <c r="H157" s="25">
        <f t="shared" si="51"/>
        <v>1.1651142800000001</v>
      </c>
      <c r="I157" s="25">
        <v>0</v>
      </c>
      <c r="J157" s="25">
        <v>0</v>
      </c>
      <c r="K157" s="25">
        <v>0</v>
      </c>
      <c r="L157" s="25">
        <v>1.1651142800000001</v>
      </c>
      <c r="M157" s="25">
        <v>0</v>
      </c>
      <c r="N157" s="25">
        <v>0</v>
      </c>
      <c r="O157" s="25">
        <v>1.3101397484101489</v>
      </c>
      <c r="P157" s="25">
        <v>0</v>
      </c>
      <c r="Q157" s="26">
        <f t="shared" si="52"/>
        <v>3.1968184600000003</v>
      </c>
      <c r="R157" s="27">
        <f t="shared" si="53"/>
        <v>-0.14502546841014885</v>
      </c>
      <c r="S157" s="60">
        <f t="shared" si="54"/>
        <v>-0.1106946557312965</v>
      </c>
      <c r="T157" s="61" t="s">
        <v>297</v>
      </c>
    </row>
    <row r="158" spans="1:20" s="2" customFormat="1" x14ac:dyDescent="0.25">
      <c r="A158" s="22" t="s">
        <v>133</v>
      </c>
      <c r="B158" s="22" t="s">
        <v>428</v>
      </c>
      <c r="C158" s="23" t="s">
        <v>429</v>
      </c>
      <c r="D158" s="24">
        <v>4.4912040040000001</v>
      </c>
      <c r="E158" s="24">
        <v>0.93392548000000009</v>
      </c>
      <c r="F158" s="25">
        <v>3.557278524</v>
      </c>
      <c r="G158" s="26">
        <v>3.557278524</v>
      </c>
      <c r="H158" s="25">
        <f t="shared" si="51"/>
        <v>3.3327183200000001</v>
      </c>
      <c r="I158" s="25">
        <v>0</v>
      </c>
      <c r="J158" s="25">
        <v>0</v>
      </c>
      <c r="K158" s="25">
        <v>0</v>
      </c>
      <c r="L158" s="25">
        <v>0.60355302</v>
      </c>
      <c r="M158" s="25">
        <v>0</v>
      </c>
      <c r="N158" s="25">
        <v>0</v>
      </c>
      <c r="O158" s="25">
        <v>3.557278524</v>
      </c>
      <c r="P158" s="25">
        <v>2.7291653</v>
      </c>
      <c r="Q158" s="26">
        <f t="shared" si="52"/>
        <v>0.22456020399999987</v>
      </c>
      <c r="R158" s="27">
        <f t="shared" si="53"/>
        <v>-0.22456020399999987</v>
      </c>
      <c r="S158" s="60">
        <f t="shared" si="54"/>
        <v>-6.3126967001586376E-2</v>
      </c>
      <c r="T158" s="61" t="s">
        <v>31</v>
      </c>
    </row>
    <row r="159" spans="1:20" s="2" customFormat="1" ht="47.25" x14ac:dyDescent="0.25">
      <c r="A159" s="22" t="s">
        <v>133</v>
      </c>
      <c r="B159" s="22" t="s">
        <v>430</v>
      </c>
      <c r="C159" s="23" t="s">
        <v>431</v>
      </c>
      <c r="D159" s="24">
        <v>5.3023920000000002</v>
      </c>
      <c r="E159" s="24">
        <v>0.77810995000000005</v>
      </c>
      <c r="F159" s="25">
        <v>4.5242820500000001</v>
      </c>
      <c r="G159" s="26">
        <v>1.5511023241517057</v>
      </c>
      <c r="H159" s="25">
        <f t="shared" si="51"/>
        <v>1.0898420800000002</v>
      </c>
      <c r="I159" s="25">
        <v>0</v>
      </c>
      <c r="J159" s="25">
        <v>0</v>
      </c>
      <c r="K159" s="25">
        <v>0</v>
      </c>
      <c r="L159" s="25">
        <v>1.0898420800000002</v>
      </c>
      <c r="M159" s="25">
        <v>0</v>
      </c>
      <c r="N159" s="25">
        <v>0</v>
      </c>
      <c r="O159" s="25">
        <v>1.5511023241517057</v>
      </c>
      <c r="P159" s="25">
        <v>0</v>
      </c>
      <c r="Q159" s="26">
        <f t="shared" si="52"/>
        <v>3.4344399699999997</v>
      </c>
      <c r="R159" s="27">
        <f t="shared" si="53"/>
        <v>-0.46126024415170552</v>
      </c>
      <c r="S159" s="60">
        <f t="shared" si="54"/>
        <v>-0.29737576752324685</v>
      </c>
      <c r="T159" s="61" t="s">
        <v>297</v>
      </c>
    </row>
    <row r="160" spans="1:20" s="2" customFormat="1" x14ac:dyDescent="0.25">
      <c r="A160" s="22" t="s">
        <v>133</v>
      </c>
      <c r="B160" s="22" t="s">
        <v>432</v>
      </c>
      <c r="C160" s="23" t="s">
        <v>433</v>
      </c>
      <c r="D160" s="24">
        <v>2.5400040060000002</v>
      </c>
      <c r="E160" s="24">
        <v>0.81063187999999997</v>
      </c>
      <c r="F160" s="25">
        <v>1.7293721260000003</v>
      </c>
      <c r="G160" s="26">
        <v>1.7293721260000003</v>
      </c>
      <c r="H160" s="25">
        <f t="shared" si="51"/>
        <v>1.6023719199999999</v>
      </c>
      <c r="I160" s="25">
        <v>0</v>
      </c>
      <c r="J160" s="25">
        <v>0</v>
      </c>
      <c r="K160" s="25">
        <v>0</v>
      </c>
      <c r="L160" s="25">
        <v>0.13288492000000002</v>
      </c>
      <c r="M160" s="25">
        <v>0</v>
      </c>
      <c r="N160" s="25">
        <v>0</v>
      </c>
      <c r="O160" s="25">
        <v>1.7293721260000003</v>
      </c>
      <c r="P160" s="25">
        <v>1.469487</v>
      </c>
      <c r="Q160" s="26">
        <f t="shared" si="52"/>
        <v>0.12700020600000039</v>
      </c>
      <c r="R160" s="27">
        <f t="shared" si="53"/>
        <v>-0.12700020600000039</v>
      </c>
      <c r="S160" s="60">
        <f t="shared" si="54"/>
        <v>-7.3437176470369667E-2</v>
      </c>
      <c r="T160" s="61" t="s">
        <v>31</v>
      </c>
    </row>
    <row r="161" spans="1:20" s="2" customFormat="1" x14ac:dyDescent="0.25">
      <c r="A161" s="22" t="s">
        <v>133</v>
      </c>
      <c r="B161" s="22" t="s">
        <v>434</v>
      </c>
      <c r="C161" s="23" t="s">
        <v>435</v>
      </c>
      <c r="D161" s="24">
        <v>1.8177600059999999</v>
      </c>
      <c r="E161" s="24">
        <v>0.56851317000000001</v>
      </c>
      <c r="F161" s="25">
        <v>1.2492468359999997</v>
      </c>
      <c r="G161" s="26">
        <v>1.2492468359999997</v>
      </c>
      <c r="H161" s="25">
        <f t="shared" si="51"/>
        <v>1.1583588200000001</v>
      </c>
      <c r="I161" s="25">
        <v>0</v>
      </c>
      <c r="J161" s="25">
        <v>0</v>
      </c>
      <c r="K161" s="25">
        <v>0</v>
      </c>
      <c r="L161" s="25">
        <v>0.16027295000000003</v>
      </c>
      <c r="M161" s="25">
        <v>0</v>
      </c>
      <c r="N161" s="25">
        <v>0</v>
      </c>
      <c r="O161" s="25">
        <v>1.2492468359999997</v>
      </c>
      <c r="P161" s="25">
        <v>0.99808587000000004</v>
      </c>
      <c r="Q161" s="26">
        <f t="shared" si="52"/>
        <v>9.0888015999999627E-2</v>
      </c>
      <c r="R161" s="27">
        <f t="shared" si="53"/>
        <v>-9.0888015999999627E-2</v>
      </c>
      <c r="S161" s="60">
        <f t="shared" si="54"/>
        <v>-7.2754249505259216E-2</v>
      </c>
      <c r="T161" s="61" t="s">
        <v>31</v>
      </c>
    </row>
    <row r="162" spans="1:20" s="2" customFormat="1" x14ac:dyDescent="0.25">
      <c r="A162" s="22" t="s">
        <v>133</v>
      </c>
      <c r="B162" s="22" t="s">
        <v>436</v>
      </c>
      <c r="C162" s="23" t="s">
        <v>437</v>
      </c>
      <c r="D162" s="24">
        <v>1.5106440119999998</v>
      </c>
      <c r="E162" s="24">
        <v>0.77925230000000001</v>
      </c>
      <c r="F162" s="25">
        <v>0.73139171199999975</v>
      </c>
      <c r="G162" s="26">
        <v>0.73139171199999975</v>
      </c>
      <c r="H162" s="25">
        <f t="shared" si="51"/>
        <v>0.65585948999999999</v>
      </c>
      <c r="I162" s="25">
        <v>0</v>
      </c>
      <c r="J162" s="25">
        <v>0</v>
      </c>
      <c r="K162" s="25">
        <v>0</v>
      </c>
      <c r="L162" s="25">
        <v>3.9467949999999995E-2</v>
      </c>
      <c r="M162" s="25">
        <v>0</v>
      </c>
      <c r="N162" s="25">
        <v>0</v>
      </c>
      <c r="O162" s="25">
        <v>0.73139171199999975</v>
      </c>
      <c r="P162" s="25">
        <v>0.61639153999999996</v>
      </c>
      <c r="Q162" s="26">
        <f t="shared" si="52"/>
        <v>7.553222199999976E-2</v>
      </c>
      <c r="R162" s="27">
        <f t="shared" si="53"/>
        <v>-7.553222199999976E-2</v>
      </c>
      <c r="S162" s="65">
        <f t="shared" si="54"/>
        <v>-0.10327191402464209</v>
      </c>
      <c r="T162" s="61" t="s">
        <v>31</v>
      </c>
    </row>
    <row r="163" spans="1:20" s="2" customFormat="1" x14ac:dyDescent="0.25">
      <c r="A163" s="22" t="s">
        <v>133</v>
      </c>
      <c r="B163" s="22" t="s">
        <v>438</v>
      </c>
      <c r="C163" s="23" t="s">
        <v>439</v>
      </c>
      <c r="D163" s="24">
        <v>1.223544</v>
      </c>
      <c r="E163" s="24">
        <v>0.41011397999999999</v>
      </c>
      <c r="F163" s="25">
        <v>0.81343001999999998</v>
      </c>
      <c r="G163" s="26">
        <v>0.81343001999999998</v>
      </c>
      <c r="H163" s="25">
        <f t="shared" si="51"/>
        <v>0.75225281999999993</v>
      </c>
      <c r="I163" s="25">
        <v>0</v>
      </c>
      <c r="J163" s="25">
        <v>0</v>
      </c>
      <c r="K163" s="25">
        <v>0</v>
      </c>
      <c r="L163" s="25">
        <v>0.10747580999999999</v>
      </c>
      <c r="M163" s="25">
        <v>0</v>
      </c>
      <c r="N163" s="25">
        <v>0</v>
      </c>
      <c r="O163" s="25">
        <v>0.81343001999999998</v>
      </c>
      <c r="P163" s="25">
        <v>0.64477700999999998</v>
      </c>
      <c r="Q163" s="26">
        <f t="shared" si="52"/>
        <v>6.1177200000000043E-2</v>
      </c>
      <c r="R163" s="27">
        <f t="shared" si="53"/>
        <v>-6.1177200000000043E-2</v>
      </c>
      <c r="S163" s="60">
        <f t="shared" si="54"/>
        <v>-7.5208928236998235E-2</v>
      </c>
      <c r="T163" s="61" t="s">
        <v>31</v>
      </c>
    </row>
    <row r="164" spans="1:20" s="2" customFormat="1" x14ac:dyDescent="0.25">
      <c r="A164" s="22" t="s">
        <v>133</v>
      </c>
      <c r="B164" s="22" t="s">
        <v>440</v>
      </c>
      <c r="C164" s="23" t="s">
        <v>441</v>
      </c>
      <c r="D164" s="24">
        <v>11.516363999999998</v>
      </c>
      <c r="E164" s="24">
        <v>0.99358816999999999</v>
      </c>
      <c r="F164" s="25">
        <v>10.522775829999997</v>
      </c>
      <c r="G164" s="26">
        <v>2.6542691283261295</v>
      </c>
      <c r="H164" s="25">
        <f t="shared" si="51"/>
        <v>2.6548463500000001</v>
      </c>
      <c r="I164" s="25">
        <v>0</v>
      </c>
      <c r="J164" s="25">
        <v>0</v>
      </c>
      <c r="K164" s="25">
        <v>0</v>
      </c>
      <c r="L164" s="25">
        <v>2.6548463500000001</v>
      </c>
      <c r="M164" s="25">
        <v>0</v>
      </c>
      <c r="N164" s="25">
        <v>0</v>
      </c>
      <c r="O164" s="25">
        <v>2.6542691283261295</v>
      </c>
      <c r="P164" s="25">
        <v>0</v>
      </c>
      <c r="Q164" s="26">
        <f t="shared" si="52"/>
        <v>7.8679294799999973</v>
      </c>
      <c r="R164" s="27">
        <f t="shared" si="53"/>
        <v>5.772216738706426E-4</v>
      </c>
      <c r="S164" s="60">
        <f t="shared" si="54"/>
        <v>2.1746915853806348E-4</v>
      </c>
      <c r="T164" s="61" t="s">
        <v>31</v>
      </c>
    </row>
    <row r="165" spans="1:20" s="2" customFormat="1" ht="47.25" x14ac:dyDescent="0.25">
      <c r="A165" s="22" t="s">
        <v>133</v>
      </c>
      <c r="B165" s="22" t="s">
        <v>442</v>
      </c>
      <c r="C165" s="23" t="s">
        <v>443</v>
      </c>
      <c r="D165" s="24">
        <v>15.590004002000001</v>
      </c>
      <c r="E165" s="24">
        <v>6.7073640000000004E-2</v>
      </c>
      <c r="F165" s="25">
        <v>15.522930362</v>
      </c>
      <c r="G165" s="26">
        <v>9.3846052585837452</v>
      </c>
      <c r="H165" s="25">
        <f t="shared" si="51"/>
        <v>6.6494592600000004</v>
      </c>
      <c r="I165" s="25">
        <v>0</v>
      </c>
      <c r="J165" s="25">
        <v>0</v>
      </c>
      <c r="K165" s="25">
        <v>0</v>
      </c>
      <c r="L165" s="25">
        <v>6.59095926</v>
      </c>
      <c r="M165" s="25">
        <v>0</v>
      </c>
      <c r="N165" s="25">
        <v>0</v>
      </c>
      <c r="O165" s="25">
        <v>9.3846052585837452</v>
      </c>
      <c r="P165" s="25">
        <v>5.8500000000000003E-2</v>
      </c>
      <c r="Q165" s="26">
        <f t="shared" si="52"/>
        <v>8.8734711019999999</v>
      </c>
      <c r="R165" s="27">
        <f t="shared" si="53"/>
        <v>-2.7351459985837447</v>
      </c>
      <c r="S165" s="60">
        <f t="shared" si="54"/>
        <v>-0.29145029793149901</v>
      </c>
      <c r="T165" s="61" t="s">
        <v>297</v>
      </c>
    </row>
    <row r="166" spans="1:20" s="2" customFormat="1" ht="31.5" x14ac:dyDescent="0.25">
      <c r="A166" s="22" t="s">
        <v>133</v>
      </c>
      <c r="B166" s="22" t="s">
        <v>444</v>
      </c>
      <c r="C166" s="23" t="s">
        <v>445</v>
      </c>
      <c r="D166" s="24">
        <v>9.3800040060000001</v>
      </c>
      <c r="E166" s="24">
        <v>0</v>
      </c>
      <c r="F166" s="25">
        <v>9.3800040060000001</v>
      </c>
      <c r="G166" s="26">
        <v>4.2962204029926498</v>
      </c>
      <c r="H166" s="25">
        <f t="shared" si="51"/>
        <v>4.3781158600000012</v>
      </c>
      <c r="I166" s="25">
        <v>0</v>
      </c>
      <c r="J166" s="25">
        <v>0</v>
      </c>
      <c r="K166" s="25">
        <v>4.2962204029926498</v>
      </c>
      <c r="L166" s="25">
        <v>4.3196158600000008</v>
      </c>
      <c r="M166" s="25">
        <v>0</v>
      </c>
      <c r="N166" s="25">
        <v>0</v>
      </c>
      <c r="O166" s="25">
        <v>0</v>
      </c>
      <c r="P166" s="25">
        <v>5.8500000000000003E-2</v>
      </c>
      <c r="Q166" s="26">
        <f t="shared" si="52"/>
        <v>5.0018881459999989</v>
      </c>
      <c r="R166" s="27">
        <f t="shared" si="53"/>
        <v>8.1895457007351347E-2</v>
      </c>
      <c r="S166" s="60">
        <f t="shared" si="54"/>
        <v>1.9062210344307481E-2</v>
      </c>
      <c r="T166" s="61" t="s">
        <v>31</v>
      </c>
    </row>
    <row r="167" spans="1:20" s="2" customFormat="1" ht="47.25" x14ac:dyDescent="0.25">
      <c r="A167" s="22" t="s">
        <v>133</v>
      </c>
      <c r="B167" s="22" t="s">
        <v>446</v>
      </c>
      <c r="C167" s="23" t="s">
        <v>447</v>
      </c>
      <c r="D167" s="24">
        <v>6.9699960099999991</v>
      </c>
      <c r="E167" s="24">
        <v>1.12358308</v>
      </c>
      <c r="F167" s="25">
        <v>5.8464129299999996</v>
      </c>
      <c r="G167" s="26">
        <v>5.8464129299999987</v>
      </c>
      <c r="H167" s="25">
        <f t="shared" si="51"/>
        <v>1.16992465</v>
      </c>
      <c r="I167" s="25">
        <v>0</v>
      </c>
      <c r="J167" s="25">
        <v>0</v>
      </c>
      <c r="K167" s="25">
        <v>0</v>
      </c>
      <c r="L167" s="25">
        <v>0.3625331</v>
      </c>
      <c r="M167" s="25">
        <v>0</v>
      </c>
      <c r="N167" s="25">
        <v>0</v>
      </c>
      <c r="O167" s="25">
        <v>5.8464129299999987</v>
      </c>
      <c r="P167" s="25">
        <v>0.80739154999999996</v>
      </c>
      <c r="Q167" s="26">
        <f t="shared" si="52"/>
        <v>4.6764882799999992</v>
      </c>
      <c r="R167" s="27">
        <f t="shared" si="53"/>
        <v>-4.6764882799999992</v>
      </c>
      <c r="S167" s="60">
        <f t="shared" si="54"/>
        <v>-0.79989017813013086</v>
      </c>
      <c r="T167" s="61" t="s">
        <v>297</v>
      </c>
    </row>
    <row r="168" spans="1:20" s="2" customFormat="1" ht="47.25" x14ac:dyDescent="0.25">
      <c r="A168" s="22" t="s">
        <v>133</v>
      </c>
      <c r="B168" s="22" t="s">
        <v>448</v>
      </c>
      <c r="C168" s="23" t="s">
        <v>449</v>
      </c>
      <c r="D168" s="24">
        <v>12.300000005999999</v>
      </c>
      <c r="E168" s="24">
        <v>2.1336066200000001</v>
      </c>
      <c r="F168" s="25">
        <v>10.166393385999999</v>
      </c>
      <c r="G168" s="26">
        <v>10.166393385999999</v>
      </c>
      <c r="H168" s="25">
        <f t="shared" si="51"/>
        <v>2.3194104700000002</v>
      </c>
      <c r="I168" s="25">
        <v>0</v>
      </c>
      <c r="J168" s="25">
        <v>0</v>
      </c>
      <c r="K168" s="25">
        <v>0</v>
      </c>
      <c r="L168" s="25">
        <v>2.3194104700000002</v>
      </c>
      <c r="M168" s="25">
        <v>0</v>
      </c>
      <c r="N168" s="25">
        <v>0</v>
      </c>
      <c r="O168" s="25">
        <v>10.166393385999999</v>
      </c>
      <c r="P168" s="25">
        <v>0</v>
      </c>
      <c r="Q168" s="26">
        <f t="shared" si="52"/>
        <v>7.8469829159999991</v>
      </c>
      <c r="R168" s="27">
        <f t="shared" si="53"/>
        <v>-7.8469829159999991</v>
      </c>
      <c r="S168" s="60">
        <f t="shared" si="54"/>
        <v>-0.7718551326969082</v>
      </c>
      <c r="T168" s="61" t="s">
        <v>297</v>
      </c>
    </row>
    <row r="169" spans="1:20" s="2" customFormat="1" ht="47.25" x14ac:dyDescent="0.25">
      <c r="A169" s="22" t="s">
        <v>133</v>
      </c>
      <c r="B169" s="22" t="s">
        <v>450</v>
      </c>
      <c r="C169" s="23" t="s">
        <v>451</v>
      </c>
      <c r="D169" s="24">
        <v>13.679999989999999</v>
      </c>
      <c r="E169" s="24">
        <v>1.2312428600000001</v>
      </c>
      <c r="F169" s="25">
        <v>12.448757129999999</v>
      </c>
      <c r="G169" s="26">
        <v>12.448757129999999</v>
      </c>
      <c r="H169" s="25">
        <f t="shared" si="51"/>
        <v>5.2674787900000002</v>
      </c>
      <c r="I169" s="25">
        <v>0</v>
      </c>
      <c r="J169" s="25">
        <v>0</v>
      </c>
      <c r="K169" s="25">
        <v>0</v>
      </c>
      <c r="L169" s="25">
        <v>5.2089787899999997</v>
      </c>
      <c r="M169" s="25">
        <v>0</v>
      </c>
      <c r="N169" s="25">
        <v>0</v>
      </c>
      <c r="O169" s="25">
        <v>12.448757129999999</v>
      </c>
      <c r="P169" s="25">
        <v>5.8500000000000003E-2</v>
      </c>
      <c r="Q169" s="26">
        <f t="shared" si="52"/>
        <v>7.1812783399999987</v>
      </c>
      <c r="R169" s="27">
        <f t="shared" si="53"/>
        <v>-7.1812783399999987</v>
      </c>
      <c r="S169" s="60">
        <f t="shared" si="54"/>
        <v>-0.5768670932372828</v>
      </c>
      <c r="T169" s="61" t="s">
        <v>297</v>
      </c>
    </row>
    <row r="170" spans="1:20" s="2" customFormat="1" ht="47.25" x14ac:dyDescent="0.25">
      <c r="A170" s="22" t="s">
        <v>133</v>
      </c>
      <c r="B170" s="22" t="s">
        <v>452</v>
      </c>
      <c r="C170" s="23" t="s">
        <v>453</v>
      </c>
      <c r="D170" s="24">
        <v>8.9499960020000007</v>
      </c>
      <c r="E170" s="24">
        <v>0.70089961000000001</v>
      </c>
      <c r="F170" s="25">
        <v>8.2490963920000002</v>
      </c>
      <c r="G170" s="26">
        <v>5.642987283016236</v>
      </c>
      <c r="H170" s="25">
        <f t="shared" si="51"/>
        <v>2.8528064000000004</v>
      </c>
      <c r="I170" s="25">
        <v>0</v>
      </c>
      <c r="J170" s="25">
        <v>0</v>
      </c>
      <c r="K170" s="25">
        <v>0</v>
      </c>
      <c r="L170" s="25">
        <v>1.3005968400000001</v>
      </c>
      <c r="M170" s="25">
        <v>0</v>
      </c>
      <c r="N170" s="25">
        <v>0</v>
      </c>
      <c r="O170" s="25">
        <v>5.642987283016236</v>
      </c>
      <c r="P170" s="25">
        <v>1.5522095600000001</v>
      </c>
      <c r="Q170" s="26">
        <f t="shared" si="52"/>
        <v>5.3962899919999998</v>
      </c>
      <c r="R170" s="27">
        <f t="shared" si="53"/>
        <v>-2.7901808830162356</v>
      </c>
      <c r="S170" s="60">
        <f t="shared" si="54"/>
        <v>-0.49445103153322267</v>
      </c>
      <c r="T170" s="61" t="s">
        <v>297</v>
      </c>
    </row>
    <row r="171" spans="1:20" s="2" customFormat="1" ht="47.25" x14ac:dyDescent="0.25">
      <c r="A171" s="22" t="s">
        <v>133</v>
      </c>
      <c r="B171" s="22" t="s">
        <v>454</v>
      </c>
      <c r="C171" s="23" t="s">
        <v>455</v>
      </c>
      <c r="D171" s="24">
        <v>9.0699960019999999</v>
      </c>
      <c r="E171" s="24">
        <v>0.97560175000000005</v>
      </c>
      <c r="F171" s="25">
        <v>8.0943942520000007</v>
      </c>
      <c r="G171" s="26">
        <v>4.1039688244783985</v>
      </c>
      <c r="H171" s="25">
        <f t="shared" si="51"/>
        <v>2.7738137800000002</v>
      </c>
      <c r="I171" s="25">
        <v>0</v>
      </c>
      <c r="J171" s="25">
        <v>0</v>
      </c>
      <c r="K171" s="25">
        <v>0</v>
      </c>
      <c r="L171" s="25">
        <v>0.87423457999999998</v>
      </c>
      <c r="M171" s="25">
        <v>0</v>
      </c>
      <c r="N171" s="25">
        <v>0</v>
      </c>
      <c r="O171" s="25">
        <v>4.1039688244783985</v>
      </c>
      <c r="P171" s="25">
        <v>1.8995792</v>
      </c>
      <c r="Q171" s="26">
        <f t="shared" si="52"/>
        <v>5.3205804720000005</v>
      </c>
      <c r="R171" s="27">
        <f t="shared" si="53"/>
        <v>-1.3301550444783983</v>
      </c>
      <c r="S171" s="60">
        <f t="shared" si="54"/>
        <v>-0.32411431503684895</v>
      </c>
      <c r="T171" s="61" t="s">
        <v>297</v>
      </c>
    </row>
    <row r="172" spans="1:20" s="2" customFormat="1" ht="47.25" x14ac:dyDescent="0.25">
      <c r="A172" s="22" t="s">
        <v>133</v>
      </c>
      <c r="B172" s="22" t="s">
        <v>456</v>
      </c>
      <c r="C172" s="23" t="s">
        <v>457</v>
      </c>
      <c r="D172" s="24">
        <v>8.0700000060000008</v>
      </c>
      <c r="E172" s="24">
        <v>0.63376734000000001</v>
      </c>
      <c r="F172" s="25">
        <v>7.4362326660000004</v>
      </c>
      <c r="G172" s="26">
        <v>3.6339402025745851</v>
      </c>
      <c r="H172" s="25">
        <f t="shared" si="51"/>
        <v>2.3912189399999999</v>
      </c>
      <c r="I172" s="25">
        <v>0</v>
      </c>
      <c r="J172" s="25">
        <v>0</v>
      </c>
      <c r="K172" s="25">
        <v>0</v>
      </c>
      <c r="L172" s="25">
        <v>0.79692943000000005</v>
      </c>
      <c r="M172" s="25">
        <v>0</v>
      </c>
      <c r="N172" s="25">
        <v>0</v>
      </c>
      <c r="O172" s="25">
        <v>3.6339402025745851</v>
      </c>
      <c r="P172" s="25">
        <v>1.5942895100000001</v>
      </c>
      <c r="Q172" s="26">
        <f t="shared" si="52"/>
        <v>5.0450137260000005</v>
      </c>
      <c r="R172" s="27">
        <f t="shared" si="53"/>
        <v>-1.2427212625745852</v>
      </c>
      <c r="S172" s="60">
        <f t="shared" si="54"/>
        <v>-0.34197625533137233</v>
      </c>
      <c r="T172" s="61" t="s">
        <v>297</v>
      </c>
    </row>
    <row r="173" spans="1:20" s="2" customFormat="1" ht="47.25" x14ac:dyDescent="0.25">
      <c r="A173" s="22" t="s">
        <v>133</v>
      </c>
      <c r="B173" s="22" t="s">
        <v>458</v>
      </c>
      <c r="C173" s="23" t="s">
        <v>459</v>
      </c>
      <c r="D173" s="24">
        <v>6.963768002000001</v>
      </c>
      <c r="E173" s="24">
        <v>0.36302150999999999</v>
      </c>
      <c r="F173" s="25">
        <v>6.6007464920000007</v>
      </c>
      <c r="G173" s="26">
        <v>1.7419900608643981</v>
      </c>
      <c r="H173" s="25">
        <f t="shared" si="51"/>
        <v>2.7114394800000001</v>
      </c>
      <c r="I173" s="25">
        <v>0</v>
      </c>
      <c r="J173" s="25">
        <v>0</v>
      </c>
      <c r="K173" s="25">
        <v>1.7419900608643981</v>
      </c>
      <c r="L173" s="25">
        <v>2.67243948</v>
      </c>
      <c r="M173" s="25">
        <v>0</v>
      </c>
      <c r="N173" s="25">
        <v>0</v>
      </c>
      <c r="O173" s="25">
        <v>0</v>
      </c>
      <c r="P173" s="25">
        <v>3.9E-2</v>
      </c>
      <c r="Q173" s="26">
        <f t="shared" si="52"/>
        <v>3.8893070120000006</v>
      </c>
      <c r="R173" s="27">
        <f t="shared" si="53"/>
        <v>0.96944941913560201</v>
      </c>
      <c r="S173" s="60">
        <f t="shared" si="54"/>
        <v>0.55651834124389243</v>
      </c>
      <c r="T173" s="61" t="s">
        <v>297</v>
      </c>
    </row>
    <row r="174" spans="1:20" s="2" customFormat="1" ht="47.25" x14ac:dyDescent="0.25">
      <c r="A174" s="22" t="s">
        <v>133</v>
      </c>
      <c r="B174" s="22" t="s">
        <v>460</v>
      </c>
      <c r="C174" s="23" t="s">
        <v>461</v>
      </c>
      <c r="D174" s="24">
        <v>13.850004003999999</v>
      </c>
      <c r="E174" s="24">
        <v>1.0023137099999999</v>
      </c>
      <c r="F174" s="25">
        <v>12.847690294</v>
      </c>
      <c r="G174" s="26">
        <v>8.2100048650741595</v>
      </c>
      <c r="H174" s="25">
        <f t="shared" si="51"/>
        <v>2.92444492</v>
      </c>
      <c r="I174" s="25">
        <v>0</v>
      </c>
      <c r="J174" s="25">
        <v>0</v>
      </c>
      <c r="K174" s="25">
        <v>0</v>
      </c>
      <c r="L174" s="25">
        <v>1.30488154</v>
      </c>
      <c r="M174" s="25">
        <v>0</v>
      </c>
      <c r="N174" s="25">
        <v>0</v>
      </c>
      <c r="O174" s="25">
        <v>8.2100048650741595</v>
      </c>
      <c r="P174" s="25">
        <v>1.61956338</v>
      </c>
      <c r="Q174" s="26">
        <f t="shared" si="52"/>
        <v>9.9232453740000004</v>
      </c>
      <c r="R174" s="27">
        <f t="shared" si="53"/>
        <v>-5.2855599450741595</v>
      </c>
      <c r="S174" s="60">
        <f t="shared" si="54"/>
        <v>-0.64379498330862628</v>
      </c>
      <c r="T174" s="61" t="s">
        <v>297</v>
      </c>
    </row>
    <row r="175" spans="1:20" s="2" customFormat="1" ht="47.25" x14ac:dyDescent="0.25">
      <c r="A175" s="22" t="s">
        <v>133</v>
      </c>
      <c r="B175" s="22" t="s">
        <v>462</v>
      </c>
      <c r="C175" s="23" t="s">
        <v>463</v>
      </c>
      <c r="D175" s="24">
        <v>5.2451999880000004</v>
      </c>
      <c r="E175" s="24">
        <v>0.21937825999999999</v>
      </c>
      <c r="F175" s="25">
        <v>5.0258217280000004</v>
      </c>
      <c r="G175" s="26">
        <v>0.17023096571258356</v>
      </c>
      <c r="H175" s="25">
        <f t="shared" si="51"/>
        <v>1.85900197</v>
      </c>
      <c r="I175" s="25">
        <v>0</v>
      </c>
      <c r="J175" s="25">
        <v>0</v>
      </c>
      <c r="K175" s="25">
        <v>0.17023096571258356</v>
      </c>
      <c r="L175" s="25">
        <v>1.85900197</v>
      </c>
      <c r="M175" s="25">
        <v>0</v>
      </c>
      <c r="N175" s="25">
        <v>0</v>
      </c>
      <c r="O175" s="25">
        <v>0</v>
      </c>
      <c r="P175" s="25">
        <v>0</v>
      </c>
      <c r="Q175" s="26">
        <f t="shared" si="52"/>
        <v>3.1668197580000004</v>
      </c>
      <c r="R175" s="27">
        <f t="shared" si="53"/>
        <v>1.6887710042874164</v>
      </c>
      <c r="S175" s="60">
        <f t="shared" si="54"/>
        <v>9.9204689183207844</v>
      </c>
      <c r="T175" s="61" t="s">
        <v>297</v>
      </c>
    </row>
    <row r="176" spans="1:20" s="2" customFormat="1" ht="47.25" x14ac:dyDescent="0.25">
      <c r="A176" s="22" t="s">
        <v>133</v>
      </c>
      <c r="B176" s="22" t="s">
        <v>464</v>
      </c>
      <c r="C176" s="23" t="s">
        <v>465</v>
      </c>
      <c r="D176" s="24">
        <v>2.9000040059999992</v>
      </c>
      <c r="E176" s="24">
        <v>0.24774402000000001</v>
      </c>
      <c r="F176" s="25">
        <v>2.6522599859999993</v>
      </c>
      <c r="G176" s="26">
        <v>1.3106928828503341</v>
      </c>
      <c r="H176" s="25">
        <f t="shared" si="51"/>
        <v>0.85825479000000005</v>
      </c>
      <c r="I176" s="25">
        <v>0</v>
      </c>
      <c r="J176" s="25">
        <v>0</v>
      </c>
      <c r="K176" s="25">
        <v>0</v>
      </c>
      <c r="L176" s="25">
        <v>0.24534832999999998</v>
      </c>
      <c r="M176" s="25">
        <v>0</v>
      </c>
      <c r="N176" s="25">
        <v>0</v>
      </c>
      <c r="O176" s="25">
        <v>1.3106928828503341</v>
      </c>
      <c r="P176" s="25">
        <v>0.61290646000000004</v>
      </c>
      <c r="Q176" s="26">
        <f t="shared" si="52"/>
        <v>1.7940051959999992</v>
      </c>
      <c r="R176" s="27">
        <f t="shared" si="53"/>
        <v>-0.45243809285033409</v>
      </c>
      <c r="S176" s="60">
        <f t="shared" si="54"/>
        <v>-0.34519001267972649</v>
      </c>
      <c r="T176" s="61" t="s">
        <v>297</v>
      </c>
    </row>
    <row r="177" spans="1:20" s="2" customFormat="1" ht="47.25" x14ac:dyDescent="0.25">
      <c r="A177" s="22" t="s">
        <v>133</v>
      </c>
      <c r="B177" s="22" t="s">
        <v>466</v>
      </c>
      <c r="C177" s="23" t="s">
        <v>467</v>
      </c>
      <c r="D177" s="24">
        <v>14.669568003999998</v>
      </c>
      <c r="E177" s="24">
        <v>0.4573508</v>
      </c>
      <c r="F177" s="25">
        <v>14.212217203999998</v>
      </c>
      <c r="G177" s="26">
        <v>1.2212153646117103</v>
      </c>
      <c r="H177" s="25">
        <f t="shared" si="51"/>
        <v>6.6218594199999998</v>
      </c>
      <c r="I177" s="25">
        <v>0</v>
      </c>
      <c r="J177" s="25">
        <v>0</v>
      </c>
      <c r="K177" s="25">
        <v>1.2212153646117103</v>
      </c>
      <c r="L177" s="25">
        <v>6.6218594199999998</v>
      </c>
      <c r="M177" s="25">
        <v>0</v>
      </c>
      <c r="N177" s="25">
        <v>0</v>
      </c>
      <c r="O177" s="25">
        <v>0</v>
      </c>
      <c r="P177" s="25">
        <v>0</v>
      </c>
      <c r="Q177" s="26">
        <f t="shared" si="52"/>
        <v>7.5903577839999983</v>
      </c>
      <c r="R177" s="27">
        <f t="shared" si="53"/>
        <v>5.4006440553882893</v>
      </c>
      <c r="S177" s="60">
        <f t="shared" si="54"/>
        <v>4.4223518732958649</v>
      </c>
      <c r="T177" s="61" t="s">
        <v>297</v>
      </c>
    </row>
    <row r="178" spans="1:20" s="2" customFormat="1" ht="47.25" x14ac:dyDescent="0.25">
      <c r="A178" s="22" t="s">
        <v>133</v>
      </c>
      <c r="B178" s="22" t="s">
        <v>468</v>
      </c>
      <c r="C178" s="23" t="s">
        <v>469</v>
      </c>
      <c r="D178" s="24">
        <v>5.0455080000000017</v>
      </c>
      <c r="E178" s="24">
        <v>0.11939509000000001</v>
      </c>
      <c r="F178" s="25">
        <v>4.9261129100000014</v>
      </c>
      <c r="G178" s="26">
        <v>0.21632213492240052</v>
      </c>
      <c r="H178" s="25">
        <f t="shared" si="51"/>
        <v>2.1099076800000001</v>
      </c>
      <c r="I178" s="25">
        <v>0</v>
      </c>
      <c r="J178" s="25">
        <v>0</v>
      </c>
      <c r="K178" s="25">
        <v>0.21632213492240052</v>
      </c>
      <c r="L178" s="25">
        <v>2.08161496</v>
      </c>
      <c r="M178" s="25">
        <v>0</v>
      </c>
      <c r="N178" s="25">
        <v>0</v>
      </c>
      <c r="O178" s="25">
        <v>0</v>
      </c>
      <c r="P178" s="25">
        <v>2.829272E-2</v>
      </c>
      <c r="Q178" s="26">
        <f t="shared" si="52"/>
        <v>2.8162052300000013</v>
      </c>
      <c r="R178" s="27">
        <f t="shared" si="53"/>
        <v>1.8935855450775996</v>
      </c>
      <c r="S178" s="60">
        <f t="shared" si="54"/>
        <v>8.7535450117338662</v>
      </c>
      <c r="T178" s="61" t="s">
        <v>297</v>
      </c>
    </row>
    <row r="179" spans="1:20" s="2" customFormat="1" ht="47.25" x14ac:dyDescent="0.25">
      <c r="A179" s="22" t="s">
        <v>133</v>
      </c>
      <c r="B179" s="22" t="s">
        <v>470</v>
      </c>
      <c r="C179" s="23" t="s">
        <v>471</v>
      </c>
      <c r="D179" s="24">
        <v>7.2592319960000005</v>
      </c>
      <c r="E179" s="24">
        <v>0.55357529999999999</v>
      </c>
      <c r="F179" s="25">
        <v>6.7056566960000001</v>
      </c>
      <c r="G179" s="26">
        <v>6.7056566960000001</v>
      </c>
      <c r="H179" s="25">
        <f t="shared" si="51"/>
        <v>2.81967876</v>
      </c>
      <c r="I179" s="25">
        <v>0</v>
      </c>
      <c r="J179" s="25">
        <v>0</v>
      </c>
      <c r="K179" s="25">
        <v>0</v>
      </c>
      <c r="L179" s="25">
        <v>1.95683198</v>
      </c>
      <c r="M179" s="25">
        <v>0</v>
      </c>
      <c r="N179" s="25">
        <v>0</v>
      </c>
      <c r="O179" s="25">
        <v>6.7056566960000001</v>
      </c>
      <c r="P179" s="25">
        <v>0.86284678000000004</v>
      </c>
      <c r="Q179" s="26">
        <f t="shared" si="52"/>
        <v>3.8859779360000002</v>
      </c>
      <c r="R179" s="27">
        <f t="shared" si="53"/>
        <v>-3.8859779360000002</v>
      </c>
      <c r="S179" s="60">
        <f t="shared" si="54"/>
        <v>-0.57950743859554121</v>
      </c>
      <c r="T179" s="61" t="s">
        <v>297</v>
      </c>
    </row>
    <row r="180" spans="1:20" s="2" customFormat="1" ht="47.25" x14ac:dyDescent="0.25">
      <c r="A180" s="22" t="s">
        <v>133</v>
      </c>
      <c r="B180" s="22" t="s">
        <v>472</v>
      </c>
      <c r="C180" s="23" t="s">
        <v>473</v>
      </c>
      <c r="D180" s="24">
        <v>4.1039159940000003</v>
      </c>
      <c r="E180" s="24">
        <v>0.44160322000000002</v>
      </c>
      <c r="F180" s="25">
        <v>3.6623127740000001</v>
      </c>
      <c r="G180" s="26">
        <v>3.6623127740000001</v>
      </c>
      <c r="H180" s="25">
        <f t="shared" si="51"/>
        <v>1.3171351499999999</v>
      </c>
      <c r="I180" s="25">
        <v>0</v>
      </c>
      <c r="J180" s="25">
        <v>0</v>
      </c>
      <c r="K180" s="25">
        <v>0</v>
      </c>
      <c r="L180" s="25">
        <v>1.3171351499999999</v>
      </c>
      <c r="M180" s="25">
        <v>0</v>
      </c>
      <c r="N180" s="25">
        <v>0</v>
      </c>
      <c r="O180" s="25">
        <v>3.6623127740000001</v>
      </c>
      <c r="P180" s="25">
        <v>0</v>
      </c>
      <c r="Q180" s="26">
        <f t="shared" si="52"/>
        <v>2.3451776240000002</v>
      </c>
      <c r="R180" s="27">
        <f t="shared" si="53"/>
        <v>-2.3451776240000002</v>
      </c>
      <c r="S180" s="60">
        <f t="shared" si="54"/>
        <v>-0.64035427029859682</v>
      </c>
      <c r="T180" s="61" t="s">
        <v>297</v>
      </c>
    </row>
    <row r="181" spans="1:20" s="2" customFormat="1" ht="47.25" x14ac:dyDescent="0.25">
      <c r="A181" s="22" t="s">
        <v>133</v>
      </c>
      <c r="B181" s="22" t="s">
        <v>474</v>
      </c>
      <c r="C181" s="23" t="s">
        <v>475</v>
      </c>
      <c r="D181" s="24">
        <v>1.7828520000000001</v>
      </c>
      <c r="E181" s="24">
        <v>0.37231915000000004</v>
      </c>
      <c r="F181" s="25">
        <v>1.4105328500000001</v>
      </c>
      <c r="G181" s="26">
        <v>1.4105328500000001</v>
      </c>
      <c r="H181" s="25">
        <f t="shared" si="51"/>
        <v>0.35927043000000003</v>
      </c>
      <c r="I181" s="25">
        <v>0</v>
      </c>
      <c r="J181" s="25">
        <v>0</v>
      </c>
      <c r="K181" s="25">
        <v>0</v>
      </c>
      <c r="L181" s="25">
        <v>0.14165865</v>
      </c>
      <c r="M181" s="25">
        <v>0</v>
      </c>
      <c r="N181" s="25">
        <v>0</v>
      </c>
      <c r="O181" s="25">
        <v>1.4105328500000001</v>
      </c>
      <c r="P181" s="25">
        <v>0.21761178</v>
      </c>
      <c r="Q181" s="26">
        <f t="shared" si="52"/>
        <v>1.05126242</v>
      </c>
      <c r="R181" s="27">
        <f t="shared" si="53"/>
        <v>-1.05126242</v>
      </c>
      <c r="S181" s="60">
        <f t="shared" si="54"/>
        <v>-0.7452945317792492</v>
      </c>
      <c r="T181" s="61" t="s">
        <v>297</v>
      </c>
    </row>
    <row r="182" spans="1:20" s="2" customFormat="1" ht="47.25" x14ac:dyDescent="0.25">
      <c r="A182" s="22" t="s">
        <v>133</v>
      </c>
      <c r="B182" s="22" t="s">
        <v>476</v>
      </c>
      <c r="C182" s="23" t="s">
        <v>477</v>
      </c>
      <c r="D182" s="24">
        <v>3.7877159999999996</v>
      </c>
      <c r="E182" s="24">
        <v>0.47258106</v>
      </c>
      <c r="F182" s="25">
        <v>3.3151349399999996</v>
      </c>
      <c r="G182" s="26">
        <v>3.3151349399999996</v>
      </c>
      <c r="H182" s="25">
        <f t="shared" si="51"/>
        <v>1.21557709</v>
      </c>
      <c r="I182" s="25">
        <v>0</v>
      </c>
      <c r="J182" s="25">
        <v>0</v>
      </c>
      <c r="K182" s="25">
        <v>0</v>
      </c>
      <c r="L182" s="25">
        <v>1.21557709</v>
      </c>
      <c r="M182" s="25">
        <v>0</v>
      </c>
      <c r="N182" s="25">
        <v>0</v>
      </c>
      <c r="O182" s="25">
        <v>3.3151349399999996</v>
      </c>
      <c r="P182" s="25">
        <v>0</v>
      </c>
      <c r="Q182" s="26">
        <f t="shared" si="52"/>
        <v>2.0995578499999996</v>
      </c>
      <c r="R182" s="27">
        <f t="shared" si="53"/>
        <v>-2.0995578499999996</v>
      </c>
      <c r="S182" s="60">
        <f t="shared" si="54"/>
        <v>-0.63332500426061078</v>
      </c>
      <c r="T182" s="61" t="s">
        <v>297</v>
      </c>
    </row>
    <row r="183" spans="1:20" s="2" customFormat="1" ht="47.25" x14ac:dyDescent="0.25">
      <c r="A183" s="22" t="s">
        <v>133</v>
      </c>
      <c r="B183" s="22" t="s">
        <v>478</v>
      </c>
      <c r="C183" s="23" t="s">
        <v>479</v>
      </c>
      <c r="D183" s="24">
        <v>1.3018199959999999</v>
      </c>
      <c r="E183" s="24">
        <v>0.27899899</v>
      </c>
      <c r="F183" s="25">
        <v>1.0228210059999998</v>
      </c>
      <c r="G183" s="26">
        <v>1.0228210059999998</v>
      </c>
      <c r="H183" s="25">
        <f t="shared" si="51"/>
        <v>0.21908480000000002</v>
      </c>
      <c r="I183" s="25">
        <v>0</v>
      </c>
      <c r="J183" s="25">
        <v>0</v>
      </c>
      <c r="K183" s="25">
        <v>0</v>
      </c>
      <c r="L183" s="25">
        <v>5.8135430000000002E-2</v>
      </c>
      <c r="M183" s="25">
        <v>0</v>
      </c>
      <c r="N183" s="25">
        <v>0</v>
      </c>
      <c r="O183" s="25">
        <v>1.0228210059999998</v>
      </c>
      <c r="P183" s="25">
        <v>0.16094937000000001</v>
      </c>
      <c r="Q183" s="26">
        <f t="shared" si="52"/>
        <v>0.80373620599999973</v>
      </c>
      <c r="R183" s="27">
        <f t="shared" si="53"/>
        <v>-0.80373620599999973</v>
      </c>
      <c r="S183" s="60">
        <f t="shared" si="54"/>
        <v>-0.78580338229776237</v>
      </c>
      <c r="T183" s="61" t="s">
        <v>297</v>
      </c>
    </row>
    <row r="184" spans="1:20" s="2" customFormat="1" ht="47.25" x14ac:dyDescent="0.25">
      <c r="A184" s="22" t="s">
        <v>133</v>
      </c>
      <c r="B184" s="22" t="s">
        <v>480</v>
      </c>
      <c r="C184" s="23" t="s">
        <v>481</v>
      </c>
      <c r="D184" s="24">
        <v>3.614375994</v>
      </c>
      <c r="E184" s="24">
        <v>0.81504215999999996</v>
      </c>
      <c r="F184" s="25">
        <v>2.799333834</v>
      </c>
      <c r="G184" s="26">
        <v>2.799333834</v>
      </c>
      <c r="H184" s="25">
        <f t="shared" si="51"/>
        <v>0.94652043999999991</v>
      </c>
      <c r="I184" s="25">
        <v>0</v>
      </c>
      <c r="J184" s="25">
        <v>0</v>
      </c>
      <c r="K184" s="25">
        <v>0</v>
      </c>
      <c r="L184" s="25">
        <v>0.94652043999999991</v>
      </c>
      <c r="M184" s="25">
        <v>0</v>
      </c>
      <c r="N184" s="25">
        <v>0</v>
      </c>
      <c r="O184" s="25">
        <v>2.799333834</v>
      </c>
      <c r="P184" s="25">
        <v>0</v>
      </c>
      <c r="Q184" s="26">
        <f t="shared" si="52"/>
        <v>1.852813394</v>
      </c>
      <c r="R184" s="27">
        <f t="shared" si="53"/>
        <v>-1.852813394</v>
      </c>
      <c r="S184" s="60">
        <f t="shared" si="54"/>
        <v>-0.66187654058840628</v>
      </c>
      <c r="T184" s="61" t="s">
        <v>297</v>
      </c>
    </row>
    <row r="185" spans="1:20" s="2" customFormat="1" ht="47.25" x14ac:dyDescent="0.25">
      <c r="A185" s="22" t="s">
        <v>133</v>
      </c>
      <c r="B185" s="22" t="s">
        <v>482</v>
      </c>
      <c r="C185" s="23" t="s">
        <v>483</v>
      </c>
      <c r="D185" s="24">
        <v>3.490752004</v>
      </c>
      <c r="E185" s="24">
        <v>0.74873182000000005</v>
      </c>
      <c r="F185" s="25">
        <v>2.7420201839999998</v>
      </c>
      <c r="G185" s="26">
        <v>2.7420201839999998</v>
      </c>
      <c r="H185" s="25">
        <f t="shared" si="51"/>
        <v>0.95286802999999998</v>
      </c>
      <c r="I185" s="25">
        <v>0</v>
      </c>
      <c r="J185" s="25">
        <v>0</v>
      </c>
      <c r="K185" s="25">
        <v>0</v>
      </c>
      <c r="L185" s="25">
        <v>0.95286802999999998</v>
      </c>
      <c r="M185" s="25">
        <v>0</v>
      </c>
      <c r="N185" s="25">
        <v>0</v>
      </c>
      <c r="O185" s="25">
        <v>2.7420201839999998</v>
      </c>
      <c r="P185" s="25">
        <v>0</v>
      </c>
      <c r="Q185" s="26">
        <f t="shared" si="52"/>
        <v>1.7891521539999999</v>
      </c>
      <c r="R185" s="27">
        <f t="shared" si="53"/>
        <v>-1.7891521539999999</v>
      </c>
      <c r="S185" s="60">
        <f t="shared" si="54"/>
        <v>-0.65249415902913721</v>
      </c>
      <c r="T185" s="61" t="s">
        <v>297</v>
      </c>
    </row>
    <row r="186" spans="1:20" s="2" customFormat="1" ht="47.25" x14ac:dyDescent="0.25">
      <c r="A186" s="22" t="s">
        <v>133</v>
      </c>
      <c r="B186" s="22" t="s">
        <v>484</v>
      </c>
      <c r="C186" s="23" t="s">
        <v>485</v>
      </c>
      <c r="D186" s="24">
        <v>3.9364440039999997</v>
      </c>
      <c r="E186" s="24">
        <v>0.79511419999999999</v>
      </c>
      <c r="F186" s="25">
        <v>3.1413298039999997</v>
      </c>
      <c r="G186" s="26">
        <v>3.1413298039999997</v>
      </c>
      <c r="H186" s="25">
        <f t="shared" si="51"/>
        <v>1.1233255</v>
      </c>
      <c r="I186" s="25">
        <v>0</v>
      </c>
      <c r="J186" s="25">
        <v>0</v>
      </c>
      <c r="K186" s="25">
        <v>0</v>
      </c>
      <c r="L186" s="25">
        <v>1.1233255</v>
      </c>
      <c r="M186" s="25">
        <v>0</v>
      </c>
      <c r="N186" s="25">
        <v>0</v>
      </c>
      <c r="O186" s="25">
        <v>3.1413298039999997</v>
      </c>
      <c r="P186" s="25">
        <v>0</v>
      </c>
      <c r="Q186" s="26">
        <f t="shared" si="52"/>
        <v>2.0180043039999997</v>
      </c>
      <c r="R186" s="27">
        <f t="shared" si="53"/>
        <v>-2.0180043039999997</v>
      </c>
      <c r="S186" s="60">
        <f t="shared" si="54"/>
        <v>-0.64240446877955382</v>
      </c>
      <c r="T186" s="61" t="s">
        <v>297</v>
      </c>
    </row>
    <row r="187" spans="1:20" s="2" customFormat="1" ht="47.25" x14ac:dyDescent="0.25">
      <c r="A187" s="22" t="s">
        <v>133</v>
      </c>
      <c r="B187" s="22" t="s">
        <v>486</v>
      </c>
      <c r="C187" s="23" t="s">
        <v>487</v>
      </c>
      <c r="D187" s="24">
        <v>4.4279039980000006</v>
      </c>
      <c r="E187" s="24">
        <v>0.81650075</v>
      </c>
      <c r="F187" s="25">
        <v>3.6114032480000007</v>
      </c>
      <c r="G187" s="26">
        <v>3.6114032480000007</v>
      </c>
      <c r="H187" s="25">
        <f t="shared" si="51"/>
        <v>1.2859400300000001</v>
      </c>
      <c r="I187" s="25">
        <v>0</v>
      </c>
      <c r="J187" s="25">
        <v>0</v>
      </c>
      <c r="K187" s="25">
        <v>0</v>
      </c>
      <c r="L187" s="25">
        <v>1.2859400300000001</v>
      </c>
      <c r="M187" s="25">
        <v>0</v>
      </c>
      <c r="N187" s="25">
        <v>0</v>
      </c>
      <c r="O187" s="25">
        <v>3.6114032480000007</v>
      </c>
      <c r="P187" s="25">
        <v>0</v>
      </c>
      <c r="Q187" s="26">
        <f t="shared" si="52"/>
        <v>2.3254632180000003</v>
      </c>
      <c r="R187" s="27">
        <f t="shared" si="53"/>
        <v>-2.3254632180000003</v>
      </c>
      <c r="S187" s="60">
        <f t="shared" si="54"/>
        <v>-0.64392233663959975</v>
      </c>
      <c r="T187" s="61" t="s">
        <v>297</v>
      </c>
    </row>
    <row r="188" spans="1:20" s="2" customFormat="1" ht="47.25" x14ac:dyDescent="0.25">
      <c r="A188" s="22" t="s">
        <v>133</v>
      </c>
      <c r="B188" s="22" t="s">
        <v>488</v>
      </c>
      <c r="C188" s="23" t="s">
        <v>489</v>
      </c>
      <c r="D188" s="24">
        <v>17.680860003999999</v>
      </c>
      <c r="E188" s="24">
        <v>1.6560323000000001</v>
      </c>
      <c r="F188" s="25">
        <v>16.024827704</v>
      </c>
      <c r="G188" s="26">
        <v>16.024827704</v>
      </c>
      <c r="H188" s="25">
        <f t="shared" si="51"/>
        <v>5.87421199</v>
      </c>
      <c r="I188" s="25">
        <v>0</v>
      </c>
      <c r="J188" s="25">
        <v>0</v>
      </c>
      <c r="K188" s="25">
        <v>0</v>
      </c>
      <c r="L188" s="25">
        <v>2.4554778700000002</v>
      </c>
      <c r="M188" s="25">
        <v>0</v>
      </c>
      <c r="N188" s="25">
        <v>0</v>
      </c>
      <c r="O188" s="25">
        <v>16.024827704</v>
      </c>
      <c r="P188" s="25">
        <v>3.4187341199999999</v>
      </c>
      <c r="Q188" s="26">
        <f t="shared" si="52"/>
        <v>10.150615714000001</v>
      </c>
      <c r="R188" s="27">
        <f t="shared" si="53"/>
        <v>-10.150615714000001</v>
      </c>
      <c r="S188" s="60">
        <f t="shared" si="54"/>
        <v>-0.63343056795963415</v>
      </c>
      <c r="T188" s="61" t="s">
        <v>297</v>
      </c>
    </row>
    <row r="189" spans="1:20" s="2" customFormat="1" ht="47.25" x14ac:dyDescent="0.25">
      <c r="A189" s="22" t="s">
        <v>133</v>
      </c>
      <c r="B189" s="22" t="s">
        <v>490</v>
      </c>
      <c r="C189" s="23" t="s">
        <v>491</v>
      </c>
      <c r="D189" s="24">
        <v>9.6900000079999984</v>
      </c>
      <c r="E189" s="24">
        <v>0.37995791000000001</v>
      </c>
      <c r="F189" s="25">
        <v>9.3100420979999985</v>
      </c>
      <c r="G189" s="26">
        <v>3.615036148575967</v>
      </c>
      <c r="H189" s="25">
        <f t="shared" si="51"/>
        <v>2.7834429700000003</v>
      </c>
      <c r="I189" s="25">
        <v>0</v>
      </c>
      <c r="J189" s="25">
        <v>0</v>
      </c>
      <c r="K189" s="25">
        <v>0</v>
      </c>
      <c r="L189" s="25">
        <v>2.7834429700000003</v>
      </c>
      <c r="M189" s="25">
        <v>0</v>
      </c>
      <c r="N189" s="25">
        <v>0</v>
      </c>
      <c r="O189" s="25">
        <v>3.615036148575967</v>
      </c>
      <c r="P189" s="25">
        <v>0</v>
      </c>
      <c r="Q189" s="26">
        <f t="shared" si="52"/>
        <v>6.5265991279999982</v>
      </c>
      <c r="R189" s="27">
        <f t="shared" si="53"/>
        <v>-0.83159317857596671</v>
      </c>
      <c r="S189" s="60">
        <f t="shared" si="54"/>
        <v>-0.23003730651588294</v>
      </c>
      <c r="T189" s="61" t="s">
        <v>297</v>
      </c>
    </row>
    <row r="190" spans="1:20" s="2" customFormat="1" ht="47.25" x14ac:dyDescent="0.25">
      <c r="A190" s="22" t="s">
        <v>133</v>
      </c>
      <c r="B190" s="22" t="s">
        <v>492</v>
      </c>
      <c r="C190" s="23" t="s">
        <v>493</v>
      </c>
      <c r="D190" s="24">
        <v>9.4196760079999997</v>
      </c>
      <c r="E190" s="24">
        <v>0.90340595000000001</v>
      </c>
      <c r="F190" s="25">
        <v>8.5162700579999999</v>
      </c>
      <c r="G190" s="26">
        <v>8.5162700579999999</v>
      </c>
      <c r="H190" s="25">
        <f t="shared" si="51"/>
        <v>1.5796097900000001</v>
      </c>
      <c r="I190" s="25">
        <v>0</v>
      </c>
      <c r="J190" s="25">
        <v>0</v>
      </c>
      <c r="K190" s="25">
        <v>0</v>
      </c>
      <c r="L190" s="25">
        <v>0.45998102000000002</v>
      </c>
      <c r="M190" s="25">
        <v>0</v>
      </c>
      <c r="N190" s="25">
        <v>0</v>
      </c>
      <c r="O190" s="25">
        <v>8.5162700579999999</v>
      </c>
      <c r="P190" s="25">
        <v>1.1196287700000001</v>
      </c>
      <c r="Q190" s="26">
        <f t="shared" si="52"/>
        <v>6.9366602679999998</v>
      </c>
      <c r="R190" s="27">
        <f t="shared" si="53"/>
        <v>-6.9366602679999998</v>
      </c>
      <c r="S190" s="60">
        <f t="shared" si="54"/>
        <v>-0.81451858862599724</v>
      </c>
      <c r="T190" s="61" t="s">
        <v>297</v>
      </c>
    </row>
    <row r="191" spans="1:20" s="2" customFormat="1" ht="47.25" x14ac:dyDescent="0.25">
      <c r="A191" s="22" t="s">
        <v>133</v>
      </c>
      <c r="B191" s="22" t="s">
        <v>494</v>
      </c>
      <c r="C191" s="23" t="s">
        <v>495</v>
      </c>
      <c r="D191" s="24">
        <v>17.409996</v>
      </c>
      <c r="E191" s="24">
        <v>1.88784861</v>
      </c>
      <c r="F191" s="25">
        <v>15.522147389999999</v>
      </c>
      <c r="G191" s="26">
        <v>6.6251513948205139</v>
      </c>
      <c r="H191" s="25">
        <f t="shared" si="51"/>
        <v>5.5186748799999998</v>
      </c>
      <c r="I191" s="25">
        <v>0</v>
      </c>
      <c r="J191" s="25">
        <v>0</v>
      </c>
      <c r="K191" s="25">
        <v>0</v>
      </c>
      <c r="L191" s="25">
        <v>5.4016748799999998</v>
      </c>
      <c r="M191" s="25">
        <v>0</v>
      </c>
      <c r="N191" s="25">
        <v>0</v>
      </c>
      <c r="O191" s="25">
        <v>6.6251513948205139</v>
      </c>
      <c r="P191" s="25">
        <v>0.11700000000000001</v>
      </c>
      <c r="Q191" s="26">
        <f t="shared" si="52"/>
        <v>10.003472509999998</v>
      </c>
      <c r="R191" s="27">
        <f t="shared" si="53"/>
        <v>-1.106476514820514</v>
      </c>
      <c r="S191" s="60">
        <f t="shared" si="54"/>
        <v>-0.1670115064367507</v>
      </c>
      <c r="T191" s="61" t="s">
        <v>297</v>
      </c>
    </row>
    <row r="192" spans="1:20" s="2" customFormat="1" ht="31.5" x14ac:dyDescent="0.25">
      <c r="A192" s="22" t="s">
        <v>133</v>
      </c>
      <c r="B192" s="22" t="s">
        <v>496</v>
      </c>
      <c r="C192" s="23" t="s">
        <v>497</v>
      </c>
      <c r="D192" s="24">
        <v>931.8405719939999</v>
      </c>
      <c r="E192" s="24">
        <v>260.09815691</v>
      </c>
      <c r="F192" s="25">
        <v>671.74241508399996</v>
      </c>
      <c r="G192" s="26">
        <v>388.30178157457163</v>
      </c>
      <c r="H192" s="25">
        <f t="shared" ref="H192:H211" si="55">J192+L192+N192+P192</f>
        <v>206.85064718000001</v>
      </c>
      <c r="I192" s="25">
        <v>0</v>
      </c>
      <c r="J192" s="25">
        <v>0</v>
      </c>
      <c r="K192" s="25">
        <v>0</v>
      </c>
      <c r="L192" s="25">
        <v>142.77447105000002</v>
      </c>
      <c r="M192" s="25">
        <v>0</v>
      </c>
      <c r="N192" s="25">
        <v>29.691457700000001</v>
      </c>
      <c r="O192" s="25">
        <v>388.30178157457163</v>
      </c>
      <c r="P192" s="25">
        <v>34.38471843</v>
      </c>
      <c r="Q192" s="26">
        <f t="shared" ref="Q192:Q211" si="56">F192-H192</f>
        <v>464.89176790399995</v>
      </c>
      <c r="R192" s="27">
        <f t="shared" si="53"/>
        <v>-181.45113439457162</v>
      </c>
      <c r="S192" s="60">
        <f t="shared" si="54"/>
        <v>-0.46729410732751103</v>
      </c>
      <c r="T192" s="61" t="s">
        <v>300</v>
      </c>
    </row>
    <row r="193" spans="1:20" s="2" customFormat="1" ht="31.5" x14ac:dyDescent="0.25">
      <c r="A193" s="22" t="s">
        <v>133</v>
      </c>
      <c r="B193" s="22" t="s">
        <v>498</v>
      </c>
      <c r="C193" s="23" t="s">
        <v>499</v>
      </c>
      <c r="D193" s="24">
        <v>4.9492839999999996</v>
      </c>
      <c r="E193" s="24">
        <v>0</v>
      </c>
      <c r="F193" s="25">
        <v>4.9492839999999996</v>
      </c>
      <c r="G193" s="26">
        <v>4.9492839999999996</v>
      </c>
      <c r="H193" s="25">
        <f t="shared" si="55"/>
        <v>4.9492841800000003</v>
      </c>
      <c r="I193" s="25">
        <v>0</v>
      </c>
      <c r="J193" s="25">
        <v>0</v>
      </c>
      <c r="K193" s="25">
        <v>0</v>
      </c>
      <c r="L193" s="25">
        <v>0</v>
      </c>
      <c r="M193" s="25">
        <v>4.9492839999999996</v>
      </c>
      <c r="N193" s="25">
        <v>4.9492841800000003</v>
      </c>
      <c r="O193" s="25">
        <v>0</v>
      </c>
      <c r="P193" s="25">
        <v>0</v>
      </c>
      <c r="Q193" s="26">
        <f t="shared" si="56"/>
        <v>-1.8000000068241206E-7</v>
      </c>
      <c r="R193" s="27">
        <f t="shared" si="53"/>
        <v>1.8000000068241206E-7</v>
      </c>
      <c r="S193" s="60">
        <f t="shared" si="54"/>
        <v>3.6368897133890898E-8</v>
      </c>
      <c r="T193" s="61" t="s">
        <v>31</v>
      </c>
    </row>
    <row r="194" spans="1:20" s="2" customFormat="1" ht="47.25" x14ac:dyDescent="0.25">
      <c r="A194" s="22" t="s">
        <v>133</v>
      </c>
      <c r="B194" s="22" t="s">
        <v>500</v>
      </c>
      <c r="C194" s="23" t="s">
        <v>501</v>
      </c>
      <c r="D194" s="24">
        <v>21.500000007600001</v>
      </c>
      <c r="E194" s="24">
        <v>0</v>
      </c>
      <c r="F194" s="25">
        <v>21.500000007600001</v>
      </c>
      <c r="G194" s="26">
        <v>0</v>
      </c>
      <c r="H194" s="25">
        <f t="shared" si="55"/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6">
        <f t="shared" si="56"/>
        <v>21.500000007600001</v>
      </c>
      <c r="R194" s="27">
        <f t="shared" si="53"/>
        <v>0</v>
      </c>
      <c r="S194" s="60" t="str">
        <f t="shared" si="54"/>
        <v>-</v>
      </c>
      <c r="T194" s="63" t="s">
        <v>31</v>
      </c>
    </row>
    <row r="195" spans="1:20" s="2" customFormat="1" ht="47.25" x14ac:dyDescent="0.25">
      <c r="A195" s="22" t="s">
        <v>133</v>
      </c>
      <c r="B195" s="22" t="s">
        <v>502</v>
      </c>
      <c r="C195" s="23" t="s">
        <v>503</v>
      </c>
      <c r="D195" s="24">
        <v>15.299999999999999</v>
      </c>
      <c r="E195" s="24">
        <v>0</v>
      </c>
      <c r="F195" s="25">
        <v>15.299999999999999</v>
      </c>
      <c r="G195" s="26">
        <v>0</v>
      </c>
      <c r="H195" s="25">
        <f t="shared" si="55"/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6">
        <f t="shared" si="56"/>
        <v>15.299999999999999</v>
      </c>
      <c r="R195" s="27">
        <f t="shared" si="53"/>
        <v>0</v>
      </c>
      <c r="S195" s="60" t="str">
        <f t="shared" si="54"/>
        <v>-</v>
      </c>
      <c r="T195" s="63" t="s">
        <v>31</v>
      </c>
    </row>
    <row r="196" spans="1:20" s="2" customFormat="1" ht="31.5" x14ac:dyDescent="0.25">
      <c r="A196" s="22" t="s">
        <v>133</v>
      </c>
      <c r="B196" s="22" t="s">
        <v>504</v>
      </c>
      <c r="C196" s="23" t="s">
        <v>505</v>
      </c>
      <c r="D196" s="24">
        <v>37.983965999999995</v>
      </c>
      <c r="E196" s="24">
        <v>0</v>
      </c>
      <c r="F196" s="25">
        <v>37.983965999999995</v>
      </c>
      <c r="G196" s="26">
        <v>0</v>
      </c>
      <c r="H196" s="25">
        <f t="shared" si="55"/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6">
        <f t="shared" si="56"/>
        <v>37.983965999999995</v>
      </c>
      <c r="R196" s="27">
        <f t="shared" si="53"/>
        <v>0</v>
      </c>
      <c r="S196" s="60" t="str">
        <f t="shared" si="54"/>
        <v>-</v>
      </c>
      <c r="T196" s="63" t="s">
        <v>31</v>
      </c>
    </row>
    <row r="197" spans="1:20" s="2" customFormat="1" ht="47.25" x14ac:dyDescent="0.25">
      <c r="A197" s="22" t="s">
        <v>133</v>
      </c>
      <c r="B197" s="22" t="s">
        <v>506</v>
      </c>
      <c r="C197" s="23" t="s">
        <v>507</v>
      </c>
      <c r="D197" s="24">
        <v>23.242021056000002</v>
      </c>
      <c r="E197" s="24">
        <v>0</v>
      </c>
      <c r="F197" s="25">
        <v>23.242021056000002</v>
      </c>
      <c r="G197" s="26">
        <v>0</v>
      </c>
      <c r="H197" s="25">
        <f t="shared" si="55"/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6">
        <f t="shared" si="56"/>
        <v>23.242021056000002</v>
      </c>
      <c r="R197" s="27">
        <f t="shared" si="53"/>
        <v>0</v>
      </c>
      <c r="S197" s="60" t="str">
        <f t="shared" si="54"/>
        <v>-</v>
      </c>
      <c r="T197" s="63" t="s">
        <v>31</v>
      </c>
    </row>
    <row r="198" spans="1:20" s="2" customFormat="1" ht="63" x14ac:dyDescent="0.25">
      <c r="A198" s="22" t="s">
        <v>133</v>
      </c>
      <c r="B198" s="22" t="s">
        <v>508</v>
      </c>
      <c r="C198" s="23" t="s">
        <v>509</v>
      </c>
      <c r="D198" s="24">
        <v>23.810003999999996</v>
      </c>
      <c r="E198" s="24">
        <v>0</v>
      </c>
      <c r="F198" s="25">
        <v>23.810003999999996</v>
      </c>
      <c r="G198" s="26">
        <v>0</v>
      </c>
      <c r="H198" s="25">
        <f t="shared" si="55"/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6">
        <f t="shared" si="56"/>
        <v>23.810003999999996</v>
      </c>
      <c r="R198" s="27">
        <f t="shared" si="53"/>
        <v>0</v>
      </c>
      <c r="S198" s="60" t="str">
        <f t="shared" si="54"/>
        <v>-</v>
      </c>
      <c r="T198" s="63" t="s">
        <v>31</v>
      </c>
    </row>
    <row r="199" spans="1:20" s="2" customFormat="1" ht="47.25" x14ac:dyDescent="0.25">
      <c r="A199" s="22" t="s">
        <v>133</v>
      </c>
      <c r="B199" s="22" t="s">
        <v>510</v>
      </c>
      <c r="C199" s="23" t="s">
        <v>511</v>
      </c>
      <c r="D199" s="24">
        <v>0.72711999999999988</v>
      </c>
      <c r="E199" s="24">
        <v>0</v>
      </c>
      <c r="F199" s="25">
        <v>0.72711999999999988</v>
      </c>
      <c r="G199" s="26">
        <v>0</v>
      </c>
      <c r="H199" s="25">
        <f t="shared" si="55"/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6">
        <f t="shared" si="56"/>
        <v>0.72711999999999988</v>
      </c>
      <c r="R199" s="27">
        <f t="shared" si="53"/>
        <v>0</v>
      </c>
      <c r="S199" s="60" t="str">
        <f t="shared" si="54"/>
        <v>-</v>
      </c>
      <c r="T199" s="63" t="s">
        <v>31</v>
      </c>
    </row>
    <row r="200" spans="1:20" s="2" customFormat="1" ht="42" customHeight="1" x14ac:dyDescent="0.25">
      <c r="A200" s="22" t="s">
        <v>133</v>
      </c>
      <c r="B200" s="22" t="s">
        <v>512</v>
      </c>
      <c r="C200" s="23" t="s">
        <v>513</v>
      </c>
      <c r="D200" s="24">
        <v>0.55200000000000005</v>
      </c>
      <c r="E200" s="24">
        <v>0</v>
      </c>
      <c r="F200" s="25">
        <v>0.55200000000000005</v>
      </c>
      <c r="G200" s="26" t="s">
        <v>31</v>
      </c>
      <c r="H200" s="25">
        <f t="shared" si="55"/>
        <v>0.46</v>
      </c>
      <c r="I200" s="25" t="s">
        <v>31</v>
      </c>
      <c r="J200" s="25">
        <v>0</v>
      </c>
      <c r="K200" s="25" t="s">
        <v>31</v>
      </c>
      <c r="L200" s="25">
        <v>0</v>
      </c>
      <c r="M200" s="25" t="s">
        <v>31</v>
      </c>
      <c r="N200" s="25">
        <v>0</v>
      </c>
      <c r="O200" s="25" t="s">
        <v>31</v>
      </c>
      <c r="P200" s="25">
        <v>0.46</v>
      </c>
      <c r="Q200" s="26">
        <f t="shared" si="56"/>
        <v>9.2000000000000026E-2</v>
      </c>
      <c r="R200" s="27" t="str">
        <f t="shared" si="53"/>
        <v>нд</v>
      </c>
      <c r="S200" s="60" t="str">
        <f t="shared" si="54"/>
        <v>нд</v>
      </c>
      <c r="T200" s="63" t="s">
        <v>301</v>
      </c>
    </row>
    <row r="201" spans="1:20" s="2" customFormat="1" ht="31.5" x14ac:dyDescent="0.25">
      <c r="A201" s="22" t="s">
        <v>133</v>
      </c>
      <c r="B201" s="22" t="s">
        <v>514</v>
      </c>
      <c r="C201" s="23" t="s">
        <v>515</v>
      </c>
      <c r="D201" s="24">
        <v>1.45536</v>
      </c>
      <c r="E201" s="24">
        <v>0</v>
      </c>
      <c r="F201" s="25">
        <v>1.45536</v>
      </c>
      <c r="G201" s="26" t="s">
        <v>31</v>
      </c>
      <c r="H201" s="25">
        <f t="shared" si="55"/>
        <v>1.2128000000000001</v>
      </c>
      <c r="I201" s="25" t="s">
        <v>31</v>
      </c>
      <c r="J201" s="25">
        <v>0</v>
      </c>
      <c r="K201" s="25" t="s">
        <v>31</v>
      </c>
      <c r="L201" s="25">
        <v>0</v>
      </c>
      <c r="M201" s="25" t="s">
        <v>31</v>
      </c>
      <c r="N201" s="25">
        <v>0</v>
      </c>
      <c r="O201" s="25" t="s">
        <v>31</v>
      </c>
      <c r="P201" s="25">
        <v>1.2128000000000001</v>
      </c>
      <c r="Q201" s="26">
        <f t="shared" si="56"/>
        <v>0.24255999999999989</v>
      </c>
      <c r="R201" s="27" t="str">
        <f t="shared" si="53"/>
        <v>нд</v>
      </c>
      <c r="S201" s="60" t="str">
        <f t="shared" si="54"/>
        <v>нд</v>
      </c>
      <c r="T201" s="63" t="s">
        <v>301</v>
      </c>
    </row>
    <row r="202" spans="1:20" s="2" customFormat="1" ht="31.5" x14ac:dyDescent="0.25">
      <c r="A202" s="22" t="s">
        <v>133</v>
      </c>
      <c r="B202" s="22" t="s">
        <v>516</v>
      </c>
      <c r="C202" s="23" t="s">
        <v>517</v>
      </c>
      <c r="D202" s="24">
        <v>0.35489999999999999</v>
      </c>
      <c r="E202" s="24">
        <v>0</v>
      </c>
      <c r="F202" s="25">
        <v>0.35489999999999999</v>
      </c>
      <c r="G202" s="26" t="s">
        <v>31</v>
      </c>
      <c r="H202" s="25">
        <f t="shared" si="55"/>
        <v>0.29575000000000001</v>
      </c>
      <c r="I202" s="25" t="s">
        <v>31</v>
      </c>
      <c r="J202" s="25">
        <v>0</v>
      </c>
      <c r="K202" s="25" t="s">
        <v>31</v>
      </c>
      <c r="L202" s="25">
        <v>0</v>
      </c>
      <c r="M202" s="25" t="s">
        <v>31</v>
      </c>
      <c r="N202" s="25">
        <v>0</v>
      </c>
      <c r="O202" s="25" t="s">
        <v>31</v>
      </c>
      <c r="P202" s="25">
        <v>0.29575000000000001</v>
      </c>
      <c r="Q202" s="26">
        <f t="shared" si="56"/>
        <v>5.914999999999998E-2</v>
      </c>
      <c r="R202" s="27" t="str">
        <f t="shared" si="53"/>
        <v>нд</v>
      </c>
      <c r="S202" s="60" t="str">
        <f t="shared" si="54"/>
        <v>нд</v>
      </c>
      <c r="T202" s="63" t="s">
        <v>301</v>
      </c>
    </row>
    <row r="203" spans="1:20" s="2" customFormat="1" ht="31.5" x14ac:dyDescent="0.25">
      <c r="A203" s="22" t="s">
        <v>133</v>
      </c>
      <c r="B203" s="22" t="s">
        <v>518</v>
      </c>
      <c r="C203" s="23" t="s">
        <v>519</v>
      </c>
      <c r="D203" s="24">
        <v>1.45896</v>
      </c>
      <c r="E203" s="24">
        <v>0</v>
      </c>
      <c r="F203" s="25">
        <v>1.45896</v>
      </c>
      <c r="G203" s="26" t="s">
        <v>31</v>
      </c>
      <c r="H203" s="25">
        <f t="shared" si="55"/>
        <v>1.2158</v>
      </c>
      <c r="I203" s="25" t="s">
        <v>31</v>
      </c>
      <c r="J203" s="25">
        <v>0</v>
      </c>
      <c r="K203" s="25" t="s">
        <v>31</v>
      </c>
      <c r="L203" s="25">
        <v>0</v>
      </c>
      <c r="M203" s="25" t="s">
        <v>31</v>
      </c>
      <c r="N203" s="25">
        <v>0</v>
      </c>
      <c r="O203" s="25" t="s">
        <v>31</v>
      </c>
      <c r="P203" s="25">
        <v>1.2158</v>
      </c>
      <c r="Q203" s="26">
        <f t="shared" si="56"/>
        <v>0.24316000000000004</v>
      </c>
      <c r="R203" s="27" t="str">
        <f t="shared" si="53"/>
        <v>нд</v>
      </c>
      <c r="S203" s="60" t="str">
        <f t="shared" si="54"/>
        <v>нд</v>
      </c>
      <c r="T203" s="63" t="s">
        <v>301</v>
      </c>
    </row>
    <row r="204" spans="1:20" s="2" customFormat="1" ht="31.5" x14ac:dyDescent="0.25">
      <c r="A204" s="22" t="s">
        <v>133</v>
      </c>
      <c r="B204" s="22" t="s">
        <v>520</v>
      </c>
      <c r="C204" s="23" t="s">
        <v>521</v>
      </c>
      <c r="D204" s="24">
        <v>1.2227568</v>
      </c>
      <c r="E204" s="24">
        <v>0</v>
      </c>
      <c r="F204" s="25">
        <v>1.2227568</v>
      </c>
      <c r="G204" s="26" t="s">
        <v>31</v>
      </c>
      <c r="H204" s="25">
        <f t="shared" si="55"/>
        <v>0</v>
      </c>
      <c r="I204" s="25" t="s">
        <v>31</v>
      </c>
      <c r="J204" s="25">
        <v>0</v>
      </c>
      <c r="K204" s="25" t="s">
        <v>31</v>
      </c>
      <c r="L204" s="25">
        <v>0</v>
      </c>
      <c r="M204" s="25" t="s">
        <v>31</v>
      </c>
      <c r="N204" s="25">
        <v>0</v>
      </c>
      <c r="O204" s="25" t="s">
        <v>31</v>
      </c>
      <c r="P204" s="25">
        <v>0</v>
      </c>
      <c r="Q204" s="26">
        <f t="shared" si="56"/>
        <v>1.2227568</v>
      </c>
      <c r="R204" s="27" t="str">
        <f t="shared" si="53"/>
        <v>нд</v>
      </c>
      <c r="S204" s="60" t="str">
        <f t="shared" si="54"/>
        <v>нд</v>
      </c>
      <c r="T204" s="63" t="s">
        <v>301</v>
      </c>
    </row>
    <row r="205" spans="1:20" s="2" customFormat="1" ht="31.5" x14ac:dyDescent="0.25">
      <c r="A205" s="22" t="s">
        <v>133</v>
      </c>
      <c r="B205" s="22" t="s">
        <v>522</v>
      </c>
      <c r="C205" s="23" t="s">
        <v>523</v>
      </c>
      <c r="D205" s="24">
        <v>0.14537999999999998</v>
      </c>
      <c r="E205" s="24">
        <v>0</v>
      </c>
      <c r="F205" s="25">
        <v>0.14537999999999998</v>
      </c>
      <c r="G205" s="26" t="s">
        <v>31</v>
      </c>
      <c r="H205" s="25">
        <f t="shared" si="55"/>
        <v>0.12114999999999999</v>
      </c>
      <c r="I205" s="25" t="s">
        <v>31</v>
      </c>
      <c r="J205" s="25">
        <v>0</v>
      </c>
      <c r="K205" s="25" t="s">
        <v>31</v>
      </c>
      <c r="L205" s="25">
        <v>0</v>
      </c>
      <c r="M205" s="25" t="s">
        <v>31</v>
      </c>
      <c r="N205" s="25">
        <v>0</v>
      </c>
      <c r="O205" s="25" t="s">
        <v>31</v>
      </c>
      <c r="P205" s="25">
        <v>0.12114999999999999</v>
      </c>
      <c r="Q205" s="26">
        <f t="shared" si="56"/>
        <v>2.4229999999999988E-2</v>
      </c>
      <c r="R205" s="27" t="str">
        <f t="shared" si="53"/>
        <v>нд</v>
      </c>
      <c r="S205" s="60" t="str">
        <f t="shared" si="54"/>
        <v>нд</v>
      </c>
      <c r="T205" s="63" t="s">
        <v>301</v>
      </c>
    </row>
    <row r="206" spans="1:20" s="2" customFormat="1" ht="31.5" x14ac:dyDescent="0.25">
      <c r="A206" s="22" t="s">
        <v>133</v>
      </c>
      <c r="B206" s="22" t="s">
        <v>524</v>
      </c>
      <c r="C206" s="23" t="s">
        <v>525</v>
      </c>
      <c r="D206" s="24">
        <v>0.878973216</v>
      </c>
      <c r="E206" s="24">
        <v>0</v>
      </c>
      <c r="F206" s="25">
        <v>0.878973216</v>
      </c>
      <c r="G206" s="26" t="s">
        <v>31</v>
      </c>
      <c r="H206" s="25">
        <f t="shared" si="55"/>
        <v>0</v>
      </c>
      <c r="I206" s="25" t="s">
        <v>31</v>
      </c>
      <c r="J206" s="25">
        <v>0</v>
      </c>
      <c r="K206" s="25" t="s">
        <v>31</v>
      </c>
      <c r="L206" s="25">
        <v>0</v>
      </c>
      <c r="M206" s="25" t="s">
        <v>31</v>
      </c>
      <c r="N206" s="25">
        <v>0</v>
      </c>
      <c r="O206" s="25" t="s">
        <v>31</v>
      </c>
      <c r="P206" s="25">
        <v>0</v>
      </c>
      <c r="Q206" s="26">
        <f t="shared" si="56"/>
        <v>0.878973216</v>
      </c>
      <c r="R206" s="27" t="str">
        <f t="shared" si="53"/>
        <v>нд</v>
      </c>
      <c r="S206" s="60" t="str">
        <f t="shared" si="54"/>
        <v>нд</v>
      </c>
      <c r="T206" s="63" t="s">
        <v>301</v>
      </c>
    </row>
    <row r="207" spans="1:20" s="2" customFormat="1" ht="31.5" x14ac:dyDescent="0.25">
      <c r="A207" s="22" t="s">
        <v>133</v>
      </c>
      <c r="B207" s="22" t="s">
        <v>526</v>
      </c>
      <c r="C207" s="23" t="s">
        <v>527</v>
      </c>
      <c r="D207" s="24">
        <v>0.43439999999999995</v>
      </c>
      <c r="E207" s="24">
        <v>0</v>
      </c>
      <c r="F207" s="25">
        <v>0.43439999999999995</v>
      </c>
      <c r="G207" s="26" t="s">
        <v>31</v>
      </c>
      <c r="H207" s="25">
        <f t="shared" si="55"/>
        <v>0.36199999999999999</v>
      </c>
      <c r="I207" s="25" t="s">
        <v>31</v>
      </c>
      <c r="J207" s="25">
        <v>0</v>
      </c>
      <c r="K207" s="25" t="s">
        <v>31</v>
      </c>
      <c r="L207" s="25">
        <v>0</v>
      </c>
      <c r="M207" s="25" t="s">
        <v>31</v>
      </c>
      <c r="N207" s="25">
        <v>0</v>
      </c>
      <c r="O207" s="25" t="s">
        <v>31</v>
      </c>
      <c r="P207" s="25">
        <v>0.36199999999999999</v>
      </c>
      <c r="Q207" s="26">
        <f t="shared" si="56"/>
        <v>7.2399999999999964E-2</v>
      </c>
      <c r="R207" s="27" t="str">
        <f t="shared" si="53"/>
        <v>нд</v>
      </c>
      <c r="S207" s="60" t="str">
        <f t="shared" si="54"/>
        <v>нд</v>
      </c>
      <c r="T207" s="63" t="s">
        <v>301</v>
      </c>
    </row>
    <row r="208" spans="1:20" s="2" customFormat="1" ht="31.5" x14ac:dyDescent="0.25">
      <c r="A208" s="22" t="s">
        <v>133</v>
      </c>
      <c r="B208" s="22" t="s">
        <v>528</v>
      </c>
      <c r="C208" s="23" t="s">
        <v>529</v>
      </c>
      <c r="D208" s="24">
        <v>0.48149999999999998</v>
      </c>
      <c r="E208" s="24">
        <v>0</v>
      </c>
      <c r="F208" s="25">
        <v>0.48149999999999998</v>
      </c>
      <c r="G208" s="26" t="s">
        <v>31</v>
      </c>
      <c r="H208" s="25">
        <f t="shared" si="55"/>
        <v>0.48149999999999998</v>
      </c>
      <c r="I208" s="25" t="s">
        <v>31</v>
      </c>
      <c r="J208" s="25">
        <v>0</v>
      </c>
      <c r="K208" s="25" t="s">
        <v>31</v>
      </c>
      <c r="L208" s="25">
        <v>0</v>
      </c>
      <c r="M208" s="25" t="s">
        <v>31</v>
      </c>
      <c r="N208" s="25">
        <v>0</v>
      </c>
      <c r="O208" s="25" t="s">
        <v>31</v>
      </c>
      <c r="P208" s="25">
        <v>0.48149999999999998</v>
      </c>
      <c r="Q208" s="26">
        <f t="shared" si="56"/>
        <v>0</v>
      </c>
      <c r="R208" s="27" t="str">
        <f t="shared" si="53"/>
        <v>нд</v>
      </c>
      <c r="S208" s="60" t="str">
        <f t="shared" si="54"/>
        <v>нд</v>
      </c>
      <c r="T208" s="63" t="s">
        <v>301</v>
      </c>
    </row>
    <row r="209" spans="1:20" s="2" customFormat="1" ht="31.5" x14ac:dyDescent="0.25">
      <c r="A209" s="22" t="s">
        <v>133</v>
      </c>
      <c r="B209" s="22" t="s">
        <v>530</v>
      </c>
      <c r="C209" s="23" t="s">
        <v>531</v>
      </c>
      <c r="D209" s="24">
        <v>0.624</v>
      </c>
      <c r="E209" s="24">
        <v>0</v>
      </c>
      <c r="F209" s="25">
        <v>0.624</v>
      </c>
      <c r="G209" s="26" t="s">
        <v>31</v>
      </c>
      <c r="H209" s="25">
        <f t="shared" si="55"/>
        <v>0.52</v>
      </c>
      <c r="I209" s="25" t="s">
        <v>31</v>
      </c>
      <c r="J209" s="25">
        <v>0</v>
      </c>
      <c r="K209" s="25" t="s">
        <v>31</v>
      </c>
      <c r="L209" s="25">
        <v>0</v>
      </c>
      <c r="M209" s="25" t="s">
        <v>31</v>
      </c>
      <c r="N209" s="25">
        <v>0</v>
      </c>
      <c r="O209" s="25" t="s">
        <v>31</v>
      </c>
      <c r="P209" s="25">
        <v>0.52</v>
      </c>
      <c r="Q209" s="26">
        <f t="shared" si="56"/>
        <v>0.10399999999999998</v>
      </c>
      <c r="R209" s="27" t="str">
        <f t="shared" si="53"/>
        <v>нд</v>
      </c>
      <c r="S209" s="60" t="str">
        <f t="shared" si="54"/>
        <v>нд</v>
      </c>
      <c r="T209" s="63" t="s">
        <v>301</v>
      </c>
    </row>
    <row r="210" spans="1:20" s="2" customFormat="1" x14ac:dyDescent="0.25">
      <c r="A210" s="22" t="s">
        <v>133</v>
      </c>
      <c r="B210" s="22" t="s">
        <v>532</v>
      </c>
      <c r="C210" s="23" t="s">
        <v>533</v>
      </c>
      <c r="D210" s="24">
        <v>0.60699999999999998</v>
      </c>
      <c r="E210" s="24">
        <v>0</v>
      </c>
      <c r="F210" s="25">
        <v>0.60699999999999998</v>
      </c>
      <c r="G210" s="26" t="s">
        <v>31</v>
      </c>
      <c r="H210" s="25">
        <f t="shared" si="55"/>
        <v>0.60699999999999998</v>
      </c>
      <c r="I210" s="25" t="s">
        <v>31</v>
      </c>
      <c r="J210" s="25">
        <v>0.60699999999999998</v>
      </c>
      <c r="K210" s="25" t="s">
        <v>31</v>
      </c>
      <c r="L210" s="25">
        <v>0</v>
      </c>
      <c r="M210" s="25" t="s">
        <v>31</v>
      </c>
      <c r="N210" s="25">
        <v>0</v>
      </c>
      <c r="O210" s="25" t="s">
        <v>31</v>
      </c>
      <c r="P210" s="25">
        <v>0</v>
      </c>
      <c r="Q210" s="26">
        <f t="shared" si="56"/>
        <v>0</v>
      </c>
      <c r="R210" s="27" t="str">
        <f t="shared" si="53"/>
        <v>нд</v>
      </c>
      <c r="S210" s="60" t="str">
        <f t="shared" si="54"/>
        <v>нд</v>
      </c>
      <c r="T210" s="61" t="s">
        <v>302</v>
      </c>
    </row>
    <row r="211" spans="1:20" s="2" customFormat="1" ht="63" x14ac:dyDescent="0.25">
      <c r="A211" s="22" t="s">
        <v>133</v>
      </c>
      <c r="B211" s="22" t="s">
        <v>534</v>
      </c>
      <c r="C211" s="23" t="s">
        <v>535</v>
      </c>
      <c r="D211" s="24">
        <v>1090.8635123039999</v>
      </c>
      <c r="E211" s="24">
        <v>122.50783837500001</v>
      </c>
      <c r="F211" s="25">
        <v>968.35567392899986</v>
      </c>
      <c r="G211" s="26" t="s">
        <v>31</v>
      </c>
      <c r="H211" s="25">
        <f t="shared" si="55"/>
        <v>38.967292020000002</v>
      </c>
      <c r="I211" s="25" t="s">
        <v>31</v>
      </c>
      <c r="J211" s="25">
        <v>5.6315909800000004</v>
      </c>
      <c r="K211" s="25" t="s">
        <v>31</v>
      </c>
      <c r="L211" s="25">
        <v>12.62347308</v>
      </c>
      <c r="M211" s="25" t="s">
        <v>31</v>
      </c>
      <c r="N211" s="25">
        <v>4.5504072000000004</v>
      </c>
      <c r="O211" s="25" t="s">
        <v>31</v>
      </c>
      <c r="P211" s="25">
        <v>16.161820759999998</v>
      </c>
      <c r="Q211" s="26">
        <f t="shared" si="56"/>
        <v>929.38838190899992</v>
      </c>
      <c r="R211" s="27" t="str">
        <f t="shared" si="53"/>
        <v>нд</v>
      </c>
      <c r="S211" s="60" t="str">
        <f t="shared" si="54"/>
        <v>нд</v>
      </c>
      <c r="T211" s="61" t="s">
        <v>303</v>
      </c>
    </row>
    <row r="212" spans="1:20" s="2" customFormat="1" ht="31.5" x14ac:dyDescent="0.25">
      <c r="A212" s="22" t="s">
        <v>135</v>
      </c>
      <c r="B212" s="22" t="s">
        <v>136</v>
      </c>
      <c r="C212" s="23" t="s">
        <v>30</v>
      </c>
      <c r="D212" s="25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7">
        <f t="shared" si="53"/>
        <v>0</v>
      </c>
      <c r="S212" s="60" t="str">
        <f t="shared" si="54"/>
        <v>-</v>
      </c>
      <c r="T212" s="63" t="s">
        <v>31</v>
      </c>
    </row>
    <row r="213" spans="1:20" s="2" customFormat="1" x14ac:dyDescent="0.25">
      <c r="A213" s="22" t="s">
        <v>137</v>
      </c>
      <c r="B213" s="22" t="s">
        <v>138</v>
      </c>
      <c r="C213" s="23" t="s">
        <v>30</v>
      </c>
      <c r="D213" s="25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7">
        <f t="shared" si="53"/>
        <v>0</v>
      </c>
      <c r="S213" s="60" t="str">
        <f t="shared" si="54"/>
        <v>-</v>
      </c>
      <c r="T213" s="63" t="s">
        <v>31</v>
      </c>
    </row>
    <row r="214" spans="1:20" s="2" customFormat="1" ht="47.25" x14ac:dyDescent="0.25">
      <c r="A214" s="22" t="s">
        <v>139</v>
      </c>
      <c r="B214" s="22" t="s">
        <v>140</v>
      </c>
      <c r="C214" s="23" t="s">
        <v>30</v>
      </c>
      <c r="D214" s="25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7">
        <f t="shared" si="53"/>
        <v>0</v>
      </c>
      <c r="S214" s="60" t="str">
        <f t="shared" si="54"/>
        <v>-</v>
      </c>
      <c r="T214" s="63" t="s">
        <v>31</v>
      </c>
    </row>
    <row r="215" spans="1:20" s="2" customFormat="1" x14ac:dyDescent="0.25">
      <c r="A215" s="22" t="s">
        <v>141</v>
      </c>
      <c r="B215" s="22" t="s">
        <v>142</v>
      </c>
      <c r="C215" s="23" t="s">
        <v>30</v>
      </c>
      <c r="D215" s="25">
        <v>0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7">
        <f t="shared" si="53"/>
        <v>0</v>
      </c>
      <c r="S215" s="60" t="str">
        <f t="shared" si="54"/>
        <v>-</v>
      </c>
      <c r="T215" s="63" t="s">
        <v>31</v>
      </c>
    </row>
    <row r="216" spans="1:20" s="2" customFormat="1" x14ac:dyDescent="0.25">
      <c r="A216" s="22" t="s">
        <v>143</v>
      </c>
      <c r="B216" s="22" t="s">
        <v>142</v>
      </c>
      <c r="C216" s="23" t="s">
        <v>30</v>
      </c>
      <c r="D216" s="25">
        <v>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7">
        <f t="shared" si="53"/>
        <v>0</v>
      </c>
      <c r="S216" s="60" t="str">
        <f t="shared" si="54"/>
        <v>-</v>
      </c>
      <c r="T216" s="63" t="s">
        <v>31</v>
      </c>
    </row>
    <row r="217" spans="1:20" s="2" customFormat="1" ht="31.5" x14ac:dyDescent="0.25">
      <c r="A217" s="22" t="s">
        <v>144</v>
      </c>
      <c r="B217" s="22" t="s">
        <v>145</v>
      </c>
      <c r="C217" s="23" t="s">
        <v>30</v>
      </c>
      <c r="D217" s="25">
        <v>0</v>
      </c>
      <c r="E217" s="25">
        <v>0</v>
      </c>
      <c r="F217" s="25">
        <v>0</v>
      </c>
      <c r="G217" s="25">
        <v>0</v>
      </c>
      <c r="H217" s="25"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7">
        <f t="shared" si="53"/>
        <v>0</v>
      </c>
      <c r="S217" s="60" t="str">
        <f t="shared" si="54"/>
        <v>-</v>
      </c>
      <c r="T217" s="63" t="s">
        <v>31</v>
      </c>
    </row>
    <row r="218" spans="1:20" s="2" customFormat="1" x14ac:dyDescent="0.25">
      <c r="A218" s="22" t="s">
        <v>146</v>
      </c>
      <c r="B218" s="22" t="s">
        <v>147</v>
      </c>
      <c r="C218" s="23" t="s">
        <v>30</v>
      </c>
      <c r="D218" s="25">
        <v>0</v>
      </c>
      <c r="E218" s="25">
        <v>0</v>
      </c>
      <c r="F218" s="25">
        <v>0</v>
      </c>
      <c r="G218" s="25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7">
        <f t="shared" si="53"/>
        <v>0</v>
      </c>
      <c r="S218" s="60" t="str">
        <f t="shared" si="54"/>
        <v>-</v>
      </c>
      <c r="T218" s="63" t="s">
        <v>31</v>
      </c>
    </row>
    <row r="219" spans="1:20" s="2" customFormat="1" x14ac:dyDescent="0.25">
      <c r="A219" s="22" t="s">
        <v>148</v>
      </c>
      <c r="B219" s="22" t="s">
        <v>142</v>
      </c>
      <c r="C219" s="23" t="s">
        <v>30</v>
      </c>
      <c r="D219" s="25">
        <v>0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7">
        <f t="shared" si="53"/>
        <v>0</v>
      </c>
      <c r="S219" s="60" t="str">
        <f t="shared" si="54"/>
        <v>-</v>
      </c>
      <c r="T219" s="63" t="s">
        <v>31</v>
      </c>
    </row>
    <row r="220" spans="1:20" s="2" customFormat="1" ht="31.5" x14ac:dyDescent="0.25">
      <c r="A220" s="22" t="s">
        <v>149</v>
      </c>
      <c r="B220" s="22" t="s">
        <v>150</v>
      </c>
      <c r="C220" s="23" t="s">
        <v>30</v>
      </c>
      <c r="D220" s="25">
        <v>0</v>
      </c>
      <c r="E220" s="25">
        <v>0</v>
      </c>
      <c r="F220" s="25">
        <v>0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7">
        <f t="shared" si="53"/>
        <v>0</v>
      </c>
      <c r="S220" s="60" t="str">
        <f t="shared" si="54"/>
        <v>-</v>
      </c>
      <c r="T220" s="63" t="s">
        <v>31</v>
      </c>
    </row>
    <row r="221" spans="1:20" s="2" customFormat="1" ht="31.5" x14ac:dyDescent="0.25">
      <c r="A221" s="22" t="s">
        <v>151</v>
      </c>
      <c r="B221" s="22" t="s">
        <v>152</v>
      </c>
      <c r="C221" s="23" t="s">
        <v>30</v>
      </c>
      <c r="D221" s="25">
        <v>0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7">
        <f t="shared" si="53"/>
        <v>0</v>
      </c>
      <c r="S221" s="60" t="str">
        <f t="shared" si="54"/>
        <v>-</v>
      </c>
      <c r="T221" s="63" t="s">
        <v>31</v>
      </c>
    </row>
    <row r="222" spans="1:20" s="2" customFormat="1" ht="31.5" x14ac:dyDescent="0.25">
      <c r="A222" s="22" t="s">
        <v>153</v>
      </c>
      <c r="B222" s="22" t="s">
        <v>154</v>
      </c>
      <c r="C222" s="23" t="s">
        <v>30</v>
      </c>
      <c r="D222" s="25">
        <v>0</v>
      </c>
      <c r="E222" s="25">
        <v>0</v>
      </c>
      <c r="F222" s="25">
        <v>0</v>
      </c>
      <c r="G222" s="25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7">
        <f t="shared" si="53"/>
        <v>0</v>
      </c>
      <c r="S222" s="60" t="str">
        <f t="shared" si="54"/>
        <v>-</v>
      </c>
      <c r="T222" s="63" t="s">
        <v>31</v>
      </c>
    </row>
    <row r="223" spans="1:20" s="2" customFormat="1" ht="31.5" x14ac:dyDescent="0.25">
      <c r="A223" s="22" t="s">
        <v>155</v>
      </c>
      <c r="B223" s="22" t="s">
        <v>156</v>
      </c>
      <c r="C223" s="23" t="s">
        <v>30</v>
      </c>
      <c r="D223" s="25">
        <v>0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7">
        <f t="shared" si="53"/>
        <v>0</v>
      </c>
      <c r="S223" s="60" t="str">
        <f t="shared" si="54"/>
        <v>-</v>
      </c>
      <c r="T223" s="63" t="s">
        <v>31</v>
      </c>
    </row>
    <row r="224" spans="1:20" s="2" customFormat="1" ht="47.25" x14ac:dyDescent="0.25">
      <c r="A224" s="22" t="s">
        <v>157</v>
      </c>
      <c r="B224" s="22" t="s">
        <v>158</v>
      </c>
      <c r="C224" s="23" t="s">
        <v>30</v>
      </c>
      <c r="D224" s="25">
        <v>0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7">
        <f t="shared" si="53"/>
        <v>0</v>
      </c>
      <c r="S224" s="60" t="str">
        <f t="shared" si="54"/>
        <v>-</v>
      </c>
      <c r="T224" s="63" t="s">
        <v>31</v>
      </c>
    </row>
    <row r="225" spans="1:20" s="2" customFormat="1" ht="47.25" x14ac:dyDescent="0.25">
      <c r="A225" s="22" t="s">
        <v>159</v>
      </c>
      <c r="B225" s="22" t="s">
        <v>160</v>
      </c>
      <c r="C225" s="23" t="s">
        <v>30</v>
      </c>
      <c r="D225" s="25">
        <v>0</v>
      </c>
      <c r="E225" s="25">
        <v>0</v>
      </c>
      <c r="F225" s="25">
        <v>0</v>
      </c>
      <c r="G225" s="25">
        <v>0</v>
      </c>
      <c r="H225" s="25">
        <v>0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7">
        <f t="shared" si="53"/>
        <v>0</v>
      </c>
      <c r="S225" s="60" t="str">
        <f t="shared" si="54"/>
        <v>-</v>
      </c>
      <c r="T225" s="63" t="s">
        <v>31</v>
      </c>
    </row>
    <row r="226" spans="1:20" s="2" customFormat="1" x14ac:dyDescent="0.25">
      <c r="A226" s="22" t="s">
        <v>161</v>
      </c>
      <c r="B226" s="22" t="s">
        <v>162</v>
      </c>
      <c r="C226" s="23" t="s">
        <v>30</v>
      </c>
      <c r="D226" s="25">
        <v>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25">
        <v>0</v>
      </c>
      <c r="R226" s="27">
        <f t="shared" si="53"/>
        <v>0</v>
      </c>
      <c r="S226" s="60" t="str">
        <f t="shared" si="54"/>
        <v>-</v>
      </c>
      <c r="T226" s="63" t="s">
        <v>31</v>
      </c>
    </row>
    <row r="227" spans="1:20" s="2" customFormat="1" ht="31.5" x14ac:dyDescent="0.25">
      <c r="A227" s="22" t="s">
        <v>163</v>
      </c>
      <c r="B227" s="22" t="s">
        <v>164</v>
      </c>
      <c r="C227" s="23" t="s">
        <v>30</v>
      </c>
      <c r="D227" s="25">
        <v>0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7">
        <f t="shared" si="53"/>
        <v>0</v>
      </c>
      <c r="S227" s="60" t="str">
        <f t="shared" si="54"/>
        <v>-</v>
      </c>
      <c r="T227" s="63" t="s">
        <v>31</v>
      </c>
    </row>
    <row r="228" spans="1:20" s="2" customFormat="1" x14ac:dyDescent="0.25">
      <c r="A228" s="22" t="s">
        <v>165</v>
      </c>
      <c r="B228" s="22" t="s">
        <v>166</v>
      </c>
      <c r="C228" s="23" t="s">
        <v>30</v>
      </c>
      <c r="D228" s="25">
        <v>0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7">
        <f t="shared" ref="R228:R277" si="57">IF(G228="нд","нд",(J228+L228+N228+P228)-(I228+K228+M228+O228))</f>
        <v>0</v>
      </c>
      <c r="S228" s="60" t="str">
        <f t="shared" ref="S228:S277" si="58">IF(G228="нд","нд",IF((I228+K228+M228+O228)&gt;0,R228/(I228+K228+M228+O228),"-"))</f>
        <v>-</v>
      </c>
      <c r="T228" s="63" t="s">
        <v>31</v>
      </c>
    </row>
    <row r="229" spans="1:20" s="2" customFormat="1" x14ac:dyDescent="0.25">
      <c r="A229" s="22" t="s">
        <v>167</v>
      </c>
      <c r="B229" s="22" t="s">
        <v>168</v>
      </c>
      <c r="C229" s="23" t="s">
        <v>30</v>
      </c>
      <c r="D229" s="25">
        <v>0</v>
      </c>
      <c r="E229" s="25">
        <v>0</v>
      </c>
      <c r="F229" s="25">
        <v>0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7">
        <f t="shared" si="57"/>
        <v>0</v>
      </c>
      <c r="S229" s="60" t="str">
        <f t="shared" si="58"/>
        <v>-</v>
      </c>
      <c r="T229" s="63" t="s">
        <v>31</v>
      </c>
    </row>
    <row r="230" spans="1:20" s="2" customFormat="1" x14ac:dyDescent="0.25">
      <c r="A230" s="22" t="s">
        <v>169</v>
      </c>
      <c r="B230" s="22" t="s">
        <v>170</v>
      </c>
      <c r="C230" s="23" t="s">
        <v>30</v>
      </c>
      <c r="D230" s="25">
        <v>0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7">
        <f t="shared" si="57"/>
        <v>0</v>
      </c>
      <c r="S230" s="60" t="str">
        <f t="shared" si="58"/>
        <v>-</v>
      </c>
      <c r="T230" s="63" t="s">
        <v>31</v>
      </c>
    </row>
    <row r="231" spans="1:20" s="2" customFormat="1" x14ac:dyDescent="0.25">
      <c r="A231" s="22" t="s">
        <v>171</v>
      </c>
      <c r="B231" s="22" t="s">
        <v>120</v>
      </c>
      <c r="C231" s="23" t="s">
        <v>30</v>
      </c>
      <c r="D231" s="25">
        <v>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7">
        <f t="shared" si="57"/>
        <v>0</v>
      </c>
      <c r="S231" s="60" t="str">
        <f t="shared" si="58"/>
        <v>-</v>
      </c>
      <c r="T231" s="63" t="s">
        <v>31</v>
      </c>
    </row>
    <row r="232" spans="1:20" s="2" customFormat="1" x14ac:dyDescent="0.25">
      <c r="A232" s="22" t="s">
        <v>172</v>
      </c>
      <c r="B232" s="22" t="s">
        <v>173</v>
      </c>
      <c r="C232" s="23" t="s">
        <v>30</v>
      </c>
      <c r="D232" s="25">
        <v>0</v>
      </c>
      <c r="E232" s="25">
        <v>0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7">
        <f t="shared" si="57"/>
        <v>0</v>
      </c>
      <c r="S232" s="60" t="str">
        <f t="shared" si="58"/>
        <v>-</v>
      </c>
      <c r="T232" s="63" t="s">
        <v>31</v>
      </c>
    </row>
    <row r="233" spans="1:20" s="2" customFormat="1" ht="31.5" x14ac:dyDescent="0.25">
      <c r="A233" s="22" t="s">
        <v>174</v>
      </c>
      <c r="B233" s="22" t="s">
        <v>175</v>
      </c>
      <c r="C233" s="23" t="s">
        <v>30</v>
      </c>
      <c r="D233" s="25">
        <v>0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7">
        <f t="shared" si="57"/>
        <v>0</v>
      </c>
      <c r="S233" s="60" t="str">
        <f t="shared" si="58"/>
        <v>-</v>
      </c>
      <c r="T233" s="63" t="s">
        <v>31</v>
      </c>
    </row>
    <row r="234" spans="1:20" s="2" customFormat="1" x14ac:dyDescent="0.25">
      <c r="A234" s="22" t="s">
        <v>176</v>
      </c>
      <c r="B234" s="22" t="s">
        <v>177</v>
      </c>
      <c r="C234" s="23" t="s">
        <v>30</v>
      </c>
      <c r="D234" s="25">
        <v>0</v>
      </c>
      <c r="E234" s="25">
        <v>0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7">
        <f t="shared" si="57"/>
        <v>0</v>
      </c>
      <c r="S234" s="60" t="str">
        <f t="shared" si="58"/>
        <v>-</v>
      </c>
      <c r="T234" s="63" t="s">
        <v>31</v>
      </c>
    </row>
    <row r="235" spans="1:20" s="2" customFormat="1" x14ac:dyDescent="0.25">
      <c r="A235" s="22" t="s">
        <v>178</v>
      </c>
      <c r="B235" s="22" t="s">
        <v>179</v>
      </c>
      <c r="C235" s="23" t="s">
        <v>30</v>
      </c>
      <c r="D235" s="25">
        <v>0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7">
        <f t="shared" si="57"/>
        <v>0</v>
      </c>
      <c r="S235" s="60" t="str">
        <f t="shared" si="58"/>
        <v>-</v>
      </c>
      <c r="T235" s="63" t="s">
        <v>31</v>
      </c>
    </row>
    <row r="236" spans="1:20" s="2" customFormat="1" x14ac:dyDescent="0.25">
      <c r="A236" s="22" t="s">
        <v>180</v>
      </c>
      <c r="B236" s="22" t="s">
        <v>122</v>
      </c>
      <c r="C236" s="23" t="s">
        <v>30</v>
      </c>
      <c r="D236" s="25">
        <v>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7">
        <f t="shared" si="57"/>
        <v>0</v>
      </c>
      <c r="S236" s="60" t="str">
        <f t="shared" si="58"/>
        <v>-</v>
      </c>
      <c r="T236" s="63" t="s">
        <v>31</v>
      </c>
    </row>
    <row r="237" spans="1:20" s="2" customFormat="1" ht="31.5" x14ac:dyDescent="0.25">
      <c r="A237" s="22" t="s">
        <v>181</v>
      </c>
      <c r="B237" s="22" t="s">
        <v>182</v>
      </c>
      <c r="C237" s="23" t="s">
        <v>30</v>
      </c>
      <c r="D237" s="25">
        <v>0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7">
        <f t="shared" si="57"/>
        <v>0</v>
      </c>
      <c r="S237" s="60" t="str">
        <f t="shared" si="58"/>
        <v>-</v>
      </c>
      <c r="T237" s="63" t="s">
        <v>31</v>
      </c>
    </row>
    <row r="238" spans="1:20" s="2" customFormat="1" x14ac:dyDescent="0.25">
      <c r="A238" s="22" t="s">
        <v>183</v>
      </c>
      <c r="B238" s="22" t="s">
        <v>184</v>
      </c>
      <c r="C238" s="23" t="s">
        <v>30</v>
      </c>
      <c r="D238" s="25">
        <v>0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7">
        <f t="shared" si="57"/>
        <v>0</v>
      </c>
      <c r="S238" s="60" t="str">
        <f t="shared" si="58"/>
        <v>-</v>
      </c>
      <c r="T238" s="63" t="s">
        <v>31</v>
      </c>
    </row>
    <row r="239" spans="1:20" s="2" customFormat="1" ht="31.5" x14ac:dyDescent="0.25">
      <c r="A239" s="22" t="s">
        <v>185</v>
      </c>
      <c r="B239" s="22" t="s">
        <v>186</v>
      </c>
      <c r="C239" s="23" t="s">
        <v>30</v>
      </c>
      <c r="D239" s="25">
        <v>0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25">
        <v>0</v>
      </c>
      <c r="R239" s="27">
        <f t="shared" si="57"/>
        <v>0</v>
      </c>
      <c r="S239" s="60" t="str">
        <f t="shared" si="58"/>
        <v>-</v>
      </c>
      <c r="T239" s="63" t="s">
        <v>31</v>
      </c>
    </row>
    <row r="240" spans="1:20" s="2" customFormat="1" ht="31.5" x14ac:dyDescent="0.25">
      <c r="A240" s="22" t="s">
        <v>187</v>
      </c>
      <c r="B240" s="22" t="s">
        <v>188</v>
      </c>
      <c r="C240" s="23" t="s">
        <v>30</v>
      </c>
      <c r="D240" s="25">
        <v>0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7">
        <f t="shared" si="57"/>
        <v>0</v>
      </c>
      <c r="S240" s="60" t="str">
        <f t="shared" si="58"/>
        <v>-</v>
      </c>
      <c r="T240" s="63" t="s">
        <v>31</v>
      </c>
    </row>
    <row r="241" spans="1:20" s="2" customFormat="1" x14ac:dyDescent="0.25">
      <c r="A241" s="22" t="s">
        <v>189</v>
      </c>
      <c r="B241" s="22" t="s">
        <v>184</v>
      </c>
      <c r="C241" s="23" t="s">
        <v>30</v>
      </c>
      <c r="D241" s="25">
        <v>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7">
        <f t="shared" si="57"/>
        <v>0</v>
      </c>
      <c r="S241" s="60" t="str">
        <f t="shared" si="58"/>
        <v>-</v>
      </c>
      <c r="T241" s="63" t="s">
        <v>31</v>
      </c>
    </row>
    <row r="242" spans="1:20" s="2" customFormat="1" ht="31.5" x14ac:dyDescent="0.25">
      <c r="A242" s="22" t="s">
        <v>190</v>
      </c>
      <c r="B242" s="22" t="s">
        <v>186</v>
      </c>
      <c r="C242" s="23" t="s">
        <v>30</v>
      </c>
      <c r="D242" s="25">
        <v>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7">
        <f t="shared" si="57"/>
        <v>0</v>
      </c>
      <c r="S242" s="60" t="str">
        <f t="shared" si="58"/>
        <v>-</v>
      </c>
      <c r="T242" s="63" t="s">
        <v>31</v>
      </c>
    </row>
    <row r="243" spans="1:20" s="2" customFormat="1" ht="31.5" x14ac:dyDescent="0.25">
      <c r="A243" s="22" t="s">
        <v>191</v>
      </c>
      <c r="B243" s="22" t="s">
        <v>188</v>
      </c>
      <c r="C243" s="23" t="s">
        <v>30</v>
      </c>
      <c r="D243" s="25">
        <v>0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7">
        <f t="shared" si="57"/>
        <v>0</v>
      </c>
      <c r="S243" s="60" t="str">
        <f t="shared" si="58"/>
        <v>-</v>
      </c>
      <c r="T243" s="63" t="s">
        <v>31</v>
      </c>
    </row>
    <row r="244" spans="1:20" s="2" customFormat="1" x14ac:dyDescent="0.25">
      <c r="A244" s="22" t="s">
        <v>192</v>
      </c>
      <c r="B244" s="22" t="s">
        <v>193</v>
      </c>
      <c r="C244" s="23" t="s">
        <v>30</v>
      </c>
      <c r="D244" s="25">
        <v>0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7">
        <f t="shared" si="57"/>
        <v>0</v>
      </c>
      <c r="S244" s="60" t="str">
        <f t="shared" si="58"/>
        <v>-</v>
      </c>
      <c r="T244" s="63" t="s">
        <v>31</v>
      </c>
    </row>
    <row r="245" spans="1:20" s="2" customFormat="1" x14ac:dyDescent="0.25">
      <c r="A245" s="22" t="s">
        <v>194</v>
      </c>
      <c r="B245" s="22" t="s">
        <v>195</v>
      </c>
      <c r="C245" s="23" t="s">
        <v>30</v>
      </c>
      <c r="D245" s="25">
        <v>0</v>
      </c>
      <c r="E245" s="25">
        <v>0</v>
      </c>
      <c r="F245" s="25">
        <v>0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0</v>
      </c>
      <c r="M245" s="25">
        <v>0</v>
      </c>
      <c r="N245" s="25">
        <v>0</v>
      </c>
      <c r="O245" s="25">
        <v>0</v>
      </c>
      <c r="P245" s="25">
        <v>0</v>
      </c>
      <c r="Q245" s="25">
        <v>0</v>
      </c>
      <c r="R245" s="27">
        <f t="shared" si="57"/>
        <v>0</v>
      </c>
      <c r="S245" s="60" t="str">
        <f t="shared" si="58"/>
        <v>-</v>
      </c>
      <c r="T245" s="63" t="s">
        <v>31</v>
      </c>
    </row>
    <row r="246" spans="1:20" s="2" customFormat="1" x14ac:dyDescent="0.25">
      <c r="A246" s="22" t="s">
        <v>196</v>
      </c>
      <c r="B246" s="22" t="s">
        <v>197</v>
      </c>
      <c r="C246" s="23" t="s">
        <v>30</v>
      </c>
      <c r="D246" s="25">
        <v>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7">
        <f t="shared" si="57"/>
        <v>0</v>
      </c>
      <c r="S246" s="60" t="str">
        <f t="shared" si="58"/>
        <v>-</v>
      </c>
      <c r="T246" s="63" t="s">
        <v>31</v>
      </c>
    </row>
    <row r="247" spans="1:20" s="2" customFormat="1" x14ac:dyDescent="0.25">
      <c r="A247" s="22" t="s">
        <v>198</v>
      </c>
      <c r="B247" s="22" t="s">
        <v>199</v>
      </c>
      <c r="C247" s="23" t="s">
        <v>30</v>
      </c>
      <c r="D247" s="25">
        <v>0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7">
        <f t="shared" si="57"/>
        <v>0</v>
      </c>
      <c r="S247" s="60" t="str">
        <f t="shared" si="58"/>
        <v>-</v>
      </c>
      <c r="T247" s="63" t="s">
        <v>31</v>
      </c>
    </row>
    <row r="248" spans="1:20" s="2" customFormat="1" x14ac:dyDescent="0.25">
      <c r="A248" s="22" t="s">
        <v>200</v>
      </c>
      <c r="B248" s="22" t="s">
        <v>201</v>
      </c>
      <c r="C248" s="23" t="s">
        <v>30</v>
      </c>
      <c r="D248" s="25">
        <v>0</v>
      </c>
      <c r="E248" s="25">
        <v>0</v>
      </c>
      <c r="F248" s="25">
        <v>0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7">
        <f t="shared" si="57"/>
        <v>0</v>
      </c>
      <c r="S248" s="60" t="str">
        <f t="shared" si="58"/>
        <v>-</v>
      </c>
      <c r="T248" s="63" t="s">
        <v>31</v>
      </c>
    </row>
    <row r="249" spans="1:20" s="2" customFormat="1" x14ac:dyDescent="0.25">
      <c r="A249" s="22" t="s">
        <v>202</v>
      </c>
      <c r="B249" s="22" t="s">
        <v>132</v>
      </c>
      <c r="C249" s="23" t="s">
        <v>30</v>
      </c>
      <c r="D249" s="25">
        <v>0</v>
      </c>
      <c r="E249" s="25">
        <v>0</v>
      </c>
      <c r="F249" s="25">
        <v>0</v>
      </c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7">
        <f t="shared" si="57"/>
        <v>0</v>
      </c>
      <c r="S249" s="60" t="str">
        <f t="shared" si="58"/>
        <v>-</v>
      </c>
      <c r="T249" s="63" t="s">
        <v>31</v>
      </c>
    </row>
    <row r="250" spans="1:20" s="2" customFormat="1" x14ac:dyDescent="0.25">
      <c r="A250" s="22" t="s">
        <v>203</v>
      </c>
      <c r="B250" s="22" t="s">
        <v>204</v>
      </c>
      <c r="C250" s="23" t="s">
        <v>30</v>
      </c>
      <c r="D250" s="25">
        <v>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7">
        <f t="shared" si="57"/>
        <v>0</v>
      </c>
      <c r="S250" s="60" t="str">
        <f t="shared" si="58"/>
        <v>-</v>
      </c>
      <c r="T250" s="63" t="s">
        <v>31</v>
      </c>
    </row>
    <row r="251" spans="1:20" s="2" customFormat="1" ht="31.5" x14ac:dyDescent="0.25">
      <c r="A251" s="22" t="s">
        <v>205</v>
      </c>
      <c r="B251" s="22" t="s">
        <v>206</v>
      </c>
      <c r="C251" s="23" t="s">
        <v>30</v>
      </c>
      <c r="D251" s="24">
        <f t="shared" ref="D251:Q251" si="59">D252+D258+D265+D272+D273</f>
        <v>302.0840685028046</v>
      </c>
      <c r="E251" s="24">
        <f t="shared" si="59"/>
        <v>0</v>
      </c>
      <c r="F251" s="24">
        <f t="shared" si="59"/>
        <v>302.0840685028046</v>
      </c>
      <c r="G251" s="24">
        <f t="shared" si="59"/>
        <v>55.087602082146496</v>
      </c>
      <c r="H251" s="24">
        <f t="shared" si="59"/>
        <v>0</v>
      </c>
      <c r="I251" s="24">
        <f t="shared" si="59"/>
        <v>0</v>
      </c>
      <c r="J251" s="24">
        <f t="shared" si="59"/>
        <v>0</v>
      </c>
      <c r="K251" s="24">
        <f t="shared" si="59"/>
        <v>0</v>
      </c>
      <c r="L251" s="24">
        <f t="shared" si="59"/>
        <v>0</v>
      </c>
      <c r="M251" s="24">
        <f t="shared" si="59"/>
        <v>0</v>
      </c>
      <c r="N251" s="24">
        <f t="shared" si="59"/>
        <v>0</v>
      </c>
      <c r="O251" s="24">
        <f t="shared" si="59"/>
        <v>55.087602082146496</v>
      </c>
      <c r="P251" s="24">
        <f t="shared" si="59"/>
        <v>0</v>
      </c>
      <c r="Q251" s="24">
        <f t="shared" si="59"/>
        <v>302.0840685028046</v>
      </c>
      <c r="R251" s="27">
        <f t="shared" si="57"/>
        <v>-55.087602082146496</v>
      </c>
      <c r="S251" s="60">
        <f t="shared" si="58"/>
        <v>-1</v>
      </c>
      <c r="T251" s="63" t="s">
        <v>31</v>
      </c>
    </row>
    <row r="252" spans="1:20" s="2" customFormat="1" x14ac:dyDescent="0.25">
      <c r="A252" s="22" t="s">
        <v>207</v>
      </c>
      <c r="B252" s="22" t="s">
        <v>208</v>
      </c>
      <c r="C252" s="23" t="s">
        <v>30</v>
      </c>
      <c r="D252" s="24">
        <v>0</v>
      </c>
      <c r="E252" s="24">
        <v>0</v>
      </c>
      <c r="F252" s="24">
        <v>0</v>
      </c>
      <c r="G252" s="24">
        <v>0</v>
      </c>
      <c r="H252" s="24">
        <v>0</v>
      </c>
      <c r="I252" s="24"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7">
        <f t="shared" si="57"/>
        <v>0</v>
      </c>
      <c r="S252" s="60" t="str">
        <f t="shared" si="58"/>
        <v>-</v>
      </c>
      <c r="T252" s="63" t="s">
        <v>31</v>
      </c>
    </row>
    <row r="253" spans="1:20" s="2" customFormat="1" x14ac:dyDescent="0.25">
      <c r="A253" s="22" t="s">
        <v>209</v>
      </c>
      <c r="B253" s="22" t="s">
        <v>210</v>
      </c>
      <c r="C253" s="23" t="s">
        <v>30</v>
      </c>
      <c r="D253" s="24">
        <v>0</v>
      </c>
      <c r="E253" s="24">
        <v>0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4">
        <v>0</v>
      </c>
      <c r="R253" s="27">
        <f t="shared" si="57"/>
        <v>0</v>
      </c>
      <c r="S253" s="60" t="str">
        <f t="shared" si="58"/>
        <v>-</v>
      </c>
      <c r="T253" s="63" t="s">
        <v>31</v>
      </c>
    </row>
    <row r="254" spans="1:20" s="2" customFormat="1" x14ac:dyDescent="0.25">
      <c r="A254" s="22" t="s">
        <v>211</v>
      </c>
      <c r="B254" s="22" t="s">
        <v>212</v>
      </c>
      <c r="C254" s="23" t="s">
        <v>30</v>
      </c>
      <c r="D254" s="24">
        <v>0</v>
      </c>
      <c r="E254" s="24">
        <v>0</v>
      </c>
      <c r="F254" s="24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4">
        <v>0</v>
      </c>
      <c r="R254" s="27">
        <f t="shared" si="57"/>
        <v>0</v>
      </c>
      <c r="S254" s="60" t="str">
        <f t="shared" si="58"/>
        <v>-</v>
      </c>
      <c r="T254" s="63" t="s">
        <v>31</v>
      </c>
    </row>
    <row r="255" spans="1:20" s="2" customFormat="1" x14ac:dyDescent="0.25">
      <c r="A255" s="22" t="s">
        <v>213</v>
      </c>
      <c r="B255" s="22" t="s">
        <v>120</v>
      </c>
      <c r="C255" s="23" t="s">
        <v>30</v>
      </c>
      <c r="D255" s="24">
        <v>0</v>
      </c>
      <c r="E255" s="24">
        <v>0</v>
      </c>
      <c r="F255" s="24">
        <v>0</v>
      </c>
      <c r="G255" s="24">
        <v>0</v>
      </c>
      <c r="H255" s="24">
        <v>0</v>
      </c>
      <c r="I255" s="24">
        <v>0</v>
      </c>
      <c r="J255" s="24">
        <v>0</v>
      </c>
      <c r="K255" s="24">
        <v>0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4">
        <v>0</v>
      </c>
      <c r="R255" s="27">
        <f t="shared" si="57"/>
        <v>0</v>
      </c>
      <c r="S255" s="60" t="str">
        <f t="shared" si="58"/>
        <v>-</v>
      </c>
      <c r="T255" s="63" t="s">
        <v>31</v>
      </c>
    </row>
    <row r="256" spans="1:20" s="2" customFormat="1" x14ac:dyDescent="0.25">
      <c r="A256" s="22" t="s">
        <v>214</v>
      </c>
      <c r="B256" s="22" t="s">
        <v>215</v>
      </c>
      <c r="C256" s="23" t="s">
        <v>30</v>
      </c>
      <c r="D256" s="24">
        <v>0</v>
      </c>
      <c r="E256" s="24"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4">
        <v>0</v>
      </c>
      <c r="R256" s="27">
        <f t="shared" si="57"/>
        <v>0</v>
      </c>
      <c r="S256" s="60" t="str">
        <f t="shared" si="58"/>
        <v>-</v>
      </c>
      <c r="T256" s="63" t="s">
        <v>31</v>
      </c>
    </row>
    <row r="257" spans="1:20" s="2" customFormat="1" x14ac:dyDescent="0.25">
      <c r="A257" s="22" t="s">
        <v>216</v>
      </c>
      <c r="B257" s="22" t="s">
        <v>217</v>
      </c>
      <c r="C257" s="23" t="s">
        <v>30</v>
      </c>
      <c r="D257" s="24">
        <v>0</v>
      </c>
      <c r="E257" s="24">
        <v>0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4">
        <v>0</v>
      </c>
      <c r="R257" s="27">
        <f t="shared" si="57"/>
        <v>0</v>
      </c>
      <c r="S257" s="60" t="str">
        <f t="shared" si="58"/>
        <v>-</v>
      </c>
      <c r="T257" s="63" t="s">
        <v>31</v>
      </c>
    </row>
    <row r="258" spans="1:20" s="2" customFormat="1" x14ac:dyDescent="0.25">
      <c r="A258" s="22" t="s">
        <v>218</v>
      </c>
      <c r="B258" s="22" t="s">
        <v>219</v>
      </c>
      <c r="C258" s="23" t="s">
        <v>30</v>
      </c>
      <c r="D258" s="24">
        <v>0</v>
      </c>
      <c r="E258" s="24">
        <v>0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4">
        <v>0</v>
      </c>
      <c r="R258" s="27">
        <f t="shared" si="57"/>
        <v>0</v>
      </c>
      <c r="S258" s="60" t="str">
        <f t="shared" si="58"/>
        <v>-</v>
      </c>
      <c r="T258" s="63" t="s">
        <v>31</v>
      </c>
    </row>
    <row r="259" spans="1:20" s="2" customFormat="1" x14ac:dyDescent="0.25">
      <c r="A259" s="22" t="s">
        <v>220</v>
      </c>
      <c r="B259" s="22" t="s">
        <v>221</v>
      </c>
      <c r="C259" s="23" t="s">
        <v>30</v>
      </c>
      <c r="D259" s="24">
        <v>0</v>
      </c>
      <c r="E259" s="24">
        <v>0</v>
      </c>
      <c r="F259" s="24">
        <v>0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4">
        <v>0</v>
      </c>
      <c r="R259" s="27">
        <f t="shared" si="57"/>
        <v>0</v>
      </c>
      <c r="S259" s="60" t="str">
        <f t="shared" si="58"/>
        <v>-</v>
      </c>
      <c r="T259" s="63" t="s">
        <v>31</v>
      </c>
    </row>
    <row r="260" spans="1:20" s="2" customFormat="1" ht="31.5" x14ac:dyDescent="0.25">
      <c r="A260" s="22" t="s">
        <v>222</v>
      </c>
      <c r="B260" s="22" t="s">
        <v>223</v>
      </c>
      <c r="C260" s="23" t="s">
        <v>30</v>
      </c>
      <c r="D260" s="24">
        <v>0</v>
      </c>
      <c r="E260" s="24"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4">
        <v>0</v>
      </c>
      <c r="R260" s="27">
        <f t="shared" si="57"/>
        <v>0</v>
      </c>
      <c r="S260" s="60" t="str">
        <f t="shared" si="58"/>
        <v>-</v>
      </c>
      <c r="T260" s="63" t="s">
        <v>31</v>
      </c>
    </row>
    <row r="261" spans="1:20" s="2" customFormat="1" x14ac:dyDescent="0.25">
      <c r="A261" s="22" t="s">
        <v>224</v>
      </c>
      <c r="B261" s="22" t="s">
        <v>122</v>
      </c>
      <c r="C261" s="23" t="s">
        <v>30</v>
      </c>
      <c r="D261" s="24">
        <v>0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4">
        <v>0</v>
      </c>
      <c r="R261" s="27">
        <f t="shared" si="57"/>
        <v>0</v>
      </c>
      <c r="S261" s="60" t="str">
        <f t="shared" si="58"/>
        <v>-</v>
      </c>
      <c r="T261" s="63" t="s">
        <v>31</v>
      </c>
    </row>
    <row r="262" spans="1:20" s="2" customFormat="1" ht="31.5" x14ac:dyDescent="0.25">
      <c r="A262" s="22" t="s">
        <v>225</v>
      </c>
      <c r="B262" s="22" t="s">
        <v>226</v>
      </c>
      <c r="C262" s="23" t="s">
        <v>30</v>
      </c>
      <c r="D262" s="24">
        <v>0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4">
        <v>0</v>
      </c>
      <c r="R262" s="27">
        <f t="shared" si="57"/>
        <v>0</v>
      </c>
      <c r="S262" s="60" t="str">
        <f t="shared" si="58"/>
        <v>-</v>
      </c>
      <c r="T262" s="63" t="s">
        <v>31</v>
      </c>
    </row>
    <row r="263" spans="1:20" s="2" customFormat="1" x14ac:dyDescent="0.25">
      <c r="A263" s="22" t="s">
        <v>227</v>
      </c>
      <c r="B263" s="22" t="s">
        <v>228</v>
      </c>
      <c r="C263" s="23" t="s">
        <v>30</v>
      </c>
      <c r="D263" s="24">
        <v>0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4">
        <v>0</v>
      </c>
      <c r="R263" s="27">
        <f t="shared" si="57"/>
        <v>0</v>
      </c>
      <c r="S263" s="60" t="str">
        <f t="shared" si="58"/>
        <v>-</v>
      </c>
      <c r="T263" s="63" t="s">
        <v>31</v>
      </c>
    </row>
    <row r="264" spans="1:20" s="2" customFormat="1" x14ac:dyDescent="0.25">
      <c r="A264" s="22" t="s">
        <v>229</v>
      </c>
      <c r="B264" s="22" t="s">
        <v>230</v>
      </c>
      <c r="C264" s="23" t="s">
        <v>30</v>
      </c>
      <c r="D264" s="24">
        <v>0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4">
        <v>0</v>
      </c>
      <c r="R264" s="27">
        <f t="shared" si="57"/>
        <v>0</v>
      </c>
      <c r="S264" s="60" t="str">
        <f t="shared" si="58"/>
        <v>-</v>
      </c>
      <c r="T264" s="63" t="s">
        <v>31</v>
      </c>
    </row>
    <row r="265" spans="1:20" s="2" customFormat="1" x14ac:dyDescent="0.25">
      <c r="A265" s="22" t="s">
        <v>231</v>
      </c>
      <c r="B265" s="22" t="s">
        <v>232</v>
      </c>
      <c r="C265" s="23" t="s">
        <v>30</v>
      </c>
      <c r="D265" s="24">
        <v>0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4">
        <v>0</v>
      </c>
      <c r="R265" s="27">
        <f t="shared" si="57"/>
        <v>0</v>
      </c>
      <c r="S265" s="60" t="str">
        <f t="shared" si="58"/>
        <v>-</v>
      </c>
      <c r="T265" s="63" t="s">
        <v>31</v>
      </c>
    </row>
    <row r="266" spans="1:20" s="2" customFormat="1" x14ac:dyDescent="0.25">
      <c r="A266" s="22" t="s">
        <v>233</v>
      </c>
      <c r="B266" s="22" t="s">
        <v>234</v>
      </c>
      <c r="C266" s="23" t="s">
        <v>30</v>
      </c>
      <c r="D266" s="24">
        <v>0</v>
      </c>
      <c r="E266" s="24">
        <v>0</v>
      </c>
      <c r="F266" s="24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4">
        <v>0</v>
      </c>
      <c r="R266" s="27">
        <f t="shared" si="57"/>
        <v>0</v>
      </c>
      <c r="S266" s="60" t="str">
        <f t="shared" si="58"/>
        <v>-</v>
      </c>
      <c r="T266" s="63" t="s">
        <v>31</v>
      </c>
    </row>
    <row r="267" spans="1:20" s="2" customFormat="1" x14ac:dyDescent="0.25">
      <c r="A267" s="22" t="s">
        <v>235</v>
      </c>
      <c r="B267" s="22" t="s">
        <v>236</v>
      </c>
      <c r="C267" s="23" t="s">
        <v>30</v>
      </c>
      <c r="D267" s="24">
        <v>0</v>
      </c>
      <c r="E267" s="24"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27">
        <f t="shared" si="57"/>
        <v>0</v>
      </c>
      <c r="S267" s="60" t="str">
        <f t="shared" si="58"/>
        <v>-</v>
      </c>
      <c r="T267" s="63" t="s">
        <v>31</v>
      </c>
    </row>
    <row r="268" spans="1:20" s="2" customFormat="1" x14ac:dyDescent="0.25">
      <c r="A268" s="22" t="s">
        <v>237</v>
      </c>
      <c r="B268" s="22" t="s">
        <v>238</v>
      </c>
      <c r="C268" s="23" t="s">
        <v>30</v>
      </c>
      <c r="D268" s="24">
        <v>0</v>
      </c>
      <c r="E268" s="24">
        <v>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  <c r="N268" s="24">
        <v>0</v>
      </c>
      <c r="O268" s="24">
        <v>0</v>
      </c>
      <c r="P268" s="24">
        <v>0</v>
      </c>
      <c r="Q268" s="24">
        <v>0</v>
      </c>
      <c r="R268" s="27">
        <f t="shared" si="57"/>
        <v>0</v>
      </c>
      <c r="S268" s="60" t="str">
        <f t="shared" si="58"/>
        <v>-</v>
      </c>
      <c r="T268" s="63" t="s">
        <v>31</v>
      </c>
    </row>
    <row r="269" spans="1:20" s="2" customFormat="1" x14ac:dyDescent="0.25">
      <c r="A269" s="22" t="s">
        <v>239</v>
      </c>
      <c r="B269" s="22" t="s">
        <v>240</v>
      </c>
      <c r="C269" s="23" t="s">
        <v>30</v>
      </c>
      <c r="D269" s="24">
        <v>0</v>
      </c>
      <c r="E269" s="24">
        <v>0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4">
        <v>0</v>
      </c>
      <c r="R269" s="27">
        <f t="shared" si="57"/>
        <v>0</v>
      </c>
      <c r="S269" s="60" t="str">
        <f t="shared" si="58"/>
        <v>-</v>
      </c>
      <c r="T269" s="63" t="s">
        <v>31</v>
      </c>
    </row>
    <row r="270" spans="1:20" s="2" customFormat="1" ht="31.5" x14ac:dyDescent="0.25">
      <c r="A270" s="22" t="s">
        <v>241</v>
      </c>
      <c r="B270" s="22" t="s">
        <v>242</v>
      </c>
      <c r="C270" s="23" t="s">
        <v>30</v>
      </c>
      <c r="D270" s="24">
        <v>0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4">
        <v>0</v>
      </c>
      <c r="R270" s="27">
        <f t="shared" si="57"/>
        <v>0</v>
      </c>
      <c r="S270" s="60" t="str">
        <f t="shared" si="58"/>
        <v>-</v>
      </c>
      <c r="T270" s="63" t="s">
        <v>31</v>
      </c>
    </row>
    <row r="271" spans="1:20" s="2" customFormat="1" x14ac:dyDescent="0.25">
      <c r="A271" s="22" t="s">
        <v>243</v>
      </c>
      <c r="B271" s="22" t="s">
        <v>244</v>
      </c>
      <c r="C271" s="23" t="s">
        <v>30</v>
      </c>
      <c r="D271" s="24">
        <v>0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4">
        <v>0</v>
      </c>
      <c r="R271" s="27">
        <f t="shared" si="57"/>
        <v>0</v>
      </c>
      <c r="S271" s="60" t="str">
        <f t="shared" si="58"/>
        <v>-</v>
      </c>
      <c r="T271" s="63" t="s">
        <v>31</v>
      </c>
    </row>
    <row r="272" spans="1:20" s="2" customFormat="1" x14ac:dyDescent="0.25">
      <c r="A272" s="22" t="s">
        <v>245</v>
      </c>
      <c r="B272" s="22" t="s">
        <v>132</v>
      </c>
      <c r="C272" s="23" t="s">
        <v>30</v>
      </c>
      <c r="D272" s="24">
        <v>0</v>
      </c>
      <c r="E272" s="24">
        <v>0</v>
      </c>
      <c r="F272" s="24">
        <v>0</v>
      </c>
      <c r="G272" s="24">
        <v>0</v>
      </c>
      <c r="H272" s="24">
        <v>0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4">
        <v>0</v>
      </c>
      <c r="R272" s="27">
        <f t="shared" si="57"/>
        <v>0</v>
      </c>
      <c r="S272" s="60" t="str">
        <f t="shared" si="58"/>
        <v>-</v>
      </c>
      <c r="T272" s="63" t="s">
        <v>31</v>
      </c>
    </row>
    <row r="273" spans="1:20" s="2" customFormat="1" x14ac:dyDescent="0.25">
      <c r="A273" s="22" t="s">
        <v>246</v>
      </c>
      <c r="B273" s="22" t="s">
        <v>134</v>
      </c>
      <c r="C273" s="23" t="s">
        <v>30</v>
      </c>
      <c r="D273" s="24">
        <f t="shared" ref="D273:Q273" si="60">SUM(D274:D276)</f>
        <v>302.0840685028046</v>
      </c>
      <c r="E273" s="24">
        <f t="shared" si="60"/>
        <v>0</v>
      </c>
      <c r="F273" s="24">
        <f t="shared" si="60"/>
        <v>302.0840685028046</v>
      </c>
      <c r="G273" s="24">
        <f t="shared" si="60"/>
        <v>55.087602082146496</v>
      </c>
      <c r="H273" s="24">
        <f t="shared" si="60"/>
        <v>0</v>
      </c>
      <c r="I273" s="24">
        <f t="shared" si="60"/>
        <v>0</v>
      </c>
      <c r="J273" s="24">
        <f t="shared" si="60"/>
        <v>0</v>
      </c>
      <c r="K273" s="24">
        <f t="shared" si="60"/>
        <v>0</v>
      </c>
      <c r="L273" s="24">
        <f t="shared" si="60"/>
        <v>0</v>
      </c>
      <c r="M273" s="24">
        <f t="shared" si="60"/>
        <v>0</v>
      </c>
      <c r="N273" s="24">
        <f t="shared" si="60"/>
        <v>0</v>
      </c>
      <c r="O273" s="24">
        <f t="shared" si="60"/>
        <v>55.087602082146496</v>
      </c>
      <c r="P273" s="24">
        <f t="shared" si="60"/>
        <v>0</v>
      </c>
      <c r="Q273" s="24">
        <f t="shared" si="60"/>
        <v>302.0840685028046</v>
      </c>
      <c r="R273" s="27">
        <f t="shared" si="57"/>
        <v>-55.087602082146496</v>
      </c>
      <c r="S273" s="60">
        <f t="shared" si="58"/>
        <v>-1</v>
      </c>
      <c r="T273" s="63" t="s">
        <v>31</v>
      </c>
    </row>
    <row r="274" spans="1:20" s="2" customFormat="1" ht="47.25" x14ac:dyDescent="0.25">
      <c r="A274" s="22" t="s">
        <v>246</v>
      </c>
      <c r="B274" s="22" t="s">
        <v>536</v>
      </c>
      <c r="C274" s="23" t="s">
        <v>537</v>
      </c>
      <c r="D274" s="24">
        <v>263.27748491957408</v>
      </c>
      <c r="E274" s="24">
        <v>0</v>
      </c>
      <c r="F274" s="25">
        <v>263.27748491957408</v>
      </c>
      <c r="G274" s="26">
        <v>50.747008072349523</v>
      </c>
      <c r="H274" s="25">
        <f>J274+L274+N274+P274</f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50.747008072349523</v>
      </c>
      <c r="P274" s="25">
        <v>0</v>
      </c>
      <c r="Q274" s="26">
        <f>F274-H274</f>
        <v>263.27748491957408</v>
      </c>
      <c r="R274" s="27">
        <f t="shared" si="57"/>
        <v>-50.747008072349523</v>
      </c>
      <c r="S274" s="60">
        <f t="shared" si="58"/>
        <v>-1</v>
      </c>
      <c r="T274" s="63" t="s">
        <v>542</v>
      </c>
    </row>
    <row r="275" spans="1:20" s="2" customFormat="1" ht="47.25" x14ac:dyDescent="0.25">
      <c r="A275" s="22" t="s">
        <v>246</v>
      </c>
      <c r="B275" s="22" t="s">
        <v>538</v>
      </c>
      <c r="C275" s="23" t="s">
        <v>539</v>
      </c>
      <c r="D275" s="24">
        <v>13.88694268850028</v>
      </c>
      <c r="E275" s="24">
        <v>0</v>
      </c>
      <c r="F275" s="25">
        <v>13.88694268850028</v>
      </c>
      <c r="G275" s="26">
        <v>1.035751509041448</v>
      </c>
      <c r="H275" s="25">
        <f t="shared" ref="H275:H276" si="61">J275+L275+N275+P275</f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1.035751509041448</v>
      </c>
      <c r="P275" s="25">
        <v>0</v>
      </c>
      <c r="Q275" s="26">
        <f t="shared" ref="Q275:Q276" si="62">F275-H275</f>
        <v>13.88694268850028</v>
      </c>
      <c r="R275" s="27">
        <f t="shared" si="57"/>
        <v>-1.035751509041448</v>
      </c>
      <c r="S275" s="60">
        <f t="shared" si="58"/>
        <v>-1</v>
      </c>
      <c r="T275" s="63" t="s">
        <v>542</v>
      </c>
    </row>
    <row r="276" spans="1:20" s="2" customFormat="1" ht="71.25" customHeight="1" x14ac:dyDescent="0.25">
      <c r="A276" s="22" t="s">
        <v>246</v>
      </c>
      <c r="B276" s="22" t="s">
        <v>540</v>
      </c>
      <c r="C276" s="23" t="s">
        <v>541</v>
      </c>
      <c r="D276" s="24">
        <v>24.919640894730282</v>
      </c>
      <c r="E276" s="24">
        <v>0</v>
      </c>
      <c r="F276" s="25">
        <v>24.919640894730282</v>
      </c>
      <c r="G276" s="26">
        <v>3.3048425007555262</v>
      </c>
      <c r="H276" s="25">
        <f t="shared" si="61"/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3.3048425007555262</v>
      </c>
      <c r="P276" s="25">
        <v>0</v>
      </c>
      <c r="Q276" s="26">
        <f t="shared" si="62"/>
        <v>24.919640894730282</v>
      </c>
      <c r="R276" s="27">
        <f t="shared" si="57"/>
        <v>-3.3048425007555262</v>
      </c>
      <c r="S276" s="60">
        <f t="shared" si="58"/>
        <v>-1</v>
      </c>
      <c r="T276" s="63" t="s">
        <v>542</v>
      </c>
    </row>
    <row r="277" spans="1:20" s="2" customFormat="1" ht="21" customHeight="1" x14ac:dyDescent="0.25">
      <c r="A277" s="22" t="s">
        <v>247</v>
      </c>
      <c r="B277" s="22" t="s">
        <v>248</v>
      </c>
      <c r="C277" s="23" t="s">
        <v>30</v>
      </c>
      <c r="D277" s="25">
        <v>0</v>
      </c>
      <c r="E277" s="25">
        <v>0</v>
      </c>
      <c r="F277" s="25">
        <v>0</v>
      </c>
      <c r="G277" s="25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7">
        <f t="shared" si="57"/>
        <v>0</v>
      </c>
      <c r="S277" s="60" t="str">
        <f t="shared" si="58"/>
        <v>-</v>
      </c>
      <c r="T277" s="63" t="s">
        <v>31</v>
      </c>
    </row>
    <row r="278" spans="1:20" s="2" customFormat="1" x14ac:dyDescent="0.25">
      <c r="A278" s="50" t="s">
        <v>249</v>
      </c>
      <c r="B278" s="50"/>
      <c r="C278" s="28"/>
      <c r="D278" s="29"/>
      <c r="E278" s="29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1"/>
      <c r="T278" s="32"/>
    </row>
    <row r="279" spans="1:20" s="2" customFormat="1" x14ac:dyDescent="0.25">
      <c r="A279" s="33"/>
      <c r="B279" s="34" t="s">
        <v>250</v>
      </c>
      <c r="C279" s="35"/>
      <c r="D279" s="35"/>
      <c r="E279" s="35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2"/>
    </row>
    <row r="280" spans="1:20" s="2" customFormat="1" x14ac:dyDescent="0.25">
      <c r="A280" s="33">
        <v>1</v>
      </c>
      <c r="B280" s="34" t="s">
        <v>251</v>
      </c>
      <c r="C280" s="34"/>
      <c r="D280" s="34"/>
      <c r="E280" s="34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2"/>
    </row>
    <row r="281" spans="1:20" s="2" customFormat="1" x14ac:dyDescent="0.25">
      <c r="A281" s="33">
        <v>2</v>
      </c>
      <c r="B281" s="34" t="s">
        <v>252</v>
      </c>
      <c r="C281" s="34"/>
      <c r="D281" s="34"/>
      <c r="E281" s="34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2"/>
    </row>
    <row r="282" spans="1:20" s="2" customFormat="1" x14ac:dyDescent="0.25">
      <c r="A282" s="37" t="s">
        <v>253</v>
      </c>
      <c r="B282" s="35"/>
      <c r="C282" s="35"/>
      <c r="D282" s="35"/>
      <c r="E282" s="35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8"/>
      <c r="S282" s="30"/>
      <c r="T282" s="32"/>
    </row>
    <row r="283" spans="1:20" s="2" customFormat="1" x14ac:dyDescent="0.25">
      <c r="A283" s="39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1"/>
      <c r="S283" s="40"/>
      <c r="T283" s="40"/>
    </row>
    <row r="284" spans="1:20" s="2" customFormat="1" x14ac:dyDescent="0.25">
      <c r="A284" s="39"/>
      <c r="B284" s="42" t="s">
        <v>254</v>
      </c>
      <c r="C284" s="42"/>
      <c r="D284" s="42"/>
      <c r="E284" s="42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1"/>
      <c r="S284" s="40"/>
      <c r="T284" s="40"/>
    </row>
    <row r="285" spans="1:20" s="2" customFormat="1" x14ac:dyDescent="0.25">
      <c r="A285" s="39"/>
      <c r="B285" s="51" t="s">
        <v>255</v>
      </c>
      <c r="C285" s="51"/>
      <c r="D285" s="51"/>
      <c r="E285" s="51"/>
      <c r="F285" s="51"/>
      <c r="G285" s="51"/>
      <c r="H285" s="51"/>
      <c r="I285" s="51"/>
      <c r="J285" s="40"/>
      <c r="K285" s="40"/>
      <c r="L285" s="40"/>
      <c r="M285" s="40"/>
      <c r="N285" s="40"/>
      <c r="O285" s="40"/>
      <c r="P285" s="40"/>
      <c r="Q285" s="40"/>
      <c r="R285" s="41"/>
      <c r="S285" s="40"/>
      <c r="T285" s="40"/>
    </row>
    <row r="286" spans="1:20" s="2" customFormat="1" x14ac:dyDescent="0.25">
      <c r="A286" s="39"/>
      <c r="B286" s="2" t="s">
        <v>256</v>
      </c>
      <c r="F286" s="9"/>
      <c r="G286" s="9"/>
      <c r="H286" s="9"/>
      <c r="I286" s="9"/>
      <c r="J286" s="9"/>
      <c r="K286" s="9"/>
      <c r="L286" s="40"/>
      <c r="M286" s="40"/>
      <c r="N286" s="40"/>
      <c r="O286" s="40"/>
      <c r="P286" s="40"/>
      <c r="Q286" s="40"/>
      <c r="R286" s="41"/>
      <c r="S286" s="40"/>
      <c r="T286" s="40"/>
    </row>
    <row r="287" spans="1:20" s="2" customFormat="1" x14ac:dyDescent="0.25">
      <c r="A287" s="39"/>
      <c r="F287" s="9"/>
      <c r="G287" s="9"/>
      <c r="H287" s="9"/>
      <c r="I287" s="9"/>
      <c r="J287" s="9"/>
      <c r="K287" s="9"/>
      <c r="L287" s="40"/>
      <c r="M287" s="40"/>
      <c r="N287" s="40"/>
      <c r="O287" s="40"/>
      <c r="P287" s="40"/>
      <c r="Q287" s="40"/>
      <c r="R287" s="41"/>
      <c r="S287" s="40"/>
      <c r="T287" s="40"/>
    </row>
    <row r="288" spans="1:20" s="2" customFormat="1" x14ac:dyDescent="0.25">
      <c r="A288" s="39"/>
      <c r="B288" s="52" t="s">
        <v>257</v>
      </c>
      <c r="C288" s="52"/>
      <c r="D288" s="52"/>
      <c r="E288" s="52"/>
      <c r="F288" s="52"/>
      <c r="G288" s="52"/>
      <c r="H288" s="52"/>
      <c r="I288" s="52"/>
      <c r="J288" s="52"/>
      <c r="K288" s="52"/>
      <c r="L288" s="40"/>
      <c r="M288" s="40"/>
      <c r="N288" s="40"/>
      <c r="O288" s="40"/>
      <c r="P288" s="40"/>
      <c r="Q288" s="40"/>
      <c r="R288" s="41"/>
      <c r="S288" s="40"/>
      <c r="T288" s="40"/>
    </row>
    <row r="289" spans="1:20" s="2" customFormat="1" x14ac:dyDescent="0.25">
      <c r="A289" s="39"/>
      <c r="B289" s="5"/>
      <c r="C289" s="5"/>
      <c r="D289" s="5"/>
      <c r="E289" s="5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1"/>
      <c r="S289" s="40"/>
      <c r="T289" s="40"/>
    </row>
    <row r="290" spans="1:20" s="2" customFormat="1" x14ac:dyDescent="0.25">
      <c r="A290" s="39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1"/>
      <c r="S290" s="40"/>
      <c r="T290" s="40"/>
    </row>
    <row r="291" spans="1:20" s="2" customFormat="1" x14ac:dyDescent="0.25">
      <c r="A291" s="43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44"/>
      <c r="S291" s="9"/>
      <c r="T291" s="9"/>
    </row>
    <row r="292" spans="1:20" s="2" customFormat="1" x14ac:dyDescent="0.25">
      <c r="A292" s="45"/>
      <c r="F292" s="46"/>
      <c r="G292" s="9"/>
      <c r="H292" s="9"/>
      <c r="I292" s="9"/>
      <c r="J292" s="11"/>
      <c r="K292" s="11"/>
      <c r="L292" s="11"/>
      <c r="M292" s="9"/>
      <c r="N292" s="9"/>
      <c r="O292" s="9"/>
      <c r="P292" s="9"/>
      <c r="Q292" s="9"/>
      <c r="R292" s="44"/>
      <c r="S292" s="9"/>
      <c r="T292" s="9"/>
    </row>
    <row r="293" spans="1:20" s="2" customFormat="1" ht="21" customHeight="1" x14ac:dyDescent="0.3">
      <c r="A293" s="8"/>
      <c r="B293" s="47"/>
      <c r="C293" s="47"/>
      <c r="D293" s="47"/>
      <c r="E293" s="47"/>
      <c r="F293" s="9"/>
      <c r="G293" s="48"/>
      <c r="H293" s="9"/>
      <c r="I293" s="9"/>
      <c r="J293" s="49"/>
      <c r="K293" s="9"/>
      <c r="L293" s="49"/>
      <c r="M293" s="49"/>
      <c r="N293" s="49"/>
      <c r="O293" s="9"/>
      <c r="P293" s="11"/>
      <c r="Q293" s="11"/>
      <c r="R293" s="44"/>
      <c r="S293" s="11"/>
      <c r="T293" s="11"/>
    </row>
  </sheetData>
  <autoFilter ref="A24:T282"/>
  <mergeCells count="28">
    <mergeCell ref="A12:T12"/>
    <mergeCell ref="A4:T4"/>
    <mergeCell ref="A5:T5"/>
    <mergeCell ref="A7:T7"/>
    <mergeCell ref="A8:T8"/>
    <mergeCell ref="A10:T10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278:B278"/>
    <mergeCell ref="B285:I285"/>
    <mergeCell ref="B288:K288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</mergeCells>
  <pageMargins left="0.70866141732283472" right="0" top="0.39370078740157483" bottom="0" header="0.31496062992125984" footer="0.31496062992125984"/>
  <pageSetup paperSize="9" scale="29" fitToHeight="0" orientation="landscape" r:id="rId1"/>
  <headerFooter alignWithMargins="0"/>
  <rowBreaks count="35" manualBreakCount="35">
    <brk id="219" max="22" man="1"/>
    <brk id="251" max="22" man="1"/>
    <brk id="262" max="22" man="1"/>
    <brk id="289" max="22" man="1"/>
    <brk id="299" max="22" man="1"/>
    <brk id="341" max="22" man="1"/>
    <brk id="354" max="22" man="1"/>
    <brk id="382" max="22" man="1"/>
    <brk id="394" max="22" man="1"/>
    <brk id="449" max="22" man="1"/>
    <brk id="480" max="22" man="1"/>
    <brk id="494" max="22" man="1"/>
    <brk id="497" max="22" man="1"/>
    <brk id="525" max="22" man="1"/>
    <brk id="544" max="22" man="1"/>
    <brk id="562" max="22" man="1"/>
    <brk id="579" max="22" man="1"/>
    <brk id="606" max="22" man="1"/>
    <brk id="607" max="22" man="1"/>
    <brk id="619" max="22" man="1"/>
    <brk id="620" max="22" man="1"/>
    <brk id="621" max="22" man="1"/>
    <brk id="622" max="22" man="1"/>
    <brk id="642" max="22" man="1"/>
    <brk id="678" max="22" man="1"/>
    <brk id="692" max="22" man="1"/>
    <brk id="707" max="22" man="1"/>
    <brk id="719" max="22" man="1"/>
    <brk id="731" max="22" man="1"/>
    <brk id="744" max="22" man="1"/>
    <brk id="760" max="22" man="1"/>
    <brk id="790" max="22" man="1"/>
    <brk id="815" max="22" man="1"/>
    <brk id="844" max="22" man="1"/>
    <brk id="87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2023-02-13T07:20:17Z</dcterms:created>
  <dcterms:modified xsi:type="dcterms:W3CDTF">2023-02-13T07:27:00Z</dcterms:modified>
</cp:coreProperties>
</file>