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авлено в МИНЭНЕРГО 14.02.2023\ОТЧЕТ МЭ ЧЕЧЕНЭНЕРГО 4 кв\ФОРМАТЫ ОТЧЕТА\"/>
    </mc:Choice>
  </mc:AlternateContent>
  <bookViews>
    <workbookView xWindow="0" yWindow="0" windowWidth="14400" windowHeight="12120"/>
  </bookViews>
  <sheets>
    <sheet name="ФЭМ Чеченэнерго" sheetId="1" r:id="rId1"/>
  </sheets>
  <definedNames>
    <definedName name="_xlnm._FilterDatabase" localSheetId="0" hidden="1">'ФЭМ Чеченэнерго'!#REF!</definedName>
    <definedName name="_xlnm.Print_Area" localSheetId="0">'ФЭМ Чеченэнерго'!$A$1:$G$451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6" i="1" l="1"/>
  <c r="F446" i="1"/>
  <c r="F444" i="1"/>
  <c r="G444" i="1" s="1"/>
  <c r="G442" i="1"/>
  <c r="F442" i="1"/>
  <c r="F441" i="1"/>
  <c r="G441" i="1" s="1"/>
  <c r="G439" i="1"/>
  <c r="F439" i="1"/>
  <c r="F437" i="1"/>
  <c r="G437" i="1" s="1"/>
  <c r="G436" i="1"/>
  <c r="F436" i="1"/>
  <c r="E436" i="1"/>
  <c r="F435" i="1"/>
  <c r="G435" i="1" s="1"/>
  <c r="G434" i="1"/>
  <c r="F434" i="1"/>
  <c r="F433" i="1"/>
  <c r="G433" i="1" s="1"/>
  <c r="G432" i="1"/>
  <c r="F432" i="1"/>
  <c r="F431" i="1"/>
  <c r="G431" i="1" s="1"/>
  <c r="E431" i="1"/>
  <c r="F430" i="1"/>
  <c r="G430" i="1" s="1"/>
  <c r="G429" i="1"/>
  <c r="F429" i="1"/>
  <c r="E428" i="1"/>
  <c r="F428" i="1" s="1"/>
  <c r="G428" i="1" s="1"/>
  <c r="G427" i="1"/>
  <c r="F427" i="1"/>
  <c r="F422" i="1"/>
  <c r="G422" i="1" s="1"/>
  <c r="G420" i="1"/>
  <c r="F420" i="1"/>
  <c r="F414" i="1"/>
  <c r="G414" i="1" s="1"/>
  <c r="E414" i="1"/>
  <c r="F413" i="1"/>
  <c r="G413" i="1" s="1"/>
  <c r="G408" i="1"/>
  <c r="F408" i="1"/>
  <c r="E406" i="1"/>
  <c r="F406" i="1" s="1"/>
  <c r="G406" i="1" s="1"/>
  <c r="G400" i="1"/>
  <c r="F400" i="1"/>
  <c r="F399" i="1"/>
  <c r="G399" i="1" s="1"/>
  <c r="E399" i="1"/>
  <c r="E398" i="1"/>
  <c r="F398" i="1" s="1"/>
  <c r="G398" i="1" s="1"/>
  <c r="G389" i="1"/>
  <c r="F389" i="1"/>
  <c r="F388" i="1"/>
  <c r="G388" i="1" s="1"/>
  <c r="E387" i="1"/>
  <c r="F387" i="1" s="1"/>
  <c r="G387" i="1" s="1"/>
  <c r="G386" i="1"/>
  <c r="F386" i="1"/>
  <c r="F385" i="1"/>
  <c r="G385" i="1" s="1"/>
  <c r="G384" i="1"/>
  <c r="F384" i="1"/>
  <c r="E384" i="1"/>
  <c r="F382" i="1"/>
  <c r="G382" i="1" s="1"/>
  <c r="E376" i="1"/>
  <c r="F376" i="1" s="1"/>
  <c r="G376" i="1" s="1"/>
  <c r="E371" i="1"/>
  <c r="F367" i="1"/>
  <c r="G367" i="1" s="1"/>
  <c r="G354" i="1"/>
  <c r="F354" i="1"/>
  <c r="E354" i="1"/>
  <c r="D354" i="1"/>
  <c r="G352" i="1"/>
  <c r="F352" i="1"/>
  <c r="E350" i="1"/>
  <c r="F350" i="1" s="1"/>
  <c r="G350" i="1" s="1"/>
  <c r="D350" i="1"/>
  <c r="F349" i="1"/>
  <c r="G349" i="1" s="1"/>
  <c r="G348" i="1"/>
  <c r="F348" i="1"/>
  <c r="F347" i="1"/>
  <c r="G347" i="1" s="1"/>
  <c r="G346" i="1"/>
  <c r="F346" i="1"/>
  <c r="F345" i="1"/>
  <c r="G345" i="1" s="1"/>
  <c r="G344" i="1"/>
  <c r="F344" i="1"/>
  <c r="F343" i="1"/>
  <c r="G343" i="1" s="1"/>
  <c r="G342" i="1"/>
  <c r="F342" i="1"/>
  <c r="E341" i="1"/>
  <c r="F341" i="1" s="1"/>
  <c r="G341" i="1" s="1"/>
  <c r="G340" i="1"/>
  <c r="F340" i="1"/>
  <c r="F313" i="1"/>
  <c r="F311" i="1"/>
  <c r="G302" i="1"/>
  <c r="F302" i="1"/>
  <c r="F301" i="1"/>
  <c r="G301" i="1" s="1"/>
  <c r="G300" i="1"/>
  <c r="F300" i="1"/>
  <c r="F299" i="1"/>
  <c r="G299" i="1" s="1"/>
  <c r="G298" i="1"/>
  <c r="F298" i="1"/>
  <c r="F297" i="1"/>
  <c r="G297" i="1" s="1"/>
  <c r="G296" i="1"/>
  <c r="F296" i="1"/>
  <c r="F295" i="1"/>
  <c r="G295" i="1" s="1"/>
  <c r="G294" i="1"/>
  <c r="F294" i="1"/>
  <c r="F293" i="1"/>
  <c r="G293" i="1" s="1"/>
  <c r="E292" i="1"/>
  <c r="F292" i="1" s="1"/>
  <c r="G292" i="1" s="1"/>
  <c r="G291" i="1"/>
  <c r="F291" i="1"/>
  <c r="F290" i="1"/>
  <c r="G290" i="1" s="1"/>
  <c r="G289" i="1"/>
  <c r="F289" i="1"/>
  <c r="F288" i="1"/>
  <c r="G288" i="1" s="1"/>
  <c r="G287" i="1"/>
  <c r="F287" i="1"/>
  <c r="E286" i="1"/>
  <c r="E303" i="1" s="1"/>
  <c r="G285" i="1"/>
  <c r="F285" i="1"/>
  <c r="F284" i="1"/>
  <c r="G284" i="1" s="1"/>
  <c r="G283" i="1"/>
  <c r="F283" i="1"/>
  <c r="F282" i="1"/>
  <c r="G282" i="1" s="1"/>
  <c r="E281" i="1"/>
  <c r="F281" i="1" s="1"/>
  <c r="G281" i="1" s="1"/>
  <c r="G272" i="1"/>
  <c r="F272" i="1"/>
  <c r="F271" i="1"/>
  <c r="G271" i="1" s="1"/>
  <c r="G270" i="1"/>
  <c r="F270" i="1"/>
  <c r="F269" i="1"/>
  <c r="G269" i="1" s="1"/>
  <c r="G266" i="1"/>
  <c r="F266" i="1"/>
  <c r="F265" i="1"/>
  <c r="G265" i="1" s="1"/>
  <c r="G254" i="1"/>
  <c r="F254" i="1"/>
  <c r="G251" i="1"/>
  <c r="F251" i="1"/>
  <c r="F249" i="1"/>
  <c r="G249" i="1" s="1"/>
  <c r="D247" i="1"/>
  <c r="D248" i="1" s="1"/>
  <c r="G246" i="1"/>
  <c r="F246" i="1"/>
  <c r="E246" i="1"/>
  <c r="G242" i="1"/>
  <c r="F242" i="1"/>
  <c r="E242" i="1"/>
  <c r="F240" i="1"/>
  <c r="G240" i="1" s="1"/>
  <c r="G239" i="1"/>
  <c r="F239" i="1"/>
  <c r="F238" i="1"/>
  <c r="G238" i="1" s="1"/>
  <c r="G237" i="1"/>
  <c r="F237" i="1"/>
  <c r="E236" i="1"/>
  <c r="E241" i="1" s="1"/>
  <c r="G235" i="1"/>
  <c r="F235" i="1"/>
  <c r="F233" i="1"/>
  <c r="G233" i="1" s="1"/>
  <c r="G232" i="1"/>
  <c r="F232" i="1"/>
  <c r="F231" i="1"/>
  <c r="G231" i="1" s="1"/>
  <c r="G230" i="1"/>
  <c r="F230" i="1"/>
  <c r="E229" i="1"/>
  <c r="E234" i="1" s="1"/>
  <c r="F234" i="1" s="1"/>
  <c r="G234" i="1" s="1"/>
  <c r="G228" i="1"/>
  <c r="F228" i="1"/>
  <c r="F227" i="1"/>
  <c r="G227" i="1" s="1"/>
  <c r="G226" i="1"/>
  <c r="F226" i="1"/>
  <c r="F225" i="1"/>
  <c r="G225" i="1" s="1"/>
  <c r="E224" i="1"/>
  <c r="F224" i="1" s="1"/>
  <c r="G224" i="1" s="1"/>
  <c r="G223" i="1"/>
  <c r="F223" i="1"/>
  <c r="F222" i="1"/>
  <c r="G222" i="1" s="1"/>
  <c r="G219" i="1"/>
  <c r="F219" i="1"/>
  <c r="F218" i="1"/>
  <c r="G218" i="1" s="1"/>
  <c r="G217" i="1"/>
  <c r="F217" i="1"/>
  <c r="F216" i="1"/>
  <c r="G216" i="1" s="1"/>
  <c r="G215" i="1"/>
  <c r="F215" i="1"/>
  <c r="F214" i="1"/>
  <c r="G214" i="1" s="1"/>
  <c r="G213" i="1"/>
  <c r="F213" i="1"/>
  <c r="F212" i="1"/>
  <c r="G212" i="1" s="1"/>
  <c r="G211" i="1"/>
  <c r="F211" i="1"/>
  <c r="E210" i="1"/>
  <c r="E243" i="1" s="1"/>
  <c r="E209" i="1"/>
  <c r="E245" i="1" s="1"/>
  <c r="F245" i="1" s="1"/>
  <c r="G245" i="1" s="1"/>
  <c r="G207" i="1"/>
  <c r="F207" i="1"/>
  <c r="F206" i="1"/>
  <c r="G206" i="1" s="1"/>
  <c r="G205" i="1"/>
  <c r="F205" i="1"/>
  <c r="F204" i="1"/>
  <c r="G204" i="1" s="1"/>
  <c r="G203" i="1"/>
  <c r="F203" i="1"/>
  <c r="E202" i="1"/>
  <c r="F202" i="1" s="1"/>
  <c r="G202" i="1" s="1"/>
  <c r="G201" i="1"/>
  <c r="F201" i="1"/>
  <c r="F200" i="1"/>
  <c r="G200" i="1" s="1"/>
  <c r="G199" i="1"/>
  <c r="F199" i="1"/>
  <c r="F198" i="1"/>
  <c r="G198" i="1" s="1"/>
  <c r="G197" i="1"/>
  <c r="F197" i="1"/>
  <c r="F196" i="1"/>
  <c r="G196" i="1" s="1"/>
  <c r="G195" i="1"/>
  <c r="F195" i="1"/>
  <c r="F194" i="1"/>
  <c r="G194" i="1" s="1"/>
  <c r="G193" i="1"/>
  <c r="F193" i="1"/>
  <c r="F192" i="1"/>
  <c r="G192" i="1" s="1"/>
  <c r="G191" i="1"/>
  <c r="F191" i="1"/>
  <c r="F190" i="1"/>
  <c r="G190" i="1" s="1"/>
  <c r="G189" i="1"/>
  <c r="F189" i="1"/>
  <c r="F188" i="1"/>
  <c r="G188" i="1" s="1"/>
  <c r="E187" i="1"/>
  <c r="F187" i="1" s="1"/>
  <c r="G187" i="1" s="1"/>
  <c r="G186" i="1"/>
  <c r="F186" i="1"/>
  <c r="F185" i="1"/>
  <c r="G185" i="1" s="1"/>
  <c r="E184" i="1"/>
  <c r="F184" i="1" s="1"/>
  <c r="G184" i="1" s="1"/>
  <c r="F176" i="1"/>
  <c r="G176" i="1" s="1"/>
  <c r="F175" i="1"/>
  <c r="G175" i="1" s="1"/>
  <c r="F173" i="1"/>
  <c r="G173" i="1" s="1"/>
  <c r="F167" i="1"/>
  <c r="G167" i="1" s="1"/>
  <c r="D165" i="1"/>
  <c r="F164" i="1"/>
  <c r="G164" i="1" s="1"/>
  <c r="F163" i="1"/>
  <c r="G163" i="1" s="1"/>
  <c r="G162" i="1"/>
  <c r="F162" i="1"/>
  <c r="F161" i="1"/>
  <c r="G161" i="1" s="1"/>
  <c r="G158" i="1"/>
  <c r="F158" i="1"/>
  <c r="G157" i="1"/>
  <c r="F157" i="1"/>
  <c r="G156" i="1"/>
  <c r="F156" i="1"/>
  <c r="G155" i="1"/>
  <c r="F155" i="1"/>
  <c r="G154" i="1"/>
  <c r="F154" i="1"/>
  <c r="E153" i="1"/>
  <c r="F153" i="1" s="1"/>
  <c r="G153" i="1" s="1"/>
  <c r="F148" i="1"/>
  <c r="G148" i="1" s="1"/>
  <c r="E148" i="1"/>
  <c r="E147" i="1"/>
  <c r="F147" i="1" s="1"/>
  <c r="G147" i="1" s="1"/>
  <c r="F145" i="1"/>
  <c r="G145" i="1" s="1"/>
  <c r="E145" i="1"/>
  <c r="F138" i="1"/>
  <c r="G138" i="1" s="1"/>
  <c r="F133" i="1"/>
  <c r="G133" i="1" s="1"/>
  <c r="F132" i="1"/>
  <c r="G132" i="1" s="1"/>
  <c r="F130" i="1"/>
  <c r="G130" i="1" s="1"/>
  <c r="F124" i="1"/>
  <c r="G124" i="1" s="1"/>
  <c r="E124" i="1"/>
  <c r="G123" i="1"/>
  <c r="F123" i="1"/>
  <c r="G118" i="1"/>
  <c r="F118" i="1"/>
  <c r="G117" i="1"/>
  <c r="F117" i="1"/>
  <c r="G115" i="1"/>
  <c r="F115" i="1"/>
  <c r="F108" i="1"/>
  <c r="G108" i="1" s="1"/>
  <c r="E108" i="1"/>
  <c r="G107" i="1"/>
  <c r="F107" i="1"/>
  <c r="G106" i="1"/>
  <c r="F106" i="1"/>
  <c r="G105" i="1"/>
  <c r="F105" i="1"/>
  <c r="G104" i="1"/>
  <c r="F104" i="1"/>
  <c r="G103" i="1"/>
  <c r="F103" i="1"/>
  <c r="E102" i="1"/>
  <c r="F102" i="1" s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E96" i="1"/>
  <c r="F96" i="1" s="1"/>
  <c r="G96" i="1" s="1"/>
  <c r="E95" i="1"/>
  <c r="F95" i="1" s="1"/>
  <c r="G95" i="1" s="1"/>
  <c r="F90" i="1"/>
  <c r="G90" i="1" s="1"/>
  <c r="E90" i="1"/>
  <c r="E89" i="1"/>
  <c r="F89" i="1" s="1"/>
  <c r="G89" i="1" s="1"/>
  <c r="E87" i="1"/>
  <c r="F87" i="1" s="1"/>
  <c r="G87" i="1" s="1"/>
  <c r="F80" i="1"/>
  <c r="G80" i="1" s="1"/>
  <c r="F79" i="1"/>
  <c r="G79" i="1" s="1"/>
  <c r="F78" i="1"/>
  <c r="G78" i="1" s="1"/>
  <c r="F77" i="1"/>
  <c r="G77" i="1" s="1"/>
  <c r="F75" i="1"/>
  <c r="G75" i="1" s="1"/>
  <c r="G74" i="1"/>
  <c r="F74" i="1"/>
  <c r="E72" i="1"/>
  <c r="F72" i="1" s="1"/>
  <c r="G72" i="1" s="1"/>
  <c r="G71" i="1"/>
  <c r="F71" i="1"/>
  <c r="F70" i="1"/>
  <c r="G70" i="1" s="1"/>
  <c r="G69" i="1"/>
  <c r="F69" i="1"/>
  <c r="F68" i="1"/>
  <c r="G68" i="1" s="1"/>
  <c r="E67" i="1"/>
  <c r="F67" i="1" s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G60" i="1"/>
  <c r="F60" i="1"/>
  <c r="F58" i="1"/>
  <c r="G58" i="1" s="1"/>
  <c r="G57" i="1"/>
  <c r="F57" i="1"/>
  <c r="E56" i="1"/>
  <c r="G54" i="1"/>
  <c r="F54" i="1"/>
  <c r="F52" i="1"/>
  <c r="G52" i="1" s="1"/>
  <c r="F47" i="1"/>
  <c r="G47" i="1" s="1"/>
  <c r="F46" i="1"/>
  <c r="G46" i="1" s="1"/>
  <c r="F44" i="1"/>
  <c r="G44" i="1" s="1"/>
  <c r="E38" i="1"/>
  <c r="F38" i="1" s="1"/>
  <c r="G38" i="1" s="1"/>
  <c r="G37" i="1"/>
  <c r="F37" i="1"/>
  <c r="F32" i="1"/>
  <c r="G32" i="1" s="1"/>
  <c r="G31" i="1"/>
  <c r="F31" i="1"/>
  <c r="F29" i="1"/>
  <c r="G29" i="1" s="1"/>
  <c r="E23" i="1"/>
  <c r="F23" i="1" s="1"/>
  <c r="G23" i="1" s="1"/>
  <c r="D23" i="1"/>
  <c r="F56" i="1" l="1"/>
  <c r="G56" i="1" s="1"/>
  <c r="E55" i="1"/>
  <c r="E250" i="1"/>
  <c r="F243" i="1"/>
  <c r="G243" i="1" s="1"/>
  <c r="E244" i="1"/>
  <c r="F244" i="1" s="1"/>
  <c r="G244" i="1" s="1"/>
  <c r="E304" i="1"/>
  <c r="F304" i="1" s="1"/>
  <c r="G304" i="1" s="1"/>
  <c r="F303" i="1"/>
  <c r="G303" i="1" s="1"/>
  <c r="E248" i="1"/>
  <c r="F248" i="1" s="1"/>
  <c r="G248" i="1" s="1"/>
  <c r="F210" i="1"/>
  <c r="G210" i="1" s="1"/>
  <c r="F229" i="1"/>
  <c r="G229" i="1" s="1"/>
  <c r="F236" i="1"/>
  <c r="F286" i="1"/>
  <c r="G286" i="1" s="1"/>
  <c r="E81" i="1"/>
  <c r="F209" i="1"/>
  <c r="G209" i="1" s="1"/>
  <c r="E247" i="1"/>
  <c r="F247" i="1" s="1"/>
  <c r="G247" i="1" s="1"/>
  <c r="E305" i="1"/>
  <c r="F305" i="1" s="1"/>
  <c r="E375" i="1"/>
  <c r="F55" i="1" l="1"/>
  <c r="G55" i="1" s="1"/>
  <c r="E53" i="1"/>
  <c r="F375" i="1"/>
  <c r="G375" i="1" s="1"/>
  <c r="E374" i="1"/>
  <c r="F81" i="1"/>
  <c r="G81" i="1" s="1"/>
  <c r="E109" i="1"/>
  <c r="G236" i="1"/>
  <c r="F241" i="1"/>
  <c r="G241" i="1" s="1"/>
  <c r="E252" i="1"/>
  <c r="F252" i="1" s="1"/>
  <c r="G252" i="1" s="1"/>
  <c r="F250" i="1"/>
  <c r="G250" i="1" s="1"/>
  <c r="E373" i="1" l="1"/>
  <c r="F373" i="1" s="1"/>
  <c r="G373" i="1" s="1"/>
  <c r="F374" i="1"/>
  <c r="G374" i="1" s="1"/>
  <c r="F109" i="1"/>
  <c r="G109" i="1" s="1"/>
  <c r="E160" i="1"/>
  <c r="E139" i="1"/>
  <c r="F139" i="1" s="1"/>
  <c r="G139" i="1" s="1"/>
  <c r="E61" i="1"/>
  <c r="F61" i="1" s="1"/>
  <c r="G61" i="1" s="1"/>
  <c r="F53" i="1"/>
  <c r="G53" i="1" s="1"/>
  <c r="E73" i="1"/>
  <c r="E76" i="1" l="1"/>
  <c r="F76" i="1" s="1"/>
  <c r="G76" i="1" s="1"/>
  <c r="F73" i="1"/>
  <c r="G73" i="1" s="1"/>
  <c r="F160" i="1"/>
  <c r="G160" i="1" s="1"/>
  <c r="E165" i="1"/>
</calcChain>
</file>

<file path=xl/sharedStrings.xml><?xml version="1.0" encoding="utf-8"?>
<sst xmlns="http://schemas.openxmlformats.org/spreadsheetml/2006/main" count="2035" uniqueCount="696">
  <si>
    <t>Инвестиционная программа АО "Чеченэнерго"</t>
  </si>
  <si>
    <t xml:space="preserve">                          полное наименование субъекта электроэнергетики</t>
  </si>
  <si>
    <t xml:space="preserve">                    Год раскрытия (предоставления) информации: 2023 год</t>
  </si>
  <si>
    <t>Утвержденные плановые значения показателей приведены в соответствии с приказом Минэнерго России от 10.11.2022 №16@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</si>
  <si>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</si>
  <si>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</si>
  <si>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</si>
  <si>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</si>
  <si>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</si>
  <si>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 xml:space="preserve">2022 г. </t>
  </si>
  <si>
    <t>Отклонения от плановых значений по итогам отчетного периода</t>
  </si>
  <si>
    <t xml:space="preserve">План </t>
  </si>
  <si>
    <t>Факт</t>
  </si>
  <si>
    <t>в ед. измерений</t>
  </si>
  <si>
    <t>в процентах, %</t>
  </si>
  <si>
    <t>4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</si>
  <si>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</si>
  <si>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</si>
  <si>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</si>
  <si>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</si>
  <si>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</si>
  <si>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</si>
  <si>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</si>
  <si>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</si>
  <si>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</si>
  <si>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</si>
  <si>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</si>
  <si>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</si>
  <si>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</si>
  <si>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</si>
  <si>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</si>
  <si>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</si>
  <si>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</si>
  <si>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</si>
  <si>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</si>
  <si>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</si>
  <si>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</si>
  <si>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</si>
  <si>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</si>
  <si>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</si>
  <si>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</si>
  <si>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</si>
  <si>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</si>
  <si>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</si>
  <si>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</si>
  <si>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</si>
  <si>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</si>
  <si>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</si>
  <si>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</si>
  <si>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</si>
  <si>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</si>
  <si>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</si>
  <si>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</si>
  <si>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</si>
  <si>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</si>
  <si>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</si>
  <si>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</si>
  <si>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</si>
  <si>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</si>
  <si>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</si>
  <si>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</si>
  <si>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</si>
  <si>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</si>
  <si>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</si>
  <si>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</si>
  <si>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</si>
  <si>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</si>
  <si>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</si>
  <si>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</si>
  <si>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</si>
  <si>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</si>
  <si>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</si>
  <si>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</si>
  <si>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</si>
  <si>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</si>
  <si>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</si>
  <si>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</si>
  <si>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</si>
  <si>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</si>
  <si>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</si>
  <si>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</si>
  <si>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</si>
  <si>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</si>
  <si>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</si>
  <si>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</si>
  <si>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</si>
  <si>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</si>
  <si>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</si>
  <si>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</si>
  <si>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</si>
  <si>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</si>
  <si>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</si>
  <si>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</si>
  <si>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</si>
  <si>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</si>
  <si>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</si>
  <si>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</si>
  <si>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</si>
  <si>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</si>
  <si>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</si>
  <si>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</si>
  <si>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</si>
  <si>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</si>
  <si>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</si>
  <si>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</si>
  <si>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</si>
  <si>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</si>
  <si>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</si>
  <si>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</si>
  <si>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</si>
  <si>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</si>
  <si>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</si>
  <si>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</si>
  <si>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</si>
  <si>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</si>
  <si>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</si>
  <si>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</si>
  <si>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</si>
  <si>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</si>
  <si>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</si>
  <si>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</si>
  <si>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</si>
  <si>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</si>
  <si>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</si>
  <si>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</si>
  <si>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</si>
  <si>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</si>
  <si>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</si>
  <si>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</si>
  <si>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</si>
  <si>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</si>
  <si>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</si>
  <si>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</si>
  <si>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</si>
  <si>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</si>
  <si>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</si>
  <si>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</si>
  <si>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</si>
  <si>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</si>
  <si>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</si>
  <si>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</si>
  <si>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</si>
  <si>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</si>
  <si>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</si>
  <si>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</si>
  <si>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</si>
  <si>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</si>
  <si>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</si>
  <si>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</si>
  <si>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</si>
  <si>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</si>
  <si>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</si>
  <si>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</si>
  <si>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</si>
  <si>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</si>
  <si>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</si>
  <si>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</si>
  <si>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</si>
  <si>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</si>
  <si>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</si>
  <si>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</si>
  <si>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</si>
  <si>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</si>
  <si>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</si>
  <si>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</si>
  <si>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</si>
  <si>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</si>
  <si>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</si>
  <si>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</si>
  <si>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</si>
  <si>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</si>
  <si>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</si>
  <si>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</si>
  <si>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</si>
  <si>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</si>
  <si>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</si>
  <si>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</si>
  <si>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</si>
  <si>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</si>
  <si>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</si>
  <si>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</si>
  <si>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</si>
  <si>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</si>
  <si>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</si>
  <si>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</si>
  <si>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</si>
  <si>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</si>
  <si>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</si>
  <si>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</si>
  <si>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</si>
  <si>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</si>
  <si>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</si>
  <si>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</si>
  <si>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</si>
  <si>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</si>
  <si>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</si>
  <si>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</si>
  <si>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</si>
  <si>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</si>
  <si>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</si>
  <si>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</si>
  <si>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</si>
  <si>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</si>
  <si>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</si>
  <si>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</si>
  <si>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</si>
  <si>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</si>
  <si>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</si>
  <si>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</si>
  <si>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</si>
  <si>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</si>
  <si>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</si>
  <si>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</si>
  <si>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</si>
  <si>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</si>
  <si>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</si>
  <si>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</si>
  <si>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</si>
  <si>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</si>
  <si>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</si>
  <si>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</si>
  <si>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</si>
  <si>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</si>
  <si>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</si>
  <si>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</si>
  <si>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</si>
  <si>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</si>
  <si>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</si>
  <si>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</si>
  <si>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</si>
  <si>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</si>
  <si>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</si>
  <si>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</si>
  <si>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</si>
  <si>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</si>
  <si>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</si>
  <si>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</si>
  <si>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</si>
  <si>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</si>
  <si>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</si>
  <si>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</si>
  <si>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</si>
  <si>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</si>
  <si>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</si>
  <si>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</si>
  <si>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</si>
  <si>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</si>
  <si>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</si>
  <si>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</si>
  <si>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</si>
  <si>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</si>
  <si>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</si>
  <si>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</si>
  <si>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</si>
  <si>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</si>
  <si>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</si>
  <si>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</si>
  <si>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</si>
  <si>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</si>
  <si>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</si>
  <si>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</si>
  <si>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</si>
  <si>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</si>
  <si>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</si>
  <si>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</si>
  <si>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</si>
  <si>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</si>
  <si>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</si>
  <si>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</si>
  <si>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</si>
  <si>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</si>
  <si>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</si>
  <si>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</si>
  <si>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</si>
  <si>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</si>
  <si>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</si>
  <si>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</si>
  <si>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</si>
  <si>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</si>
  <si>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</si>
  <si>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</si>
  <si>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</si>
  <si>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</si>
  <si>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</si>
  <si>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</si>
  <si>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</si>
  <si>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</si>
  <si>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</si>
  <si>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</si>
  <si>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</si>
  <si>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</si>
  <si>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</si>
  <si>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</si>
  <si>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</si>
  <si>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</si>
  <si>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</si>
  <si>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</si>
  <si>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</si>
  <si>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</si>
  <si>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</si>
  <si>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</si>
  <si>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</si>
  <si>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</si>
  <si>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</si>
  <si>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</si>
  <si>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</si>
  <si>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</si>
  <si>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</si>
  <si>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</si>
  <si>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</si>
  <si>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</si>
  <si>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</si>
  <si>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</si>
  <si>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</si>
  <si>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</si>
  <si>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</si>
  <si>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</si>
  <si>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</si>
  <si>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</si>
  <si>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</si>
  <si>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</si>
  <si>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</si>
  <si>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</si>
  <si>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</si>
  <si>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</si>
  <si>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</si>
  <si>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</si>
  <si>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</si>
  <si>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</si>
  <si>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</si>
  <si>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</si>
  <si>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</si>
  <si>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</si>
  <si>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</si>
  <si>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</si>
  <si>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</si>
  <si>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</si>
  <si>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</si>
  <si>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</si>
  <si>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</si>
  <si>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</si>
  <si>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</si>
  <si>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</si>
  <si>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</si>
  <si>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</si>
  <si>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</si>
  <si>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</si>
  <si>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</si>
  <si>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</si>
  <si>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</si>
  <si>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</si>
  <si>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</si>
  <si>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</si>
  <si>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</si>
  <si>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</si>
  <si>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</si>
  <si>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</si>
  <si>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</si>
  <si>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</si>
  <si>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</si>
  <si>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</si>
  <si>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</si>
  <si>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</si>
  <si>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</si>
  <si>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</si>
  <si>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</si>
  <si>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</si>
  <si>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</si>
  <si>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</si>
  <si>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</si>
  <si>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</si>
  <si>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</si>
  <si>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</si>
  <si>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</si>
  <si>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</si>
  <si>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</si>
  <si>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</si>
  <si>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</si>
  <si>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</si>
  <si>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</si>
  <si>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</si>
  <si>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</si>
  <si>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</si>
  <si>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</si>
  <si>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</si>
  <si>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</si>
  <si>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</si>
  <si>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</si>
  <si>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</si>
  <si>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</si>
  <si>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</si>
  <si>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</si>
  <si>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</si>
  <si>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</si>
  <si>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</si>
  <si>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</si>
  <si>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</si>
  <si>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</si>
  <si>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</si>
  <si>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</si>
  <si>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</si>
  <si>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</si>
  <si>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</si>
  <si>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</si>
  <si>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</si>
  <si>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</si>
  <si>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</si>
  <si>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</si>
  <si>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</si>
  <si>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</si>
  <si>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</si>
  <si>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</si>
  <si>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</si>
  <si>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</si>
  <si>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</si>
  <si>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</si>
  <si>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</si>
  <si>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</si>
  <si>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</si>
  <si>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</si>
  <si>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</si>
  <si>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</si>
  <si>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</si>
  <si>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</si>
  <si>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</si>
  <si>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</si>
  <si>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</si>
  <si>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</si>
  <si>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</si>
  <si>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</si>
  <si>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</si>
  <si>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</si>
  <si>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</si>
  <si>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</si>
  <si>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</si>
  <si>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</si>
  <si>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</si>
  <si>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</si>
  <si>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</si>
  <si>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</si>
  <si>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</si>
  <si>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</si>
  <si>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</si>
  <si>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</si>
  <si>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</si>
  <si>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</si>
  <si>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</si>
  <si>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</si>
  <si>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</si>
  <si>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</si>
  <si>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</si>
  <si>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</si>
  <si>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</si>
  <si>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</si>
  <si>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</si>
  <si>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</si>
  <si>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</si>
  <si>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</si>
  <si>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</si>
  <si>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</si>
  <si>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</si>
  <si>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</si>
  <si>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</si>
  <si>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</si>
  <si>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</si>
  <si>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</si>
  <si>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</si>
  <si>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</si>
  <si>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</si>
  <si>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</si>
  <si>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</si>
  <si>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</si>
  <si>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</si>
  <si>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</si>
  <si>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</si>
  <si>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</si>
  <si>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</si>
  <si>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</si>
  <si>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</si>
  <si>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</si>
  <si>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</si>
  <si>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</si>
  <si>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</si>
  <si>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</si>
  <si>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</si>
  <si>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</si>
  <si>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</si>
  <si>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</si>
  <si>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</si>
  <si>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</si>
  <si>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</si>
  <si>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</si>
  <si>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</si>
  <si>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</si>
  <si>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</si>
  <si>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</si>
  <si>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</si>
  <si>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</si>
  <si>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</si>
  <si>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</si>
  <si>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</si>
  <si>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</si>
  <si>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</si>
  <si>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</si>
  <si>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</si>
  <si>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</si>
  <si>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</si>
  <si>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</si>
  <si>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</si>
  <si>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</si>
  <si>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</si>
  <si>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</si>
  <si>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</si>
  <si>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</si>
  <si>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</si>
  <si>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</si>
  <si>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</si>
  <si>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</si>
  <si>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</si>
  <si>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</si>
  <si>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</si>
  <si>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</si>
  <si>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</si>
  <si>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</si>
  <si>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</si>
  <si>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</si>
  <si>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</si>
  <si>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</si>
  <si>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</si>
  <si>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</si>
  <si>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</si>
  <si>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</si>
  <si>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</si>
  <si>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</si>
  <si>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</si>
  <si>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</si>
  <si>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</si>
  <si>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</si>
  <si>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</si>
  <si>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</si>
  <si>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</si>
  <si>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</si>
  <si>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</si>
  <si>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</si>
  <si>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</si>
  <si>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</si>
  <si>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</si>
  <si>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</si>
  <si>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</si>
  <si>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</si>
  <si>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</si>
  <si>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</si>
  <si>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</si>
  <si>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</si>
  <si>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</si>
  <si>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</si>
  <si>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</si>
  <si>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</si>
  <si>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</si>
  <si>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</si>
  <si>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</si>
  <si>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</si>
  <si>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</si>
  <si>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</si>
  <si>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</si>
  <si>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</si>
  <si>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</si>
  <si>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</si>
  <si>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</si>
  <si>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</si>
  <si>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</si>
  <si>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</si>
  <si>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</si>
  <si>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</si>
  <si>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</si>
  <si>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</si>
  <si>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</si>
  <si>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</si>
  <si>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</si>
  <si>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</si>
  <si>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</si>
  <si>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</si>
  <si>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</si>
  <si>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</si>
  <si>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</si>
  <si>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</si>
  <si>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</si>
  <si>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</si>
  <si>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</si>
  <si>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</si>
  <si>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</si>
  <si>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</si>
  <si>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</si>
  <si>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</si>
  <si>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</si>
  <si>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</si>
  <si>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</si>
  <si>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</si>
  <si>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</si>
  <si>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</si>
  <si>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</si>
  <si>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</si>
  <si>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</si>
  <si>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</si>
  <si>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</si>
  <si>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</si>
  <si>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</si>
  <si>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</si>
  <si>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</si>
  <si>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</si>
  <si>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</si>
  <si>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</si>
  <si>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</si>
  <si>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</si>
  <si>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</si>
  <si>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</si>
  <si>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</si>
  <si>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</si>
  <si>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</si>
  <si>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</si>
  <si>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</si>
  <si>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</si>
  <si>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</si>
  <si>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</si>
  <si>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</si>
  <si>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</si>
  <si>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</si>
  <si>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</si>
  <si>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</si>
  <si>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</si>
  <si>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</si>
  <si>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</si>
  <si>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</si>
  <si>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</si>
  <si>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</si>
  <si>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</si>
  <si>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</si>
  <si>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</si>
  <si>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</si>
  <si>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</si>
  <si>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</si>
  <si>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</si>
  <si>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</si>
  <si>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</si>
  <si>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</si>
  <si>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</si>
  <si>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</si>
  <si>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</si>
  <si>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</si>
  <si>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</si>
  <si>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</si>
  <si>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</si>
  <si>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</si>
  <si>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</si>
  <si>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</si>
  <si>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</si>
  <si>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</si>
  <si>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</si>
  <si>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</si>
  <si>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</si>
  <si>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</si>
  <si>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</si>
  <si>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</si>
  <si>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</si>
  <si>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</si>
  <si>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</si>
  <si>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</si>
  <si>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</si>
  <si>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</si>
  <si>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</si>
  <si>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</si>
  <si>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</si>
  <si>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</si>
  <si>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</si>
  <si>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</si>
  <si>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</si>
  <si>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</si>
  <si>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</si>
  <si>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</si>
  <si>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</si>
  <si>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</si>
  <si>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</si>
  <si>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</si>
  <si>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</si>
  <si>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</si>
  <si>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</si>
  <si>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</si>
  <si>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</si>
  <si>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</si>
  <si>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</si>
  <si>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</si>
  <si>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</si>
  <si>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</si>
  <si>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</si>
  <si>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</si>
  <si>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Субъект Российской Федерации:  Чеченская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</si>
</sst>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%"/>
    <numFmt numFmtId="166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/>
    <xf numFmtId="0" fontId="4" fillId="0" borderId="0" xfId="0" applyFont="1" applyFill="1" applyAlignment="1">
      <alignment horizontal="right" vertical="center"/>
    </xf>
    <xf numFmtId="0" fontId="5" fillId="0" borderId="0" xfId="3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" fontId="2" fillId="0" borderId="0" xfId="3" applyNumberFormat="1" applyFont="1" applyFill="1"/>
    <xf numFmtId="0" fontId="7" fillId="0" borderId="1" xfId="3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49" fontId="8" fillId="0" borderId="8" xfId="3" applyNumberFormat="1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49" fontId="12" fillId="0" borderId="12" xfId="3" applyNumberFormat="1" applyFont="1" applyFill="1" applyBorder="1" applyAlignment="1">
      <alignment horizontal="center" vertical="center"/>
    </xf>
    <xf numFmtId="0" fontId="12" fillId="0" borderId="12" xfId="3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14" xfId="3" applyNumberFormat="1" applyFont="1" applyFill="1" applyBorder="1" applyAlignment="1">
      <alignment horizontal="center" vertical="center"/>
    </xf>
    <xf numFmtId="49" fontId="4" fillId="0" borderId="15" xfId="3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3" fillId="0" borderId="4" xfId="3" applyFont="1" applyFill="1" applyBorder="1" applyAlignment="1">
      <alignment horizontal="center" vertical="center"/>
    </xf>
    <xf numFmtId="4" fontId="3" fillId="0" borderId="3" xfId="1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4" fontId="2" fillId="0" borderId="0" xfId="3" applyNumberFormat="1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1"/>
    </xf>
    <xf numFmtId="0" fontId="3" fillId="0" borderId="10" xfId="3" applyFont="1" applyFill="1" applyBorder="1" applyAlignment="1">
      <alignment horizontal="center" vertical="center"/>
    </xf>
    <xf numFmtId="4" fontId="3" fillId="0" borderId="9" xfId="1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wrapText="1" indent="1"/>
    </xf>
    <xf numFmtId="0" fontId="2" fillId="0" borderId="9" xfId="3" applyFont="1" applyFill="1" applyBorder="1" applyAlignment="1">
      <alignment horizontal="left" vertical="center" indent="3"/>
    </xf>
    <xf numFmtId="0" fontId="2" fillId="0" borderId="16" xfId="0" applyFont="1" applyFill="1" applyBorder="1" applyAlignment="1">
      <alignment vertical="center" wrapText="1"/>
    </xf>
    <xf numFmtId="0" fontId="2" fillId="0" borderId="9" xfId="3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3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" fontId="13" fillId="0" borderId="9" xfId="0" applyNumberFormat="1" applyFont="1" applyFill="1" applyBorder="1" applyAlignment="1">
      <alignment horizontal="center" vertical="center"/>
    </xf>
    <xf numFmtId="166" fontId="2" fillId="0" borderId="0" xfId="3" applyNumberFormat="1" applyFont="1" applyFill="1" applyAlignment="1">
      <alignment vertical="center"/>
    </xf>
    <xf numFmtId="49" fontId="3" fillId="0" borderId="17" xfId="0" applyNumberFormat="1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horizontal="left" vertical="center" indent="3"/>
    </xf>
    <xf numFmtId="0" fontId="3" fillId="0" borderId="18" xfId="3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49" fontId="3" fillId="0" borderId="19" xfId="0" applyNumberFormat="1" applyFont="1" applyFill="1" applyBorder="1" applyAlignment="1">
      <alignment horizontal="center" vertical="center"/>
    </xf>
    <xf numFmtId="0" fontId="2" fillId="0" borderId="20" xfId="3" applyFont="1" applyFill="1" applyBorder="1" applyAlignment="1">
      <alignment horizontal="left" vertical="center" indent="3"/>
    </xf>
    <xf numFmtId="0" fontId="3" fillId="0" borderId="13" xfId="3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left" vertical="center" wrapText="1" indent="1"/>
    </xf>
    <xf numFmtId="0" fontId="2" fillId="0" borderId="12" xfId="0" applyFont="1" applyFill="1" applyBorder="1" applyAlignment="1">
      <alignment vertical="center" wrapText="1"/>
    </xf>
    <xf numFmtId="4" fontId="13" fillId="0" borderId="16" xfId="0" applyNumberFormat="1" applyFont="1" applyFill="1" applyBorder="1" applyAlignment="1">
      <alignment horizontal="center" vertical="center"/>
    </xf>
    <xf numFmtId="10" fontId="3" fillId="0" borderId="9" xfId="2" applyNumberFormat="1" applyFont="1" applyFill="1" applyBorder="1" applyAlignment="1">
      <alignment horizontal="center" vertical="center"/>
    </xf>
    <xf numFmtId="165" fontId="3" fillId="0" borderId="9" xfId="2" applyNumberFormat="1" applyFont="1" applyFill="1" applyBorder="1" applyAlignment="1">
      <alignment horizontal="center" vertical="center"/>
    </xf>
    <xf numFmtId="10" fontId="14" fillId="0" borderId="12" xfId="2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5"/>
    </xf>
    <xf numFmtId="10" fontId="14" fillId="0" borderId="9" xfId="2" applyNumberFormat="1" applyFont="1" applyFill="1" applyBorder="1" applyAlignment="1">
      <alignment horizontal="center" vertical="center"/>
    </xf>
    <xf numFmtId="0" fontId="2" fillId="0" borderId="20" xfId="3" applyFont="1" applyFill="1" applyBorder="1" applyAlignment="1">
      <alignment horizontal="left" vertical="center" indent="5"/>
    </xf>
    <xf numFmtId="10" fontId="14" fillId="0" borderId="20" xfId="2" applyNumberFormat="1" applyFont="1" applyFill="1" applyBorder="1" applyAlignment="1">
      <alignment horizontal="center" vertical="center"/>
    </xf>
    <xf numFmtId="49" fontId="4" fillId="0" borderId="23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" fontId="14" fillId="0" borderId="9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3" fontId="3" fillId="0" borderId="20" xfId="0" applyNumberFormat="1" applyFont="1" applyFill="1" applyBorder="1" applyAlignment="1">
      <alignment horizontal="center" vertical="center"/>
    </xf>
    <xf numFmtId="3" fontId="3" fillId="0" borderId="20" xfId="1" applyNumberFormat="1" applyFont="1" applyFill="1" applyBorder="1" applyAlignment="1">
      <alignment horizontal="center" vertical="center"/>
    </xf>
    <xf numFmtId="4" fontId="3" fillId="0" borderId="20" xfId="1" applyNumberFormat="1" applyFont="1" applyFill="1" applyBorder="1" applyAlignment="1">
      <alignment horizontal="center" vertical="center"/>
    </xf>
    <xf numFmtId="165" fontId="3" fillId="0" borderId="20" xfId="1" applyNumberFormat="1" applyFont="1" applyFill="1" applyBorder="1" applyAlignment="1">
      <alignment horizontal="center" vertical="center"/>
    </xf>
    <xf numFmtId="3" fontId="2" fillId="0" borderId="0" xfId="3" applyNumberFormat="1" applyFont="1" applyFill="1"/>
    <xf numFmtId="0" fontId="7" fillId="0" borderId="24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49" fontId="3" fillId="0" borderId="8" xfId="3" applyNumberFormat="1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 wrapText="1"/>
    </xf>
    <xf numFmtId="49" fontId="12" fillId="0" borderId="19" xfId="3" applyNumberFormat="1" applyFont="1" applyFill="1" applyBorder="1" applyAlignment="1">
      <alignment horizontal="center" vertical="center"/>
    </xf>
    <xf numFmtId="0" fontId="12" fillId="0" borderId="20" xfId="3" applyFont="1" applyFill="1" applyBorder="1" applyAlignment="1">
      <alignment horizontal="center" vertical="center" wrapText="1"/>
    </xf>
    <xf numFmtId="0" fontId="12" fillId="0" borderId="20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4" fontId="3" fillId="0" borderId="16" xfId="3" applyNumberFormat="1" applyFont="1" applyFill="1" applyBorder="1" applyAlignment="1">
      <alignment horizontal="center" vertical="center" wrapText="1"/>
    </xf>
    <xf numFmtId="165" fontId="3" fillId="0" borderId="16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" fontId="3" fillId="0" borderId="9" xfId="3" applyNumberFormat="1" applyFont="1" applyFill="1" applyBorder="1" applyAlignment="1">
      <alignment horizontal="center" vertical="center" wrapText="1"/>
    </xf>
    <xf numFmtId="165" fontId="3" fillId="0" borderId="9" xfId="3" applyNumberFormat="1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left" vertical="center" indent="7"/>
    </xf>
    <xf numFmtId="0" fontId="2" fillId="0" borderId="12" xfId="0" applyFont="1" applyFill="1" applyBorder="1" applyAlignment="1">
      <alignment horizontal="left" vertical="center" wrapText="1" indent="1"/>
    </xf>
    <xf numFmtId="4" fontId="3" fillId="0" borderId="12" xfId="3" applyNumberFormat="1" applyFont="1" applyFill="1" applyBorder="1" applyAlignment="1">
      <alignment horizontal="center" vertical="center" wrapText="1"/>
    </xf>
    <xf numFmtId="165" fontId="3" fillId="0" borderId="12" xfId="3" applyNumberFormat="1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4" fontId="3" fillId="0" borderId="3" xfId="3" applyNumberFormat="1" applyFont="1" applyFill="1" applyBorder="1" applyAlignment="1">
      <alignment horizontal="center" vertical="center"/>
    </xf>
    <xf numFmtId="49" fontId="3" fillId="0" borderId="8" xfId="3" applyNumberFormat="1" applyFont="1" applyFill="1" applyBorder="1" applyAlignment="1">
      <alignment horizontal="center" vertical="center"/>
    </xf>
    <xf numFmtId="4" fontId="3" fillId="0" borderId="9" xfId="3" applyNumberFormat="1" applyFont="1" applyFill="1" applyBorder="1" applyAlignment="1">
      <alignment horizontal="center" vertical="center"/>
    </xf>
    <xf numFmtId="165" fontId="3" fillId="0" borderId="9" xfId="3" applyNumberFormat="1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center" vertical="center" wrapText="1"/>
    </xf>
    <xf numFmtId="49" fontId="3" fillId="0" borderId="19" xfId="3" applyNumberFormat="1" applyFont="1" applyFill="1" applyBorder="1" applyAlignment="1">
      <alignment horizontal="center" vertical="center"/>
    </xf>
    <xf numFmtId="0" fontId="2" fillId="0" borderId="20" xfId="3" applyFont="1" applyFill="1" applyBorder="1" applyAlignment="1">
      <alignment horizontal="left" vertical="center" wrapText="1" indent="3"/>
    </xf>
    <xf numFmtId="4" fontId="3" fillId="0" borderId="20" xfId="3" applyNumberFormat="1" applyFont="1" applyFill="1" applyBorder="1" applyAlignment="1">
      <alignment horizontal="center" vertical="center"/>
    </xf>
    <xf numFmtId="165" fontId="3" fillId="0" borderId="20" xfId="3" applyNumberFormat="1" applyFont="1" applyFill="1" applyBorder="1" applyAlignment="1">
      <alignment horizontal="center" vertical="center"/>
    </xf>
    <xf numFmtId="49" fontId="8" fillId="0" borderId="25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9"/>
  <sheetViews>
    <sheetView tabSelected="1" view="pageBreakPreview" topLeftCell="A4" zoomScale="90" zoomScaleNormal="100" zoomScaleSheetLayoutView="90" workbookViewId="0">
      <selection activeCell="D19" sqref="D19:E19"/>
    </sheetView>
  </sheetViews>
  <sheetFormatPr defaultColWidth="10.28515625" defaultRowHeight="15.75" outlineLevelRow="1" x14ac:dyDescent="0.25"/>
  <cols>
    <col min="1" max="1" width="10.140625" style="1" customWidth="1"/>
    <col min="2" max="2" width="85.28515625" style="2" customWidth="1"/>
    <col min="3" max="3" width="12.28515625" style="3" customWidth="1"/>
    <col min="4" max="7" width="20.7109375" style="4" customWidth="1"/>
    <col min="8" max="16384" width="10.28515625" style="4"/>
  </cols>
  <sheetData>
    <row r="1" spans="1:7" ht="18.75" x14ac:dyDescent="0.25">
      <c r="E1" s="5"/>
    </row>
    <row r="2" spans="1:7" ht="18.75" x14ac:dyDescent="0.25">
      <c r="E2" s="5"/>
    </row>
    <row r="3" spans="1:7" ht="18.75" x14ac:dyDescent="0.25">
      <c r="E3" s="5"/>
    </row>
    <row r="6" spans="1:7" ht="15.75" customHeight="1" x14ac:dyDescent="0.25">
      <c r="A6" s="6" t="s">
        <v>694</v>
      </c>
      <c r="B6" s="6"/>
      <c r="C6" s="6"/>
      <c r="D6" s="6"/>
      <c r="E6" s="6"/>
      <c r="F6" s="6"/>
      <c r="G6" s="6"/>
    </row>
    <row r="7" spans="1:7" ht="29.25" customHeight="1" x14ac:dyDescent="0.25">
      <c r="A7" s="6"/>
      <c r="B7" s="6"/>
      <c r="C7" s="6"/>
      <c r="D7" s="6"/>
      <c r="E7" s="6"/>
      <c r="F7" s="6"/>
      <c r="G7" s="6"/>
    </row>
    <row r="8" spans="1:7" ht="7.5" customHeight="1" x14ac:dyDescent="0.25"/>
    <row r="9" spans="1:7" ht="17.25" customHeight="1" x14ac:dyDescent="0.25">
      <c r="A9" s="7" t="s">
        <v>0</v>
      </c>
      <c r="B9" s="7"/>
    </row>
    <row r="10" spans="1:7" ht="10.5" customHeight="1" x14ac:dyDescent="0.25">
      <c r="B10" s="8" t="s">
        <v>1</v>
      </c>
    </row>
    <row r="11" spans="1:7" ht="18.75" x14ac:dyDescent="0.25">
      <c r="B11" s="9" t="s">
        <v>695</v>
      </c>
    </row>
    <row r="12" spans="1:7" ht="15.75" customHeight="1" x14ac:dyDescent="0.25">
      <c r="A12" s="10" t="s">
        <v>2</v>
      </c>
      <c r="B12" s="10"/>
    </row>
    <row r="13" spans="1:7" ht="5.25" customHeight="1" x14ac:dyDescent="0.25">
      <c r="B13" s="9"/>
    </row>
    <row r="14" spans="1:7" ht="40.5" customHeight="1" x14ac:dyDescent="0.25">
      <c r="A14" s="11" t="s">
        <v>3</v>
      </c>
      <c r="B14" s="11"/>
    </row>
    <row r="15" spans="1:7" x14ac:dyDescent="0.25">
      <c r="A15" s="12" t="s">
        <v>4</v>
      </c>
      <c r="B15" s="12"/>
    </row>
    <row r="16" spans="1:7" x14ac:dyDescent="0.25">
      <c r="A16" s="4"/>
      <c r="B16" s="4"/>
      <c r="C16" s="4"/>
    </row>
    <row r="17" spans="1:8" x14ac:dyDescent="0.25">
      <c r="A17" s="4"/>
      <c r="B17" s="4"/>
      <c r="C17" s="4"/>
      <c r="E17" s="13"/>
      <c r="F17" s="13"/>
      <c r="G17" s="13"/>
    </row>
    <row r="18" spans="1:8" ht="18.75" customHeight="1" thickBot="1" x14ac:dyDescent="0.3">
      <c r="A18" s="14" t="s">
        <v>5</v>
      </c>
      <c r="B18" s="14"/>
      <c r="C18" s="14"/>
      <c r="D18" s="14"/>
      <c r="E18" s="14"/>
      <c r="F18" s="14"/>
      <c r="G18" s="14"/>
    </row>
    <row r="19" spans="1:8" ht="35.25" customHeight="1" x14ac:dyDescent="0.25">
      <c r="A19" s="15" t="s">
        <v>6</v>
      </c>
      <c r="B19" s="16" t="s">
        <v>7</v>
      </c>
      <c r="C19" s="17" t="s">
        <v>8</v>
      </c>
      <c r="D19" s="18" t="s">
        <v>9</v>
      </c>
      <c r="E19" s="19"/>
      <c r="F19" s="20" t="s">
        <v>10</v>
      </c>
      <c r="G19" s="19"/>
    </row>
    <row r="20" spans="1:8" x14ac:dyDescent="0.25">
      <c r="A20" s="21"/>
      <c r="B20" s="22"/>
      <c r="C20" s="23"/>
      <c r="D20" s="24" t="s">
        <v>11</v>
      </c>
      <c r="E20" s="25" t="s">
        <v>12</v>
      </c>
      <c r="F20" s="25" t="s">
        <v>13</v>
      </c>
      <c r="G20" s="24" t="s">
        <v>14</v>
      </c>
    </row>
    <row r="21" spans="1:8" s="29" customFormat="1" ht="16.5" thickBot="1" x14ac:dyDescent="0.3">
      <c r="A21" s="26">
        <v>1</v>
      </c>
      <c r="B21" s="27">
        <v>2</v>
      </c>
      <c r="C21" s="28">
        <v>3</v>
      </c>
      <c r="D21" s="26" t="s">
        <v>15</v>
      </c>
      <c r="E21" s="27">
        <v>5</v>
      </c>
      <c r="F21" s="26" t="s">
        <v>16</v>
      </c>
      <c r="G21" s="27">
        <v>7</v>
      </c>
    </row>
    <row r="22" spans="1:8" s="29" customFormat="1" ht="19.5" thickBot="1" x14ac:dyDescent="0.3">
      <c r="A22" s="30" t="s">
        <v>17</v>
      </c>
      <c r="B22" s="31"/>
      <c r="C22" s="31"/>
      <c r="D22" s="31"/>
      <c r="E22" s="31"/>
      <c r="F22" s="31"/>
      <c r="G22" s="31"/>
    </row>
    <row r="23" spans="1:8" s="29" customFormat="1" x14ac:dyDescent="0.25">
      <c r="A23" s="32" t="s">
        <v>18</v>
      </c>
      <c r="B23" s="33" t="s">
        <v>19</v>
      </c>
      <c r="C23" s="34" t="s">
        <v>20</v>
      </c>
      <c r="D23" s="35">
        <f>D29+D31+D32+D37</f>
        <v>8126.2761693326138</v>
      </c>
      <c r="E23" s="36">
        <f>E29+E31+E32+E37</f>
        <v>7307.3594009500875</v>
      </c>
      <c r="F23" s="36">
        <f>E23-D23</f>
        <v>-818.91676838252624</v>
      </c>
      <c r="G23" s="37">
        <f>IFERROR(F23/D23,0)</f>
        <v>-0.10077392785061862</v>
      </c>
      <c r="H23" s="38"/>
    </row>
    <row r="24" spans="1:8" s="29" customFormat="1" ht="15.75" hidden="1" customHeight="1" outlineLevel="1" x14ac:dyDescent="0.25">
      <c r="A24" s="39" t="s">
        <v>21</v>
      </c>
      <c r="B24" s="40" t="s">
        <v>22</v>
      </c>
      <c r="C24" s="41" t="s">
        <v>20</v>
      </c>
      <c r="D24" s="42" t="s">
        <v>23</v>
      </c>
      <c r="E24" s="43" t="s">
        <v>23</v>
      </c>
      <c r="F24" s="43" t="s">
        <v>23</v>
      </c>
      <c r="G24" s="44" t="s">
        <v>23</v>
      </c>
    </row>
    <row r="25" spans="1:8" s="29" customFormat="1" ht="31.5" hidden="1" customHeight="1" outlineLevel="1" x14ac:dyDescent="0.25">
      <c r="A25" s="39" t="s">
        <v>24</v>
      </c>
      <c r="B25" s="45" t="s">
        <v>25</v>
      </c>
      <c r="C25" s="41" t="s">
        <v>20</v>
      </c>
      <c r="D25" s="42" t="s">
        <v>23</v>
      </c>
      <c r="E25" s="43" t="s">
        <v>23</v>
      </c>
      <c r="F25" s="43" t="s">
        <v>23</v>
      </c>
      <c r="G25" s="44" t="s">
        <v>23</v>
      </c>
    </row>
    <row r="26" spans="1:8" s="29" customFormat="1" ht="31.5" hidden="1" customHeight="1" outlineLevel="1" x14ac:dyDescent="0.25">
      <c r="A26" s="39" t="s">
        <v>26</v>
      </c>
      <c r="B26" s="45" t="s">
        <v>27</v>
      </c>
      <c r="C26" s="41" t="s">
        <v>20</v>
      </c>
      <c r="D26" s="42" t="s">
        <v>23</v>
      </c>
      <c r="E26" s="43" t="s">
        <v>23</v>
      </c>
      <c r="F26" s="43" t="s">
        <v>23</v>
      </c>
      <c r="G26" s="44" t="s">
        <v>23</v>
      </c>
    </row>
    <row r="27" spans="1:8" s="29" customFormat="1" ht="31.5" hidden="1" customHeight="1" outlineLevel="1" x14ac:dyDescent="0.25">
      <c r="A27" s="39" t="s">
        <v>28</v>
      </c>
      <c r="B27" s="45" t="s">
        <v>29</v>
      </c>
      <c r="C27" s="41" t="s">
        <v>20</v>
      </c>
      <c r="D27" s="42" t="s">
        <v>23</v>
      </c>
      <c r="E27" s="43" t="s">
        <v>23</v>
      </c>
      <c r="F27" s="43" t="s">
        <v>23</v>
      </c>
      <c r="G27" s="44" t="s">
        <v>23</v>
      </c>
    </row>
    <row r="28" spans="1:8" s="29" customFormat="1" ht="15.75" hidden="1" customHeight="1" outlineLevel="1" x14ac:dyDescent="0.25">
      <c r="A28" s="39" t="s">
        <v>30</v>
      </c>
      <c r="B28" s="40" t="s">
        <v>31</v>
      </c>
      <c r="C28" s="41" t="s">
        <v>20</v>
      </c>
      <c r="D28" s="42" t="s">
        <v>23</v>
      </c>
      <c r="E28" s="43" t="s">
        <v>23</v>
      </c>
      <c r="F28" s="43" t="s">
        <v>23</v>
      </c>
      <c r="G28" s="44" t="s">
        <v>23</v>
      </c>
    </row>
    <row r="29" spans="1:8" s="29" customFormat="1" collapsed="1" x14ac:dyDescent="0.25">
      <c r="A29" s="39" t="s">
        <v>32</v>
      </c>
      <c r="B29" s="40" t="s">
        <v>33</v>
      </c>
      <c r="C29" s="41" t="s">
        <v>20</v>
      </c>
      <c r="D29" s="42">
        <v>4116.4115598620128</v>
      </c>
      <c r="E29" s="43">
        <v>4136.2160245499717</v>
      </c>
      <c r="F29" s="43">
        <f>E29-D29</f>
        <v>19.804464687958898</v>
      </c>
      <c r="G29" s="44">
        <f t="shared" ref="G29:G90" si="0">IFERROR(F29/D29,0)</f>
        <v>4.811099279058182E-3</v>
      </c>
    </row>
    <row r="30" spans="1:8" s="29" customFormat="1" ht="15.75" hidden="1" customHeight="1" outlineLevel="1" x14ac:dyDescent="0.25">
      <c r="A30" s="39" t="s">
        <v>34</v>
      </c>
      <c r="B30" s="40" t="s">
        <v>35</v>
      </c>
      <c r="C30" s="41" t="s">
        <v>20</v>
      </c>
      <c r="D30" s="42" t="s">
        <v>23</v>
      </c>
      <c r="E30" s="42" t="s">
        <v>23</v>
      </c>
      <c r="F30" s="43" t="s">
        <v>23</v>
      </c>
      <c r="G30" s="44" t="s">
        <v>23</v>
      </c>
    </row>
    <row r="31" spans="1:8" s="29" customFormat="1" collapsed="1" x14ac:dyDescent="0.25">
      <c r="A31" s="39" t="s">
        <v>36</v>
      </c>
      <c r="B31" s="40" t="s">
        <v>37</v>
      </c>
      <c r="C31" s="41" t="s">
        <v>20</v>
      </c>
      <c r="D31" s="42">
        <v>25.420059000000002</v>
      </c>
      <c r="E31" s="43">
        <v>29.112037649999998</v>
      </c>
      <c r="F31" s="43">
        <f t="shared" ref="F31:F90" si="1">E31-D31</f>
        <v>3.6919786499999958</v>
      </c>
      <c r="G31" s="44">
        <f t="shared" si="0"/>
        <v>0.14523879153860325</v>
      </c>
    </row>
    <row r="32" spans="1:8" s="29" customFormat="1" x14ac:dyDescent="0.25">
      <c r="A32" s="39" t="s">
        <v>38</v>
      </c>
      <c r="B32" s="40" t="s">
        <v>39</v>
      </c>
      <c r="C32" s="41" t="s">
        <v>20</v>
      </c>
      <c r="D32" s="42">
        <v>3916.6367390119794</v>
      </c>
      <c r="E32" s="43">
        <v>3116.0201928301158</v>
      </c>
      <c r="F32" s="43">
        <f t="shared" si="1"/>
        <v>-800.61654618186367</v>
      </c>
      <c r="G32" s="44">
        <f t="shared" si="0"/>
        <v>-0.20441429714613493</v>
      </c>
    </row>
    <row r="33" spans="1:8" s="29" customFormat="1" ht="15.75" hidden="1" customHeight="1" outlineLevel="1" x14ac:dyDescent="0.25">
      <c r="A33" s="39" t="s">
        <v>40</v>
      </c>
      <c r="B33" s="40" t="s">
        <v>41</v>
      </c>
      <c r="C33" s="41" t="s">
        <v>20</v>
      </c>
      <c r="D33" s="42" t="s">
        <v>23</v>
      </c>
      <c r="E33" s="42" t="s">
        <v>23</v>
      </c>
      <c r="F33" s="43" t="s">
        <v>23</v>
      </c>
      <c r="G33" s="44" t="s">
        <v>23</v>
      </c>
    </row>
    <row r="34" spans="1:8" s="29" customFormat="1" ht="31.5" hidden="1" customHeight="1" outlineLevel="1" x14ac:dyDescent="0.25">
      <c r="A34" s="39" t="s">
        <v>42</v>
      </c>
      <c r="B34" s="45" t="s">
        <v>43</v>
      </c>
      <c r="C34" s="41" t="s">
        <v>20</v>
      </c>
      <c r="D34" s="42" t="s">
        <v>23</v>
      </c>
      <c r="E34" s="42" t="s">
        <v>23</v>
      </c>
      <c r="F34" s="43" t="s">
        <v>23</v>
      </c>
      <c r="G34" s="44" t="s">
        <v>23</v>
      </c>
    </row>
    <row r="35" spans="1:8" s="29" customFormat="1" ht="15.75" hidden="1" customHeight="1" outlineLevel="1" x14ac:dyDescent="0.25">
      <c r="A35" s="39" t="s">
        <v>44</v>
      </c>
      <c r="B35" s="46" t="s">
        <v>45</v>
      </c>
      <c r="C35" s="41" t="s">
        <v>20</v>
      </c>
      <c r="D35" s="42" t="s">
        <v>23</v>
      </c>
      <c r="E35" s="42" t="s">
        <v>23</v>
      </c>
      <c r="F35" s="43" t="s">
        <v>23</v>
      </c>
      <c r="G35" s="44" t="s">
        <v>23</v>
      </c>
    </row>
    <row r="36" spans="1:8" s="29" customFormat="1" ht="15.75" hidden="1" customHeight="1" outlineLevel="1" x14ac:dyDescent="0.25">
      <c r="A36" s="39" t="s">
        <v>46</v>
      </c>
      <c r="B36" s="46" t="s">
        <v>47</v>
      </c>
      <c r="C36" s="41" t="s">
        <v>20</v>
      </c>
      <c r="D36" s="42" t="s">
        <v>23</v>
      </c>
      <c r="E36" s="42" t="s">
        <v>23</v>
      </c>
      <c r="F36" s="43" t="s">
        <v>23</v>
      </c>
      <c r="G36" s="44" t="s">
        <v>23</v>
      </c>
    </row>
    <row r="37" spans="1:8" s="29" customFormat="1" collapsed="1" x14ac:dyDescent="0.25">
      <c r="A37" s="39" t="s">
        <v>48</v>
      </c>
      <c r="B37" s="40" t="s">
        <v>49</v>
      </c>
      <c r="C37" s="41" t="s">
        <v>20</v>
      </c>
      <c r="D37" s="42">
        <v>67.807811458621359</v>
      </c>
      <c r="E37" s="43">
        <v>26.011145920000004</v>
      </c>
      <c r="F37" s="43">
        <f t="shared" si="1"/>
        <v>-41.796665538621355</v>
      </c>
      <c r="G37" s="44">
        <f t="shared" si="0"/>
        <v>-0.61639897586323233</v>
      </c>
    </row>
    <row r="38" spans="1:8" s="29" customFormat="1" ht="31.5" x14ac:dyDescent="0.25">
      <c r="A38" s="39" t="s">
        <v>50</v>
      </c>
      <c r="B38" s="47" t="s">
        <v>51</v>
      </c>
      <c r="C38" s="41" t="s">
        <v>20</v>
      </c>
      <c r="D38" s="43">
        <v>8672.3874124485228</v>
      </c>
      <c r="E38" s="43">
        <f>E44+E46+E47+E52</f>
        <v>9068.4996656566564</v>
      </c>
      <c r="F38" s="43">
        <f t="shared" si="1"/>
        <v>396.11225320813355</v>
      </c>
      <c r="G38" s="44">
        <f t="shared" si="0"/>
        <v>4.5675110482212303E-2</v>
      </c>
      <c r="H38" s="38"/>
    </row>
    <row r="39" spans="1:8" s="29" customFormat="1" ht="15.75" hidden="1" customHeight="1" outlineLevel="1" x14ac:dyDescent="0.25">
      <c r="A39" s="39" t="s">
        <v>52</v>
      </c>
      <c r="B39" s="40" t="s">
        <v>22</v>
      </c>
      <c r="C39" s="41" t="s">
        <v>20</v>
      </c>
      <c r="D39" s="43" t="s">
        <v>23</v>
      </c>
      <c r="E39" s="43" t="s">
        <v>23</v>
      </c>
      <c r="F39" s="43" t="s">
        <v>23</v>
      </c>
      <c r="G39" s="44" t="s">
        <v>23</v>
      </c>
    </row>
    <row r="40" spans="1:8" s="29" customFormat="1" ht="31.5" hidden="1" customHeight="1" outlineLevel="1" x14ac:dyDescent="0.25">
      <c r="A40" s="39" t="s">
        <v>53</v>
      </c>
      <c r="B40" s="48" t="s">
        <v>25</v>
      </c>
      <c r="C40" s="41" t="s">
        <v>20</v>
      </c>
      <c r="D40" s="43" t="s">
        <v>23</v>
      </c>
      <c r="E40" s="43" t="s">
        <v>23</v>
      </c>
      <c r="F40" s="43" t="s">
        <v>23</v>
      </c>
      <c r="G40" s="44" t="s">
        <v>23</v>
      </c>
    </row>
    <row r="41" spans="1:8" s="29" customFormat="1" ht="31.5" hidden="1" customHeight="1" outlineLevel="1" x14ac:dyDescent="0.25">
      <c r="A41" s="39" t="s">
        <v>54</v>
      </c>
      <c r="B41" s="48" t="s">
        <v>27</v>
      </c>
      <c r="C41" s="41" t="s">
        <v>20</v>
      </c>
      <c r="D41" s="43" t="s">
        <v>23</v>
      </c>
      <c r="E41" s="43" t="s">
        <v>23</v>
      </c>
      <c r="F41" s="43" t="s">
        <v>23</v>
      </c>
      <c r="G41" s="44" t="s">
        <v>23</v>
      </c>
    </row>
    <row r="42" spans="1:8" s="29" customFormat="1" ht="31.5" hidden="1" customHeight="1" outlineLevel="1" x14ac:dyDescent="0.25">
      <c r="A42" s="39" t="s">
        <v>55</v>
      </c>
      <c r="B42" s="48" t="s">
        <v>29</v>
      </c>
      <c r="C42" s="41" t="s">
        <v>20</v>
      </c>
      <c r="D42" s="43" t="s">
        <v>23</v>
      </c>
      <c r="E42" s="43" t="s">
        <v>23</v>
      </c>
      <c r="F42" s="43" t="s">
        <v>23</v>
      </c>
      <c r="G42" s="44" t="s">
        <v>23</v>
      </c>
    </row>
    <row r="43" spans="1:8" s="29" customFormat="1" ht="15.75" hidden="1" customHeight="1" outlineLevel="1" x14ac:dyDescent="0.25">
      <c r="A43" s="39" t="s">
        <v>56</v>
      </c>
      <c r="B43" s="40" t="s">
        <v>31</v>
      </c>
      <c r="C43" s="41" t="s">
        <v>20</v>
      </c>
      <c r="D43" s="43" t="s">
        <v>23</v>
      </c>
      <c r="E43" s="43" t="s">
        <v>23</v>
      </c>
      <c r="F43" s="43" t="s">
        <v>23</v>
      </c>
      <c r="G43" s="44" t="s">
        <v>23</v>
      </c>
    </row>
    <row r="44" spans="1:8" s="29" customFormat="1" collapsed="1" x14ac:dyDescent="0.25">
      <c r="A44" s="39" t="s">
        <v>57</v>
      </c>
      <c r="B44" s="40" t="s">
        <v>33</v>
      </c>
      <c r="C44" s="41" t="s">
        <v>20</v>
      </c>
      <c r="D44" s="43">
        <v>5026.7577503108105</v>
      </c>
      <c r="E44" s="43">
        <v>5298.8786390133091</v>
      </c>
      <c r="F44" s="43">
        <f t="shared" si="1"/>
        <v>272.12088870249863</v>
      </c>
      <c r="G44" s="44">
        <f t="shared" si="0"/>
        <v>5.4134474390709016E-2</v>
      </c>
    </row>
    <row r="45" spans="1:8" s="29" customFormat="1" ht="15.75" hidden="1" customHeight="1" outlineLevel="1" x14ac:dyDescent="0.25">
      <c r="A45" s="39" t="s">
        <v>58</v>
      </c>
      <c r="B45" s="40" t="s">
        <v>35</v>
      </c>
      <c r="C45" s="41" t="s">
        <v>20</v>
      </c>
      <c r="D45" s="43" t="s">
        <v>23</v>
      </c>
      <c r="E45" s="43" t="s">
        <v>23</v>
      </c>
      <c r="F45" s="43" t="s">
        <v>23</v>
      </c>
      <c r="G45" s="44" t="s">
        <v>23</v>
      </c>
    </row>
    <row r="46" spans="1:8" s="29" customFormat="1" collapsed="1" x14ac:dyDescent="0.25">
      <c r="A46" s="39" t="s">
        <v>59</v>
      </c>
      <c r="B46" s="40" t="s">
        <v>37</v>
      </c>
      <c r="C46" s="41" t="s">
        <v>20</v>
      </c>
      <c r="D46" s="43">
        <v>7.6144794803993214</v>
      </c>
      <c r="E46" s="43">
        <v>8.4390283990274657</v>
      </c>
      <c r="F46" s="43">
        <f t="shared" si="1"/>
        <v>0.82454891862814428</v>
      </c>
      <c r="G46" s="44">
        <f t="shared" si="0"/>
        <v>0.10828697099396517</v>
      </c>
    </row>
    <row r="47" spans="1:8" s="29" customFormat="1" x14ac:dyDescent="0.25">
      <c r="A47" s="39" t="s">
        <v>60</v>
      </c>
      <c r="B47" s="40" t="s">
        <v>39</v>
      </c>
      <c r="C47" s="41" t="s">
        <v>20</v>
      </c>
      <c r="D47" s="43">
        <v>3576.4985780772022</v>
      </c>
      <c r="E47" s="43">
        <v>3736.440789770033</v>
      </c>
      <c r="F47" s="43">
        <f t="shared" si="1"/>
        <v>159.94221169283082</v>
      </c>
      <c r="G47" s="44">
        <f t="shared" si="0"/>
        <v>4.4720334204304081E-2</v>
      </c>
    </row>
    <row r="48" spans="1:8" s="29" customFormat="1" ht="15.75" hidden="1" customHeight="1" outlineLevel="1" x14ac:dyDescent="0.25">
      <c r="A48" s="39" t="s">
        <v>61</v>
      </c>
      <c r="B48" s="40" t="s">
        <v>41</v>
      </c>
      <c r="C48" s="41" t="s">
        <v>20</v>
      </c>
      <c r="D48" s="43" t="s">
        <v>23</v>
      </c>
      <c r="E48" s="43" t="s">
        <v>23</v>
      </c>
      <c r="F48" s="43" t="s">
        <v>23</v>
      </c>
      <c r="G48" s="44" t="s">
        <v>23</v>
      </c>
    </row>
    <row r="49" spans="1:7" s="29" customFormat="1" ht="31.5" hidden="1" customHeight="1" outlineLevel="1" x14ac:dyDescent="0.25">
      <c r="A49" s="39" t="s">
        <v>62</v>
      </c>
      <c r="B49" s="45" t="s">
        <v>43</v>
      </c>
      <c r="C49" s="41" t="s">
        <v>20</v>
      </c>
      <c r="D49" s="43" t="s">
        <v>23</v>
      </c>
      <c r="E49" s="43" t="s">
        <v>23</v>
      </c>
      <c r="F49" s="43" t="s">
        <v>23</v>
      </c>
      <c r="G49" s="44" t="s">
        <v>23</v>
      </c>
    </row>
    <row r="50" spans="1:7" s="29" customFormat="1" ht="15.75" hidden="1" customHeight="1" outlineLevel="1" x14ac:dyDescent="0.25">
      <c r="A50" s="39" t="s">
        <v>63</v>
      </c>
      <c r="B50" s="48" t="s">
        <v>45</v>
      </c>
      <c r="C50" s="41" t="s">
        <v>20</v>
      </c>
      <c r="D50" s="43" t="s">
        <v>23</v>
      </c>
      <c r="E50" s="43" t="s">
        <v>23</v>
      </c>
      <c r="F50" s="43" t="s">
        <v>23</v>
      </c>
      <c r="G50" s="44" t="s">
        <v>23</v>
      </c>
    </row>
    <row r="51" spans="1:7" s="29" customFormat="1" ht="15.75" hidden="1" customHeight="1" outlineLevel="1" x14ac:dyDescent="0.25">
      <c r="A51" s="39" t="s">
        <v>64</v>
      </c>
      <c r="B51" s="48" t="s">
        <v>47</v>
      </c>
      <c r="C51" s="41" t="s">
        <v>20</v>
      </c>
      <c r="D51" s="43" t="s">
        <v>23</v>
      </c>
      <c r="E51" s="43" t="s">
        <v>23</v>
      </c>
      <c r="F51" s="43" t="s">
        <v>23</v>
      </c>
      <c r="G51" s="44" t="s">
        <v>23</v>
      </c>
    </row>
    <row r="52" spans="1:7" s="29" customFormat="1" collapsed="1" x14ac:dyDescent="0.25">
      <c r="A52" s="39" t="s">
        <v>65</v>
      </c>
      <c r="B52" s="40" t="s">
        <v>49</v>
      </c>
      <c r="C52" s="41" t="s">
        <v>20</v>
      </c>
      <c r="D52" s="43">
        <v>61.51660458011068</v>
      </c>
      <c r="E52" s="43">
        <v>24.74120847428669</v>
      </c>
      <c r="F52" s="43">
        <f t="shared" si="1"/>
        <v>-36.775396105823987</v>
      </c>
      <c r="G52" s="44">
        <f t="shared" si="0"/>
        <v>-0.59781251512236533</v>
      </c>
    </row>
    <row r="53" spans="1:7" s="29" customFormat="1" x14ac:dyDescent="0.25">
      <c r="A53" s="39" t="s">
        <v>66</v>
      </c>
      <c r="B53" s="49" t="s">
        <v>67</v>
      </c>
      <c r="C53" s="41" t="s">
        <v>20</v>
      </c>
      <c r="D53" s="43">
        <v>5391.8144416170726</v>
      </c>
      <c r="E53" s="43">
        <f>E55+E60</f>
        <v>5601.1112364498513</v>
      </c>
      <c r="F53" s="43">
        <f t="shared" si="1"/>
        <v>209.29679483277869</v>
      </c>
      <c r="G53" s="44">
        <f t="shared" si="0"/>
        <v>3.8817507000483489E-2</v>
      </c>
    </row>
    <row r="54" spans="1:7" s="29" customFormat="1" x14ac:dyDescent="0.25">
      <c r="A54" s="39" t="s">
        <v>53</v>
      </c>
      <c r="B54" s="48" t="s">
        <v>68</v>
      </c>
      <c r="C54" s="41" t="s">
        <v>20</v>
      </c>
      <c r="D54" s="43">
        <v>0</v>
      </c>
      <c r="E54" s="43">
        <v>0</v>
      </c>
      <c r="F54" s="43">
        <f t="shared" si="1"/>
        <v>0</v>
      </c>
      <c r="G54" s="44">
        <f t="shared" si="0"/>
        <v>0</v>
      </c>
    </row>
    <row r="55" spans="1:7" s="29" customFormat="1" x14ac:dyDescent="0.25">
      <c r="A55" s="39" t="s">
        <v>54</v>
      </c>
      <c r="B55" s="46" t="s">
        <v>69</v>
      </c>
      <c r="C55" s="41" t="s">
        <v>20</v>
      </c>
      <c r="D55" s="43">
        <v>5043.0320633016654</v>
      </c>
      <c r="E55" s="43">
        <f>E56</f>
        <v>5252.3288581344441</v>
      </c>
      <c r="F55" s="43">
        <f t="shared" si="1"/>
        <v>209.29679483277869</v>
      </c>
      <c r="G55" s="44">
        <f t="shared" si="0"/>
        <v>4.1502174129694584E-2</v>
      </c>
    </row>
    <row r="56" spans="1:7" s="29" customFormat="1" x14ac:dyDescent="0.25">
      <c r="A56" s="39" t="s">
        <v>70</v>
      </c>
      <c r="B56" s="50" t="s">
        <v>71</v>
      </c>
      <c r="C56" s="41" t="s">
        <v>20</v>
      </c>
      <c r="D56" s="43">
        <v>5043.0320633016654</v>
      </c>
      <c r="E56" s="43">
        <f>E57+E58</f>
        <v>5252.3288581344441</v>
      </c>
      <c r="F56" s="43">
        <f t="shared" si="1"/>
        <v>209.29679483277869</v>
      </c>
      <c r="G56" s="44">
        <f t="shared" si="0"/>
        <v>4.1502174129694584E-2</v>
      </c>
    </row>
    <row r="57" spans="1:7" s="29" customFormat="1" ht="31.5" x14ac:dyDescent="0.25">
      <c r="A57" s="39" t="s">
        <v>72</v>
      </c>
      <c r="B57" s="51" t="s">
        <v>73</v>
      </c>
      <c r="C57" s="41" t="s">
        <v>20</v>
      </c>
      <c r="D57" s="43">
        <v>1931.3237084490358</v>
      </c>
      <c r="E57" s="43">
        <v>2037.3476198516264</v>
      </c>
      <c r="F57" s="43">
        <f t="shared" si="1"/>
        <v>106.02391140259056</v>
      </c>
      <c r="G57" s="44">
        <f t="shared" si="0"/>
        <v>5.4897017490524086E-2</v>
      </c>
    </row>
    <row r="58" spans="1:7" s="29" customFormat="1" x14ac:dyDescent="0.25">
      <c r="A58" s="39" t="s">
        <v>74</v>
      </c>
      <c r="B58" s="51" t="s">
        <v>75</v>
      </c>
      <c r="C58" s="41" t="s">
        <v>20</v>
      </c>
      <c r="D58" s="43">
        <v>3111.7083548526298</v>
      </c>
      <c r="E58" s="43">
        <v>3214.9812382828172</v>
      </c>
      <c r="F58" s="43">
        <f t="shared" si="1"/>
        <v>103.27288343018745</v>
      </c>
      <c r="G58" s="44">
        <f t="shared" si="0"/>
        <v>3.318848415505779E-2</v>
      </c>
    </row>
    <row r="59" spans="1:7" s="29" customFormat="1" ht="15.75" hidden="1" customHeight="1" outlineLevel="1" x14ac:dyDescent="0.25">
      <c r="A59" s="39" t="s">
        <v>76</v>
      </c>
      <c r="B59" s="50" t="s">
        <v>77</v>
      </c>
      <c r="C59" s="41" t="s">
        <v>20</v>
      </c>
      <c r="D59" s="43" t="s">
        <v>23</v>
      </c>
      <c r="E59" s="52" t="s">
        <v>23</v>
      </c>
      <c r="F59" s="43" t="s">
        <v>23</v>
      </c>
      <c r="G59" s="44" t="s">
        <v>23</v>
      </c>
    </row>
    <row r="60" spans="1:7" s="29" customFormat="1" collapsed="1" x14ac:dyDescent="0.25">
      <c r="A60" s="39" t="s">
        <v>55</v>
      </c>
      <c r="B60" s="46" t="s">
        <v>78</v>
      </c>
      <c r="C60" s="41" t="s">
        <v>20</v>
      </c>
      <c r="D60" s="43">
        <v>348.7823783154069</v>
      </c>
      <c r="E60" s="43">
        <v>348.7823783154069</v>
      </c>
      <c r="F60" s="43">
        <f t="shared" si="1"/>
        <v>0</v>
      </c>
      <c r="G60" s="44">
        <f t="shared" si="0"/>
        <v>0</v>
      </c>
    </row>
    <row r="61" spans="1:7" s="29" customFormat="1" x14ac:dyDescent="0.25">
      <c r="A61" s="39" t="s">
        <v>79</v>
      </c>
      <c r="B61" s="46" t="s">
        <v>80</v>
      </c>
      <c r="C61" s="41" t="s">
        <v>20</v>
      </c>
      <c r="D61" s="43">
        <v>0</v>
      </c>
      <c r="E61" s="43">
        <f>E53-E54-E55-E60</f>
        <v>0</v>
      </c>
      <c r="F61" s="43">
        <f t="shared" si="1"/>
        <v>0</v>
      </c>
      <c r="G61" s="44">
        <f t="shared" si="0"/>
        <v>0</v>
      </c>
    </row>
    <row r="62" spans="1:7" s="29" customFormat="1" x14ac:dyDescent="0.25">
      <c r="A62" s="39" t="s">
        <v>81</v>
      </c>
      <c r="B62" s="49" t="s">
        <v>82</v>
      </c>
      <c r="C62" s="41" t="s">
        <v>20</v>
      </c>
      <c r="D62" s="43">
        <v>421.06604387355475</v>
      </c>
      <c r="E62" s="43">
        <v>423.81597226690189</v>
      </c>
      <c r="F62" s="43">
        <f t="shared" si="1"/>
        <v>2.7499283933471474</v>
      </c>
      <c r="G62" s="44">
        <f t="shared" si="0"/>
        <v>6.5308718985018542E-3</v>
      </c>
    </row>
    <row r="63" spans="1:7" s="29" customFormat="1" ht="31.5" x14ac:dyDescent="0.25">
      <c r="A63" s="39" t="s">
        <v>83</v>
      </c>
      <c r="B63" s="48" t="s">
        <v>84</v>
      </c>
      <c r="C63" s="41" t="s">
        <v>20</v>
      </c>
      <c r="D63" s="43">
        <v>356.09284610000003</v>
      </c>
      <c r="E63" s="43">
        <v>358.84277449334718</v>
      </c>
      <c r="F63" s="43">
        <f t="shared" si="1"/>
        <v>2.7499283933471474</v>
      </c>
      <c r="G63" s="44">
        <f t="shared" si="0"/>
        <v>7.7225039016226033E-3</v>
      </c>
    </row>
    <row r="64" spans="1:7" s="29" customFormat="1" ht="31.5" x14ac:dyDescent="0.25">
      <c r="A64" s="39" t="s">
        <v>85</v>
      </c>
      <c r="B64" s="48" t="s">
        <v>86</v>
      </c>
      <c r="C64" s="41" t="s">
        <v>20</v>
      </c>
      <c r="D64" s="43">
        <v>9.6240577353251417</v>
      </c>
      <c r="E64" s="43">
        <v>9.6240577353251417</v>
      </c>
      <c r="F64" s="43">
        <f t="shared" si="1"/>
        <v>0</v>
      </c>
      <c r="G64" s="44">
        <f t="shared" si="0"/>
        <v>0</v>
      </c>
    </row>
    <row r="65" spans="1:8" s="29" customFormat="1" x14ac:dyDescent="0.25">
      <c r="A65" s="39" t="s">
        <v>87</v>
      </c>
      <c r="B65" s="46" t="s">
        <v>88</v>
      </c>
      <c r="C65" s="41" t="s">
        <v>20</v>
      </c>
      <c r="D65" s="43">
        <v>0</v>
      </c>
      <c r="E65" s="43">
        <v>0</v>
      </c>
      <c r="F65" s="43">
        <f t="shared" si="1"/>
        <v>0</v>
      </c>
      <c r="G65" s="44">
        <f t="shared" si="0"/>
        <v>0</v>
      </c>
    </row>
    <row r="66" spans="1:8" s="29" customFormat="1" x14ac:dyDescent="0.25">
      <c r="A66" s="39" t="s">
        <v>89</v>
      </c>
      <c r="B66" s="46" t="s">
        <v>90</v>
      </c>
      <c r="C66" s="41" t="s">
        <v>20</v>
      </c>
      <c r="D66" s="43">
        <v>17.829039490000003</v>
      </c>
      <c r="E66" s="43">
        <v>17.829039490000003</v>
      </c>
      <c r="F66" s="43">
        <f t="shared" si="1"/>
        <v>0</v>
      </c>
      <c r="G66" s="44">
        <f t="shared" si="0"/>
        <v>0</v>
      </c>
    </row>
    <row r="67" spans="1:8" s="29" customFormat="1" x14ac:dyDescent="0.25">
      <c r="A67" s="39" t="s">
        <v>91</v>
      </c>
      <c r="B67" s="46" t="s">
        <v>92</v>
      </c>
      <c r="C67" s="41" t="s">
        <v>20</v>
      </c>
      <c r="D67" s="43">
        <v>37.520100548229578</v>
      </c>
      <c r="E67" s="43">
        <f>E62-E63-E64-E65-E66</f>
        <v>37.520100548229578</v>
      </c>
      <c r="F67" s="43">
        <f t="shared" si="1"/>
        <v>0</v>
      </c>
      <c r="G67" s="44">
        <f t="shared" si="0"/>
        <v>0</v>
      </c>
    </row>
    <row r="68" spans="1:8" s="29" customFormat="1" x14ac:dyDescent="0.25">
      <c r="A68" s="39" t="s">
        <v>93</v>
      </c>
      <c r="B68" s="49" t="s">
        <v>94</v>
      </c>
      <c r="C68" s="41" t="s">
        <v>20</v>
      </c>
      <c r="D68" s="43">
        <v>1493.4524066399999</v>
      </c>
      <c r="E68" s="43">
        <v>1683.0009727864606</v>
      </c>
      <c r="F68" s="43">
        <f t="shared" si="1"/>
        <v>189.54856614646064</v>
      </c>
      <c r="G68" s="44">
        <f t="shared" si="0"/>
        <v>0.12691972325580225</v>
      </c>
    </row>
    <row r="69" spans="1:8" s="29" customFormat="1" x14ac:dyDescent="0.25">
      <c r="A69" s="39" t="s">
        <v>95</v>
      </c>
      <c r="B69" s="49" t="s">
        <v>96</v>
      </c>
      <c r="C69" s="41" t="s">
        <v>20</v>
      </c>
      <c r="D69" s="43">
        <v>741.80903108718712</v>
      </c>
      <c r="E69" s="43">
        <v>773.27950692823561</v>
      </c>
      <c r="F69" s="43">
        <f t="shared" si="1"/>
        <v>31.470475841048483</v>
      </c>
      <c r="G69" s="44">
        <f t="shared" si="0"/>
        <v>4.242395889266231E-2</v>
      </c>
    </row>
    <row r="70" spans="1:8" s="29" customFormat="1" x14ac:dyDescent="0.25">
      <c r="A70" s="39" t="s">
        <v>97</v>
      </c>
      <c r="B70" s="49" t="s">
        <v>98</v>
      </c>
      <c r="C70" s="41" t="s">
        <v>20</v>
      </c>
      <c r="D70" s="43">
        <v>160.711591384</v>
      </c>
      <c r="E70" s="43">
        <v>160.71159138400003</v>
      </c>
      <c r="F70" s="43">
        <f t="shared" si="1"/>
        <v>0</v>
      </c>
      <c r="G70" s="44">
        <f t="shared" si="0"/>
        <v>0</v>
      </c>
    </row>
    <row r="71" spans="1:8" s="29" customFormat="1" x14ac:dyDescent="0.25">
      <c r="A71" s="39" t="s">
        <v>99</v>
      </c>
      <c r="B71" s="46" t="s">
        <v>100</v>
      </c>
      <c r="C71" s="41" t="s">
        <v>20</v>
      </c>
      <c r="D71" s="43">
        <v>156.67718299999999</v>
      </c>
      <c r="E71" s="43">
        <v>156.67718300000001</v>
      </c>
      <c r="F71" s="43">
        <f t="shared" si="1"/>
        <v>0</v>
      </c>
      <c r="G71" s="44">
        <f t="shared" si="0"/>
        <v>0</v>
      </c>
    </row>
    <row r="72" spans="1:8" s="29" customFormat="1" x14ac:dyDescent="0.25">
      <c r="A72" s="39" t="s">
        <v>101</v>
      </c>
      <c r="B72" s="46" t="s">
        <v>102</v>
      </c>
      <c r="C72" s="41" t="s">
        <v>20</v>
      </c>
      <c r="D72" s="43">
        <v>4.0344083840000167</v>
      </c>
      <c r="E72" s="43">
        <f>E70-E71</f>
        <v>4.0344083840000167</v>
      </c>
      <c r="F72" s="43">
        <f t="shared" si="1"/>
        <v>0</v>
      </c>
      <c r="G72" s="44">
        <f t="shared" si="0"/>
        <v>0</v>
      </c>
    </row>
    <row r="73" spans="1:8" s="29" customFormat="1" x14ac:dyDescent="0.25">
      <c r="A73" s="39" t="s">
        <v>103</v>
      </c>
      <c r="B73" s="49" t="s">
        <v>104</v>
      </c>
      <c r="C73" s="41" t="s">
        <v>20</v>
      </c>
      <c r="D73" s="43">
        <v>445.7048583567082</v>
      </c>
      <c r="E73" s="43">
        <f>E38-E53-E62-E68-E69-E70-E66</f>
        <v>408.75134635120685</v>
      </c>
      <c r="F73" s="43">
        <f t="shared" si="1"/>
        <v>-36.953512005501352</v>
      </c>
      <c r="G73" s="44">
        <f t="shared" si="0"/>
        <v>-8.2910274170551176E-2</v>
      </c>
      <c r="H73" s="53"/>
    </row>
    <row r="74" spans="1:8" s="29" customFormat="1" x14ac:dyDescent="0.25">
      <c r="A74" s="39" t="s">
        <v>105</v>
      </c>
      <c r="B74" s="46" t="s">
        <v>106</v>
      </c>
      <c r="C74" s="41" t="s">
        <v>20</v>
      </c>
      <c r="D74" s="43">
        <v>0</v>
      </c>
      <c r="E74" s="43">
        <v>0</v>
      </c>
      <c r="F74" s="43">
        <f t="shared" si="1"/>
        <v>0</v>
      </c>
      <c r="G74" s="44">
        <f t="shared" si="0"/>
        <v>0</v>
      </c>
    </row>
    <row r="75" spans="1:8" s="29" customFormat="1" ht="15.75" customHeight="1" x14ac:dyDescent="0.25">
      <c r="A75" s="39" t="s">
        <v>107</v>
      </c>
      <c r="B75" s="46" t="s">
        <v>108</v>
      </c>
      <c r="C75" s="41" t="s">
        <v>20</v>
      </c>
      <c r="D75" s="43">
        <v>24.616195280000003</v>
      </c>
      <c r="E75" s="43">
        <v>24.616195279999999</v>
      </c>
      <c r="F75" s="43">
        <f t="shared" si="1"/>
        <v>0</v>
      </c>
      <c r="G75" s="44">
        <f t="shared" si="0"/>
        <v>0</v>
      </c>
    </row>
    <row r="76" spans="1:8" s="29" customFormat="1" ht="16.5" thickBot="1" x14ac:dyDescent="0.3">
      <c r="A76" s="54" t="s">
        <v>109</v>
      </c>
      <c r="B76" s="55" t="s">
        <v>110</v>
      </c>
      <c r="C76" s="56" t="s">
        <v>20</v>
      </c>
      <c r="D76" s="57">
        <v>421.0886630767082</v>
      </c>
      <c r="E76" s="57">
        <f>E73-E74-E75</f>
        <v>384.13515107120685</v>
      </c>
      <c r="F76" s="57">
        <f t="shared" si="1"/>
        <v>-36.953512005501352</v>
      </c>
      <c r="G76" s="58">
        <f t="shared" si="0"/>
        <v>-8.7757081217761643E-2</v>
      </c>
    </row>
    <row r="77" spans="1:8" s="29" customFormat="1" x14ac:dyDescent="0.25">
      <c r="A77" s="32" t="s">
        <v>111</v>
      </c>
      <c r="B77" s="59" t="s">
        <v>112</v>
      </c>
      <c r="C77" s="34" t="s">
        <v>20</v>
      </c>
      <c r="D77" s="36">
        <v>0</v>
      </c>
      <c r="E77" s="36">
        <v>0</v>
      </c>
      <c r="F77" s="36">
        <f t="shared" si="1"/>
        <v>0</v>
      </c>
      <c r="G77" s="37">
        <f t="shared" si="0"/>
        <v>0</v>
      </c>
    </row>
    <row r="78" spans="1:8" s="29" customFormat="1" x14ac:dyDescent="0.25">
      <c r="A78" s="39" t="s">
        <v>113</v>
      </c>
      <c r="B78" s="46" t="s">
        <v>114</v>
      </c>
      <c r="C78" s="41" t="s">
        <v>20</v>
      </c>
      <c r="D78" s="43">
        <v>411.28060597460001</v>
      </c>
      <c r="E78" s="43">
        <v>411.28060500000004</v>
      </c>
      <c r="F78" s="43">
        <f t="shared" si="1"/>
        <v>-9.7459997050464153E-7</v>
      </c>
      <c r="G78" s="44">
        <f t="shared" si="0"/>
        <v>-2.3696715973153161E-9</v>
      </c>
    </row>
    <row r="79" spans="1:8" s="29" customFormat="1" x14ac:dyDescent="0.25">
      <c r="A79" s="39" t="s">
        <v>115</v>
      </c>
      <c r="B79" s="46" t="s">
        <v>116</v>
      </c>
      <c r="C79" s="41" t="s">
        <v>20</v>
      </c>
      <c r="D79" s="43">
        <v>2409.4003269238324</v>
      </c>
      <c r="E79" s="43">
        <v>2394.8239703915888</v>
      </c>
      <c r="F79" s="43">
        <f t="shared" si="1"/>
        <v>-14.576356532243608</v>
      </c>
      <c r="G79" s="44">
        <f t="shared" si="0"/>
        <v>-6.0497860689069319E-3</v>
      </c>
    </row>
    <row r="80" spans="1:8" s="29" customFormat="1" ht="16.5" thickBot="1" x14ac:dyDescent="0.3">
      <c r="A80" s="60" t="s">
        <v>117</v>
      </c>
      <c r="B80" s="61" t="s">
        <v>118</v>
      </c>
      <c r="C80" s="62" t="s">
        <v>20</v>
      </c>
      <c r="D80" s="63">
        <v>270.33336538671688</v>
      </c>
      <c r="E80" s="63">
        <v>283.25711333884135</v>
      </c>
      <c r="F80" s="63">
        <f t="shared" si="1"/>
        <v>12.923747952124472</v>
      </c>
      <c r="G80" s="64">
        <f t="shared" si="0"/>
        <v>4.7806706854837587E-2</v>
      </c>
    </row>
    <row r="81" spans="1:7" s="29" customFormat="1" x14ac:dyDescent="0.25">
      <c r="A81" s="65" t="s">
        <v>119</v>
      </c>
      <c r="B81" s="33" t="s">
        <v>120</v>
      </c>
      <c r="C81" s="66" t="s">
        <v>20</v>
      </c>
      <c r="D81" s="67">
        <v>-546.11124311590902</v>
      </c>
      <c r="E81" s="67">
        <f>E23-E38</f>
        <v>-1761.1402647065688</v>
      </c>
      <c r="F81" s="67">
        <f t="shared" si="1"/>
        <v>-1215.0290215906598</v>
      </c>
      <c r="G81" s="68">
        <f t="shared" si="0"/>
        <v>2.2248745780404611</v>
      </c>
    </row>
    <row r="82" spans="1:7" s="29" customFormat="1" ht="15.75" hidden="1" customHeight="1" outlineLevel="1" x14ac:dyDescent="0.25">
      <c r="A82" s="39" t="s">
        <v>121</v>
      </c>
      <c r="B82" s="40" t="s">
        <v>22</v>
      </c>
      <c r="C82" s="41" t="s">
        <v>20</v>
      </c>
      <c r="D82" s="43" t="s">
        <v>23</v>
      </c>
      <c r="E82" s="43" t="s">
        <v>23</v>
      </c>
      <c r="F82" s="43" t="s">
        <v>23</v>
      </c>
      <c r="G82" s="44" t="s">
        <v>23</v>
      </c>
    </row>
    <row r="83" spans="1:7" s="29" customFormat="1" ht="31.5" hidden="1" customHeight="1" outlineLevel="1" x14ac:dyDescent="0.25">
      <c r="A83" s="39" t="s">
        <v>122</v>
      </c>
      <c r="B83" s="48" t="s">
        <v>25</v>
      </c>
      <c r="C83" s="41" t="s">
        <v>20</v>
      </c>
      <c r="D83" s="43" t="s">
        <v>23</v>
      </c>
      <c r="E83" s="43" t="s">
        <v>23</v>
      </c>
      <c r="F83" s="43" t="s">
        <v>23</v>
      </c>
      <c r="G83" s="44" t="s">
        <v>23</v>
      </c>
    </row>
    <row r="84" spans="1:7" s="29" customFormat="1" ht="31.5" hidden="1" customHeight="1" outlineLevel="1" x14ac:dyDescent="0.25">
      <c r="A84" s="39" t="s">
        <v>123</v>
      </c>
      <c r="B84" s="48" t="s">
        <v>27</v>
      </c>
      <c r="C84" s="41" t="s">
        <v>20</v>
      </c>
      <c r="D84" s="43" t="s">
        <v>23</v>
      </c>
      <c r="E84" s="43" t="s">
        <v>23</v>
      </c>
      <c r="F84" s="43" t="s">
        <v>23</v>
      </c>
      <c r="G84" s="44" t="s">
        <v>23</v>
      </c>
    </row>
    <row r="85" spans="1:7" s="29" customFormat="1" ht="31.5" hidden="1" customHeight="1" outlineLevel="1" x14ac:dyDescent="0.25">
      <c r="A85" s="39" t="s">
        <v>124</v>
      </c>
      <c r="B85" s="48" t="s">
        <v>29</v>
      </c>
      <c r="C85" s="41" t="s">
        <v>20</v>
      </c>
      <c r="D85" s="43" t="s">
        <v>23</v>
      </c>
      <c r="E85" s="43" t="s">
        <v>23</v>
      </c>
      <c r="F85" s="43" t="s">
        <v>23</v>
      </c>
      <c r="G85" s="44" t="s">
        <v>23</v>
      </c>
    </row>
    <row r="86" spans="1:7" s="29" customFormat="1" ht="15.75" hidden="1" customHeight="1" outlineLevel="1" x14ac:dyDescent="0.25">
      <c r="A86" s="39" t="s">
        <v>125</v>
      </c>
      <c r="B86" s="40" t="s">
        <v>31</v>
      </c>
      <c r="C86" s="41" t="s">
        <v>20</v>
      </c>
      <c r="D86" s="43" t="s">
        <v>23</v>
      </c>
      <c r="E86" s="43" t="s">
        <v>23</v>
      </c>
      <c r="F86" s="43" t="s">
        <v>23</v>
      </c>
      <c r="G86" s="44" t="s">
        <v>23</v>
      </c>
    </row>
    <row r="87" spans="1:7" s="29" customFormat="1" collapsed="1" x14ac:dyDescent="0.25">
      <c r="A87" s="39" t="s">
        <v>126</v>
      </c>
      <c r="B87" s="40" t="s">
        <v>33</v>
      </c>
      <c r="C87" s="41" t="s">
        <v>20</v>
      </c>
      <c r="D87" s="43">
        <v>-910.34619044879764</v>
      </c>
      <c r="E87" s="43">
        <f>E29-E44</f>
        <v>-1162.6626144633374</v>
      </c>
      <c r="F87" s="43">
        <f t="shared" si="1"/>
        <v>-252.31642401453973</v>
      </c>
      <c r="G87" s="44">
        <f t="shared" si="0"/>
        <v>0.27716535386405977</v>
      </c>
    </row>
    <row r="88" spans="1:7" s="29" customFormat="1" ht="15.75" hidden="1" customHeight="1" outlineLevel="1" x14ac:dyDescent="0.25">
      <c r="A88" s="39" t="s">
        <v>127</v>
      </c>
      <c r="B88" s="40" t="s">
        <v>35</v>
      </c>
      <c r="C88" s="41" t="s">
        <v>20</v>
      </c>
      <c r="D88" s="43" t="s">
        <v>23</v>
      </c>
      <c r="E88" s="43" t="s">
        <v>23</v>
      </c>
      <c r="F88" s="43" t="s">
        <v>23</v>
      </c>
      <c r="G88" s="44" t="s">
        <v>23</v>
      </c>
    </row>
    <row r="89" spans="1:7" s="29" customFormat="1" collapsed="1" x14ac:dyDescent="0.25">
      <c r="A89" s="39" t="s">
        <v>128</v>
      </c>
      <c r="B89" s="40" t="s">
        <v>37</v>
      </c>
      <c r="C89" s="41" t="s">
        <v>20</v>
      </c>
      <c r="D89" s="43">
        <v>17.805579519600681</v>
      </c>
      <c r="E89" s="43">
        <f>E31-E46</f>
        <v>20.673009250972534</v>
      </c>
      <c r="F89" s="43">
        <f t="shared" si="1"/>
        <v>2.8674297313718533</v>
      </c>
      <c r="G89" s="44">
        <f t="shared" si="0"/>
        <v>0.16104107862455916</v>
      </c>
    </row>
    <row r="90" spans="1:7" s="29" customFormat="1" x14ac:dyDescent="0.25">
      <c r="A90" s="39" t="s">
        <v>129</v>
      </c>
      <c r="B90" s="40" t="s">
        <v>39</v>
      </c>
      <c r="C90" s="41" t="s">
        <v>20</v>
      </c>
      <c r="D90" s="43">
        <v>340.13816093477726</v>
      </c>
      <c r="E90" s="43">
        <f>E32-E47</f>
        <v>-620.42059693991723</v>
      </c>
      <c r="F90" s="43">
        <f t="shared" si="1"/>
        <v>-960.55875787469449</v>
      </c>
      <c r="G90" s="44">
        <f t="shared" si="0"/>
        <v>-2.8240252585445278</v>
      </c>
    </row>
    <row r="91" spans="1:7" s="29" customFormat="1" ht="15.75" hidden="1" customHeight="1" outlineLevel="1" x14ac:dyDescent="0.25">
      <c r="A91" s="39" t="s">
        <v>130</v>
      </c>
      <c r="B91" s="40" t="s">
        <v>41</v>
      </c>
      <c r="C91" s="41" t="s">
        <v>20</v>
      </c>
      <c r="D91" s="43" t="s">
        <v>23</v>
      </c>
      <c r="E91" s="43" t="s">
        <v>23</v>
      </c>
      <c r="F91" s="43" t="s">
        <v>23</v>
      </c>
      <c r="G91" s="44" t="s">
        <v>23</v>
      </c>
    </row>
    <row r="92" spans="1:7" s="29" customFormat="1" ht="31.5" hidden="1" customHeight="1" outlineLevel="1" x14ac:dyDescent="0.25">
      <c r="A92" s="39" t="s">
        <v>131</v>
      </c>
      <c r="B92" s="45" t="s">
        <v>43</v>
      </c>
      <c r="C92" s="41" t="s">
        <v>20</v>
      </c>
      <c r="D92" s="43" t="s">
        <v>23</v>
      </c>
      <c r="E92" s="43" t="s">
        <v>23</v>
      </c>
      <c r="F92" s="43" t="s">
        <v>23</v>
      </c>
      <c r="G92" s="44" t="s">
        <v>23</v>
      </c>
    </row>
    <row r="93" spans="1:7" s="29" customFormat="1" ht="15.75" hidden="1" customHeight="1" outlineLevel="1" x14ac:dyDescent="0.25">
      <c r="A93" s="39" t="s">
        <v>132</v>
      </c>
      <c r="B93" s="48" t="s">
        <v>45</v>
      </c>
      <c r="C93" s="41" t="s">
        <v>20</v>
      </c>
      <c r="D93" s="43" t="s">
        <v>23</v>
      </c>
      <c r="E93" s="43" t="s">
        <v>23</v>
      </c>
      <c r="F93" s="43" t="s">
        <v>23</v>
      </c>
      <c r="G93" s="44" t="s">
        <v>23</v>
      </c>
    </row>
    <row r="94" spans="1:7" s="29" customFormat="1" ht="15.75" hidden="1" customHeight="1" outlineLevel="1" x14ac:dyDescent="0.25">
      <c r="A94" s="39" t="s">
        <v>133</v>
      </c>
      <c r="B94" s="46" t="s">
        <v>47</v>
      </c>
      <c r="C94" s="41" t="s">
        <v>20</v>
      </c>
      <c r="D94" s="43" t="s">
        <v>23</v>
      </c>
      <c r="E94" s="43" t="s">
        <v>23</v>
      </c>
      <c r="F94" s="43" t="s">
        <v>23</v>
      </c>
      <c r="G94" s="44" t="s">
        <v>23</v>
      </c>
    </row>
    <row r="95" spans="1:7" s="29" customFormat="1" collapsed="1" x14ac:dyDescent="0.25">
      <c r="A95" s="39" t="s">
        <v>134</v>
      </c>
      <c r="B95" s="40" t="s">
        <v>49</v>
      </c>
      <c r="C95" s="41" t="s">
        <v>20</v>
      </c>
      <c r="D95" s="43">
        <v>6.2912068785106783</v>
      </c>
      <c r="E95" s="43">
        <f>E37-E52</f>
        <v>1.2699374457133139</v>
      </c>
      <c r="F95" s="43">
        <f t="shared" ref="F95:F158" si="2">E95-D95</f>
        <v>-5.0212694327973644</v>
      </c>
      <c r="G95" s="44">
        <f t="shared" ref="G95:G156" si="3">IFERROR(F95/D95,0)</f>
        <v>-0.79814088612295853</v>
      </c>
    </row>
    <row r="96" spans="1:7" s="29" customFormat="1" x14ac:dyDescent="0.25">
      <c r="A96" s="39" t="s">
        <v>135</v>
      </c>
      <c r="B96" s="69" t="s">
        <v>136</v>
      </c>
      <c r="C96" s="41" t="s">
        <v>20</v>
      </c>
      <c r="D96" s="43">
        <v>-1789.0024939510815</v>
      </c>
      <c r="E96" s="43">
        <f>E97-E103</f>
        <v>-609.29927106255991</v>
      </c>
      <c r="F96" s="43">
        <f t="shared" si="2"/>
        <v>1179.7032228885216</v>
      </c>
      <c r="G96" s="44">
        <f t="shared" si="3"/>
        <v>-0.65941955188843882</v>
      </c>
    </row>
    <row r="97" spans="1:7" s="29" customFormat="1" x14ac:dyDescent="0.25">
      <c r="A97" s="39" t="s">
        <v>137</v>
      </c>
      <c r="B97" s="45" t="s">
        <v>138</v>
      </c>
      <c r="C97" s="41" t="s">
        <v>20</v>
      </c>
      <c r="D97" s="43">
        <v>807.14835400826473</v>
      </c>
      <c r="E97" s="43">
        <v>3386.1603885460358</v>
      </c>
      <c r="F97" s="43">
        <f t="shared" si="2"/>
        <v>2579.0120345377709</v>
      </c>
      <c r="G97" s="44">
        <f t="shared" si="3"/>
        <v>3.1952143886938575</v>
      </c>
    </row>
    <row r="98" spans="1:7" s="29" customFormat="1" x14ac:dyDescent="0.25">
      <c r="A98" s="39" t="s">
        <v>139</v>
      </c>
      <c r="B98" s="48" t="s">
        <v>140</v>
      </c>
      <c r="C98" s="41" t="s">
        <v>20</v>
      </c>
      <c r="D98" s="43">
        <v>0</v>
      </c>
      <c r="E98" s="43">
        <v>0</v>
      </c>
      <c r="F98" s="43">
        <f t="shared" si="2"/>
        <v>0</v>
      </c>
      <c r="G98" s="44">
        <f t="shared" si="3"/>
        <v>0</v>
      </c>
    </row>
    <row r="99" spans="1:7" s="29" customFormat="1" x14ac:dyDescent="0.25">
      <c r="A99" s="39" t="s">
        <v>141</v>
      </c>
      <c r="B99" s="48" t="s">
        <v>142</v>
      </c>
      <c r="C99" s="41" t="s">
        <v>20</v>
      </c>
      <c r="D99" s="43">
        <v>0</v>
      </c>
      <c r="E99" s="43">
        <v>33.688198100000001</v>
      </c>
      <c r="F99" s="43">
        <f t="shared" si="2"/>
        <v>33.688198100000001</v>
      </c>
      <c r="G99" s="44">
        <f t="shared" si="3"/>
        <v>0</v>
      </c>
    </row>
    <row r="100" spans="1:7" s="29" customFormat="1" x14ac:dyDescent="0.25">
      <c r="A100" s="39" t="s">
        <v>143</v>
      </c>
      <c r="B100" s="48" t="s">
        <v>144</v>
      </c>
      <c r="C100" s="41" t="s">
        <v>20</v>
      </c>
      <c r="D100" s="43">
        <v>0</v>
      </c>
      <c r="E100" s="43">
        <v>2461.2266535260355</v>
      </c>
      <c r="F100" s="43">
        <f t="shared" si="2"/>
        <v>2461.2266535260355</v>
      </c>
      <c r="G100" s="44">
        <f t="shared" si="3"/>
        <v>0</v>
      </c>
    </row>
    <row r="101" spans="1:7" s="29" customFormat="1" x14ac:dyDescent="0.25">
      <c r="A101" s="39" t="s">
        <v>145</v>
      </c>
      <c r="B101" s="50" t="s">
        <v>146</v>
      </c>
      <c r="C101" s="41" t="s">
        <v>20</v>
      </c>
      <c r="D101" s="43">
        <v>0</v>
      </c>
      <c r="E101" s="43">
        <v>2461.0475474460359</v>
      </c>
      <c r="F101" s="43">
        <f t="shared" si="2"/>
        <v>2461.0475474460359</v>
      </c>
      <c r="G101" s="44">
        <f t="shared" si="3"/>
        <v>0</v>
      </c>
    </row>
    <row r="102" spans="1:7" s="29" customFormat="1" x14ac:dyDescent="0.25">
      <c r="A102" s="39" t="s">
        <v>147</v>
      </c>
      <c r="B102" s="46" t="s">
        <v>148</v>
      </c>
      <c r="C102" s="41" t="s">
        <v>20</v>
      </c>
      <c r="D102" s="43">
        <v>807.14835400826473</v>
      </c>
      <c r="E102" s="43">
        <f>E97-E98-E99-E100</f>
        <v>891.24553692000018</v>
      </c>
      <c r="F102" s="43">
        <f t="shared" si="2"/>
        <v>84.097182911735445</v>
      </c>
      <c r="G102" s="44">
        <f t="shared" si="3"/>
        <v>0.10419049050166847</v>
      </c>
    </row>
    <row r="103" spans="1:7" s="29" customFormat="1" x14ac:dyDescent="0.25">
      <c r="A103" s="39" t="s">
        <v>149</v>
      </c>
      <c r="B103" s="49" t="s">
        <v>104</v>
      </c>
      <c r="C103" s="41" t="s">
        <v>20</v>
      </c>
      <c r="D103" s="43">
        <v>2596.1508479593463</v>
      </c>
      <c r="E103" s="43">
        <v>3995.4596596085958</v>
      </c>
      <c r="F103" s="43">
        <f t="shared" si="2"/>
        <v>1399.3088116492495</v>
      </c>
      <c r="G103" s="44">
        <f t="shared" si="3"/>
        <v>0.53899364620863577</v>
      </c>
    </row>
    <row r="104" spans="1:7" s="29" customFormat="1" x14ac:dyDescent="0.25">
      <c r="A104" s="39" t="s">
        <v>150</v>
      </c>
      <c r="B104" s="46" t="s">
        <v>151</v>
      </c>
      <c r="C104" s="41" t="s">
        <v>20</v>
      </c>
      <c r="D104" s="43">
        <v>61.51660458011068</v>
      </c>
      <c r="E104" s="43">
        <v>5.0609999999999999</v>
      </c>
      <c r="F104" s="43">
        <f t="shared" si="2"/>
        <v>-56.455604580110681</v>
      </c>
      <c r="G104" s="44">
        <f t="shared" si="3"/>
        <v>-0.91772952953849629</v>
      </c>
    </row>
    <row r="105" spans="1:7" s="29" customFormat="1" x14ac:dyDescent="0.25">
      <c r="A105" s="39" t="s">
        <v>152</v>
      </c>
      <c r="B105" s="46" t="s">
        <v>153</v>
      </c>
      <c r="C105" s="41" t="s">
        <v>20</v>
      </c>
      <c r="D105" s="43">
        <v>245.88897335147675</v>
      </c>
      <c r="E105" s="43">
        <v>284.14261403081332</v>
      </c>
      <c r="F105" s="43">
        <f t="shared" si="2"/>
        <v>38.25364067933657</v>
      </c>
      <c r="G105" s="44">
        <f t="shared" si="3"/>
        <v>0.15557281873171411</v>
      </c>
    </row>
    <row r="106" spans="1:7" s="29" customFormat="1" x14ac:dyDescent="0.25">
      <c r="A106" s="39" t="s">
        <v>154</v>
      </c>
      <c r="B106" s="46" t="s">
        <v>155</v>
      </c>
      <c r="C106" s="41" t="s">
        <v>20</v>
      </c>
      <c r="D106" s="43">
        <v>1716.2076978132259</v>
      </c>
      <c r="E106" s="43">
        <v>3388.8629023835606</v>
      </c>
      <c r="F106" s="43">
        <f t="shared" si="2"/>
        <v>1672.6552045703347</v>
      </c>
      <c r="G106" s="44">
        <f t="shared" si="3"/>
        <v>0.97462283073407419</v>
      </c>
    </row>
    <row r="107" spans="1:7" s="29" customFormat="1" x14ac:dyDescent="0.25">
      <c r="A107" s="39" t="s">
        <v>156</v>
      </c>
      <c r="B107" s="50" t="s">
        <v>157</v>
      </c>
      <c r="C107" s="41" t="s">
        <v>20</v>
      </c>
      <c r="D107" s="43">
        <v>1716.2076978132259</v>
      </c>
      <c r="E107" s="43">
        <v>3388.8629023835606</v>
      </c>
      <c r="F107" s="43">
        <f t="shared" si="2"/>
        <v>1672.6552045703347</v>
      </c>
      <c r="G107" s="44">
        <f t="shared" si="3"/>
        <v>0.97462283073407419</v>
      </c>
    </row>
    <row r="108" spans="1:7" s="29" customFormat="1" x14ac:dyDescent="0.25">
      <c r="A108" s="39" t="s">
        <v>158</v>
      </c>
      <c r="B108" s="46" t="s">
        <v>159</v>
      </c>
      <c r="C108" s="41" t="s">
        <v>20</v>
      </c>
      <c r="D108" s="43">
        <v>572.53757221453316</v>
      </c>
      <c r="E108" s="43">
        <f>E103-E104-E105-E106</f>
        <v>317.39314319422147</v>
      </c>
      <c r="F108" s="43">
        <f t="shared" si="2"/>
        <v>-255.14442902031169</v>
      </c>
      <c r="G108" s="44">
        <f t="shared" si="3"/>
        <v>-0.44563787845997921</v>
      </c>
    </row>
    <row r="109" spans="1:7" s="29" customFormat="1" x14ac:dyDescent="0.25">
      <c r="A109" s="39" t="s">
        <v>160</v>
      </c>
      <c r="B109" s="69" t="s">
        <v>161</v>
      </c>
      <c r="C109" s="41" t="s">
        <v>20</v>
      </c>
      <c r="D109" s="43">
        <v>-2335.1137370669903</v>
      </c>
      <c r="E109" s="43">
        <f>E81+E96</f>
        <v>-2370.4395357691287</v>
      </c>
      <c r="F109" s="43">
        <f t="shared" si="2"/>
        <v>-35.3257987021384</v>
      </c>
      <c r="G109" s="44">
        <f t="shared" si="3"/>
        <v>1.5128084830038822E-2</v>
      </c>
    </row>
    <row r="110" spans="1:7" s="29" customFormat="1" ht="31.5" hidden="1" customHeight="1" outlineLevel="1" x14ac:dyDescent="0.25">
      <c r="A110" s="39" t="s">
        <v>162</v>
      </c>
      <c r="B110" s="45" t="s">
        <v>163</v>
      </c>
      <c r="C110" s="41" t="s">
        <v>20</v>
      </c>
      <c r="D110" s="43" t="s">
        <v>23</v>
      </c>
      <c r="E110" s="52" t="s">
        <v>23</v>
      </c>
      <c r="F110" s="43" t="s">
        <v>23</v>
      </c>
      <c r="G110" s="44" t="s">
        <v>23</v>
      </c>
    </row>
    <row r="111" spans="1:7" s="29" customFormat="1" ht="31.5" hidden="1" customHeight="1" outlineLevel="1" x14ac:dyDescent="0.25">
      <c r="A111" s="39" t="s">
        <v>164</v>
      </c>
      <c r="B111" s="48" t="s">
        <v>25</v>
      </c>
      <c r="C111" s="41" t="s">
        <v>20</v>
      </c>
      <c r="D111" s="43" t="s">
        <v>23</v>
      </c>
      <c r="E111" s="52" t="s">
        <v>23</v>
      </c>
      <c r="F111" s="43" t="s">
        <v>23</v>
      </c>
      <c r="G111" s="44" t="s">
        <v>23</v>
      </c>
    </row>
    <row r="112" spans="1:7" s="29" customFormat="1" ht="31.5" hidden="1" customHeight="1" outlineLevel="1" x14ac:dyDescent="0.25">
      <c r="A112" s="39" t="s">
        <v>165</v>
      </c>
      <c r="B112" s="48" t="s">
        <v>27</v>
      </c>
      <c r="C112" s="41" t="s">
        <v>20</v>
      </c>
      <c r="D112" s="43" t="s">
        <v>23</v>
      </c>
      <c r="E112" s="52" t="s">
        <v>23</v>
      </c>
      <c r="F112" s="43" t="s">
        <v>23</v>
      </c>
      <c r="G112" s="44" t="s">
        <v>23</v>
      </c>
    </row>
    <row r="113" spans="1:7" s="29" customFormat="1" ht="31.5" hidden="1" customHeight="1" outlineLevel="1" x14ac:dyDescent="0.25">
      <c r="A113" s="39" t="s">
        <v>166</v>
      </c>
      <c r="B113" s="48" t="s">
        <v>29</v>
      </c>
      <c r="C113" s="41" t="s">
        <v>20</v>
      </c>
      <c r="D113" s="43" t="s">
        <v>23</v>
      </c>
      <c r="E113" s="52" t="s">
        <v>23</v>
      </c>
      <c r="F113" s="43" t="s">
        <v>23</v>
      </c>
      <c r="G113" s="44" t="s">
        <v>23</v>
      </c>
    </row>
    <row r="114" spans="1:7" s="29" customFormat="1" ht="15.75" hidden="1" customHeight="1" outlineLevel="1" x14ac:dyDescent="0.25">
      <c r="A114" s="39" t="s">
        <v>167</v>
      </c>
      <c r="B114" s="40" t="s">
        <v>31</v>
      </c>
      <c r="C114" s="41" t="s">
        <v>20</v>
      </c>
      <c r="D114" s="43" t="s">
        <v>23</v>
      </c>
      <c r="E114" s="52" t="s">
        <v>23</v>
      </c>
      <c r="F114" s="43" t="s">
        <v>23</v>
      </c>
      <c r="G114" s="44" t="s">
        <v>23</v>
      </c>
    </row>
    <row r="115" spans="1:7" s="29" customFormat="1" collapsed="1" x14ac:dyDescent="0.25">
      <c r="A115" s="39" t="s">
        <v>168</v>
      </c>
      <c r="B115" s="40" t="s">
        <v>33</v>
      </c>
      <c r="C115" s="41" t="s">
        <v>20</v>
      </c>
      <c r="D115" s="43">
        <v>-1639.6034035749174</v>
      </c>
      <c r="E115" s="43">
        <v>-1396.0169823044073</v>
      </c>
      <c r="F115" s="43">
        <f t="shared" si="2"/>
        <v>243.58642127051007</v>
      </c>
      <c r="G115" s="44">
        <f t="shared" si="3"/>
        <v>-0.14856423250854764</v>
      </c>
    </row>
    <row r="116" spans="1:7" s="29" customFormat="1" ht="15.75" hidden="1" customHeight="1" outlineLevel="1" x14ac:dyDescent="0.25">
      <c r="A116" s="39" t="s">
        <v>169</v>
      </c>
      <c r="B116" s="40" t="s">
        <v>35</v>
      </c>
      <c r="C116" s="41" t="s">
        <v>20</v>
      </c>
      <c r="D116" s="43" t="s">
        <v>23</v>
      </c>
      <c r="E116" s="43" t="s">
        <v>23</v>
      </c>
      <c r="F116" s="43" t="s">
        <v>23</v>
      </c>
      <c r="G116" s="44" t="s">
        <v>23</v>
      </c>
    </row>
    <row r="117" spans="1:7" s="29" customFormat="1" collapsed="1" x14ac:dyDescent="0.25">
      <c r="A117" s="39" t="s">
        <v>170</v>
      </c>
      <c r="B117" s="40" t="s">
        <v>37</v>
      </c>
      <c r="C117" s="41" t="s">
        <v>20</v>
      </c>
      <c r="D117" s="43">
        <v>17.805579519600681</v>
      </c>
      <c r="E117" s="43">
        <v>20.673009250972534</v>
      </c>
      <c r="F117" s="43">
        <f t="shared" si="2"/>
        <v>2.8674297313718533</v>
      </c>
      <c r="G117" s="44">
        <f t="shared" si="3"/>
        <v>0.16104107862455916</v>
      </c>
    </row>
    <row r="118" spans="1:7" s="29" customFormat="1" x14ac:dyDescent="0.25">
      <c r="A118" s="39" t="s">
        <v>171</v>
      </c>
      <c r="B118" s="40" t="s">
        <v>39</v>
      </c>
      <c r="C118" s="41" t="s">
        <v>20</v>
      </c>
      <c r="D118" s="43">
        <v>-719.60711989018364</v>
      </c>
      <c r="E118" s="43">
        <v>-996.3655001614087</v>
      </c>
      <c r="F118" s="43">
        <f t="shared" si="2"/>
        <v>-276.75838027122506</v>
      </c>
      <c r="G118" s="44">
        <f t="shared" si="3"/>
        <v>0.38459650081486141</v>
      </c>
    </row>
    <row r="119" spans="1:7" s="29" customFormat="1" ht="15.75" hidden="1" customHeight="1" outlineLevel="1" x14ac:dyDescent="0.25">
      <c r="A119" s="39" t="s">
        <v>172</v>
      </c>
      <c r="B119" s="40" t="s">
        <v>41</v>
      </c>
      <c r="C119" s="41" t="s">
        <v>20</v>
      </c>
      <c r="D119" s="43" t="s">
        <v>23</v>
      </c>
      <c r="E119" s="43" t="s">
        <v>23</v>
      </c>
      <c r="F119" s="43" t="s">
        <v>23</v>
      </c>
      <c r="G119" s="44" t="s">
        <v>23</v>
      </c>
    </row>
    <row r="120" spans="1:7" s="29" customFormat="1" ht="31.5" hidden="1" customHeight="1" outlineLevel="1" x14ac:dyDescent="0.25">
      <c r="A120" s="39" t="s">
        <v>173</v>
      </c>
      <c r="B120" s="45" t="s">
        <v>43</v>
      </c>
      <c r="C120" s="41" t="s">
        <v>20</v>
      </c>
      <c r="D120" s="43" t="s">
        <v>23</v>
      </c>
      <c r="E120" s="43" t="s">
        <v>23</v>
      </c>
      <c r="F120" s="43" t="s">
        <v>23</v>
      </c>
      <c r="G120" s="44" t="s">
        <v>23</v>
      </c>
    </row>
    <row r="121" spans="1:7" s="29" customFormat="1" ht="15.75" hidden="1" customHeight="1" outlineLevel="1" x14ac:dyDescent="0.25">
      <c r="A121" s="39" t="s">
        <v>174</v>
      </c>
      <c r="B121" s="46" t="s">
        <v>45</v>
      </c>
      <c r="C121" s="41" t="s">
        <v>20</v>
      </c>
      <c r="D121" s="43" t="s">
        <v>23</v>
      </c>
      <c r="E121" s="43" t="s">
        <v>23</v>
      </c>
      <c r="F121" s="43" t="s">
        <v>23</v>
      </c>
      <c r="G121" s="44" t="s">
        <v>23</v>
      </c>
    </row>
    <row r="122" spans="1:7" s="29" customFormat="1" ht="15.75" hidden="1" customHeight="1" outlineLevel="1" x14ac:dyDescent="0.25">
      <c r="A122" s="39" t="s">
        <v>175</v>
      </c>
      <c r="B122" s="46" t="s">
        <v>47</v>
      </c>
      <c r="C122" s="41" t="s">
        <v>20</v>
      </c>
      <c r="D122" s="43" t="s">
        <v>23</v>
      </c>
      <c r="E122" s="43" t="s">
        <v>23</v>
      </c>
      <c r="F122" s="43" t="s">
        <v>23</v>
      </c>
      <c r="G122" s="44" t="s">
        <v>23</v>
      </c>
    </row>
    <row r="123" spans="1:7" s="29" customFormat="1" collapsed="1" x14ac:dyDescent="0.25">
      <c r="A123" s="39" t="s">
        <v>176</v>
      </c>
      <c r="B123" s="40" t="s">
        <v>49</v>
      </c>
      <c r="C123" s="41" t="s">
        <v>20</v>
      </c>
      <c r="D123" s="43">
        <v>6.2912068785106818</v>
      </c>
      <c r="E123" s="43">
        <v>1.2699374457133126</v>
      </c>
      <c r="F123" s="43">
        <f t="shared" si="2"/>
        <v>-5.0212694327973697</v>
      </c>
      <c r="G123" s="44">
        <f t="shared" si="3"/>
        <v>-0.79814088612295886</v>
      </c>
    </row>
    <row r="124" spans="1:7" s="29" customFormat="1" x14ac:dyDescent="0.25">
      <c r="A124" s="39" t="s">
        <v>177</v>
      </c>
      <c r="B124" s="69" t="s">
        <v>178</v>
      </c>
      <c r="C124" s="41" t="s">
        <v>20</v>
      </c>
      <c r="D124" s="43">
        <v>4.2854608750531042E-14</v>
      </c>
      <c r="E124" s="43">
        <f>E130+E132+E133+E138</f>
        <v>4.1110000000001516</v>
      </c>
      <c r="F124" s="43">
        <f t="shared" si="2"/>
        <v>4.111000000000109</v>
      </c>
      <c r="G124" s="44">
        <f t="shared" si="3"/>
        <v>95929005534303.625</v>
      </c>
    </row>
    <row r="125" spans="1:7" s="29" customFormat="1" ht="15.75" hidden="1" customHeight="1" outlineLevel="1" x14ac:dyDescent="0.25">
      <c r="A125" s="39" t="s">
        <v>179</v>
      </c>
      <c r="B125" s="40" t="s">
        <v>22</v>
      </c>
      <c r="C125" s="41" t="s">
        <v>20</v>
      </c>
      <c r="D125" s="43" t="s">
        <v>23</v>
      </c>
      <c r="E125" s="52" t="s">
        <v>23</v>
      </c>
      <c r="F125" s="43" t="s">
        <v>23</v>
      </c>
      <c r="G125" s="44" t="s">
        <v>23</v>
      </c>
    </row>
    <row r="126" spans="1:7" s="29" customFormat="1" ht="31.5" hidden="1" customHeight="1" outlineLevel="1" x14ac:dyDescent="0.25">
      <c r="A126" s="39" t="s">
        <v>180</v>
      </c>
      <c r="B126" s="48" t="s">
        <v>25</v>
      </c>
      <c r="C126" s="41" t="s">
        <v>20</v>
      </c>
      <c r="D126" s="43" t="s">
        <v>23</v>
      </c>
      <c r="E126" s="52" t="s">
        <v>23</v>
      </c>
      <c r="F126" s="43" t="s">
        <v>23</v>
      </c>
      <c r="G126" s="44" t="s">
        <v>23</v>
      </c>
    </row>
    <row r="127" spans="1:7" s="29" customFormat="1" ht="31.5" hidden="1" customHeight="1" outlineLevel="1" x14ac:dyDescent="0.25">
      <c r="A127" s="39" t="s">
        <v>181</v>
      </c>
      <c r="B127" s="48" t="s">
        <v>27</v>
      </c>
      <c r="C127" s="41" t="s">
        <v>20</v>
      </c>
      <c r="D127" s="43" t="s">
        <v>23</v>
      </c>
      <c r="E127" s="52" t="s">
        <v>23</v>
      </c>
      <c r="F127" s="43" t="s">
        <v>23</v>
      </c>
      <c r="G127" s="44" t="s">
        <v>23</v>
      </c>
    </row>
    <row r="128" spans="1:7" s="29" customFormat="1" ht="31.5" hidden="1" customHeight="1" outlineLevel="1" x14ac:dyDescent="0.25">
      <c r="A128" s="39" t="s">
        <v>182</v>
      </c>
      <c r="B128" s="48" t="s">
        <v>29</v>
      </c>
      <c r="C128" s="41" t="s">
        <v>20</v>
      </c>
      <c r="D128" s="43" t="s">
        <v>23</v>
      </c>
      <c r="E128" s="52" t="s">
        <v>23</v>
      </c>
      <c r="F128" s="43" t="s">
        <v>23</v>
      </c>
      <c r="G128" s="44" t="s">
        <v>23</v>
      </c>
    </row>
    <row r="129" spans="1:7" s="29" customFormat="1" ht="15.75" hidden="1" customHeight="1" outlineLevel="1" x14ac:dyDescent="0.25">
      <c r="A129" s="39" t="s">
        <v>183</v>
      </c>
      <c r="B129" s="49" t="s">
        <v>184</v>
      </c>
      <c r="C129" s="41" t="s">
        <v>20</v>
      </c>
      <c r="D129" s="43" t="s">
        <v>23</v>
      </c>
      <c r="E129" s="52" t="s">
        <v>23</v>
      </c>
      <c r="F129" s="43" t="s">
        <v>23</v>
      </c>
      <c r="G129" s="44" t="s">
        <v>23</v>
      </c>
    </row>
    <row r="130" spans="1:7" s="29" customFormat="1" collapsed="1" x14ac:dyDescent="0.25">
      <c r="A130" s="39" t="s">
        <v>185</v>
      </c>
      <c r="B130" s="49" t="s">
        <v>186</v>
      </c>
      <c r="C130" s="41" t="s">
        <v>20</v>
      </c>
      <c r="D130" s="43">
        <v>0</v>
      </c>
      <c r="E130" s="43">
        <v>0</v>
      </c>
      <c r="F130" s="43">
        <f t="shared" si="2"/>
        <v>0</v>
      </c>
      <c r="G130" s="44">
        <f t="shared" si="3"/>
        <v>0</v>
      </c>
    </row>
    <row r="131" spans="1:7" s="29" customFormat="1" ht="15.75" hidden="1" customHeight="1" outlineLevel="1" x14ac:dyDescent="0.25">
      <c r="A131" s="39" t="s">
        <v>187</v>
      </c>
      <c r="B131" s="49" t="s">
        <v>188</v>
      </c>
      <c r="C131" s="41" t="s">
        <v>20</v>
      </c>
      <c r="D131" s="43" t="s">
        <v>23</v>
      </c>
      <c r="E131" s="43" t="s">
        <v>23</v>
      </c>
      <c r="F131" s="43" t="s">
        <v>23</v>
      </c>
      <c r="G131" s="44" t="s">
        <v>23</v>
      </c>
    </row>
    <row r="132" spans="1:7" s="29" customFormat="1" collapsed="1" x14ac:dyDescent="0.25">
      <c r="A132" s="39" t="s">
        <v>189</v>
      </c>
      <c r="B132" s="49" t="s">
        <v>190</v>
      </c>
      <c r="C132" s="41" t="s">
        <v>20</v>
      </c>
      <c r="D132" s="43">
        <v>3.5611159039201357</v>
      </c>
      <c r="E132" s="43">
        <v>4.1346018501945068</v>
      </c>
      <c r="F132" s="43">
        <f t="shared" si="2"/>
        <v>0.57348594627437111</v>
      </c>
      <c r="G132" s="44">
        <f t="shared" si="3"/>
        <v>0.1610410786245593</v>
      </c>
    </row>
    <row r="133" spans="1:7" s="29" customFormat="1" x14ac:dyDescent="0.25">
      <c r="A133" s="39" t="s">
        <v>191</v>
      </c>
      <c r="B133" s="49" t="s">
        <v>192</v>
      </c>
      <c r="C133" s="41" t="s">
        <v>20</v>
      </c>
      <c r="D133" s="43">
        <v>-4.8193572796222286</v>
      </c>
      <c r="E133" s="43">
        <v>-0.2775893393370179</v>
      </c>
      <c r="F133" s="43">
        <f t="shared" si="2"/>
        <v>4.5417679402852107</v>
      </c>
      <c r="G133" s="44">
        <f t="shared" si="3"/>
        <v>-0.94240117027414549</v>
      </c>
    </row>
    <row r="134" spans="1:7" s="29" customFormat="1" ht="15.75" hidden="1" customHeight="1" outlineLevel="1" x14ac:dyDescent="0.25">
      <c r="A134" s="39" t="s">
        <v>193</v>
      </c>
      <c r="B134" s="49" t="s">
        <v>194</v>
      </c>
      <c r="C134" s="41" t="s">
        <v>20</v>
      </c>
      <c r="D134" s="43" t="s">
        <v>23</v>
      </c>
      <c r="E134" s="43" t="s">
        <v>23</v>
      </c>
      <c r="F134" s="43" t="s">
        <v>23</v>
      </c>
      <c r="G134" s="44" t="s">
        <v>23</v>
      </c>
    </row>
    <row r="135" spans="1:7" s="29" customFormat="1" ht="31.5" hidden="1" customHeight="1" outlineLevel="1" x14ac:dyDescent="0.25">
      <c r="A135" s="39" t="s">
        <v>195</v>
      </c>
      <c r="B135" s="49" t="s">
        <v>43</v>
      </c>
      <c r="C135" s="41" t="s">
        <v>20</v>
      </c>
      <c r="D135" s="43" t="s">
        <v>23</v>
      </c>
      <c r="E135" s="43" t="s">
        <v>23</v>
      </c>
      <c r="F135" s="43" t="s">
        <v>23</v>
      </c>
      <c r="G135" s="44" t="s">
        <v>23</v>
      </c>
    </row>
    <row r="136" spans="1:7" s="29" customFormat="1" ht="15.75" hidden="1" customHeight="1" outlineLevel="1" x14ac:dyDescent="0.25">
      <c r="A136" s="39" t="s">
        <v>196</v>
      </c>
      <c r="B136" s="46" t="s">
        <v>197</v>
      </c>
      <c r="C136" s="41" t="s">
        <v>20</v>
      </c>
      <c r="D136" s="43" t="s">
        <v>23</v>
      </c>
      <c r="E136" s="43" t="s">
        <v>23</v>
      </c>
      <c r="F136" s="43" t="s">
        <v>23</v>
      </c>
      <c r="G136" s="44" t="s">
        <v>23</v>
      </c>
    </row>
    <row r="137" spans="1:7" s="29" customFormat="1" ht="15.75" hidden="1" customHeight="1" outlineLevel="1" x14ac:dyDescent="0.25">
      <c r="A137" s="39" t="s">
        <v>198</v>
      </c>
      <c r="B137" s="46" t="s">
        <v>47</v>
      </c>
      <c r="C137" s="41" t="s">
        <v>20</v>
      </c>
      <c r="D137" s="43" t="s">
        <v>23</v>
      </c>
      <c r="E137" s="43" t="s">
        <v>23</v>
      </c>
      <c r="F137" s="43" t="s">
        <v>23</v>
      </c>
      <c r="G137" s="44" t="s">
        <v>23</v>
      </c>
    </row>
    <row r="138" spans="1:7" s="29" customFormat="1" collapsed="1" x14ac:dyDescent="0.25">
      <c r="A138" s="39" t="s">
        <v>199</v>
      </c>
      <c r="B138" s="49" t="s">
        <v>200</v>
      </c>
      <c r="C138" s="41" t="s">
        <v>20</v>
      </c>
      <c r="D138" s="43">
        <v>1.2582413757021358</v>
      </c>
      <c r="E138" s="43">
        <v>0.2539874891426625</v>
      </c>
      <c r="F138" s="43">
        <f t="shared" si="2"/>
        <v>-1.0042538865594732</v>
      </c>
      <c r="G138" s="44">
        <f t="shared" si="3"/>
        <v>-0.79814088612295864</v>
      </c>
    </row>
    <row r="139" spans="1:7" s="29" customFormat="1" x14ac:dyDescent="0.25">
      <c r="A139" s="39" t="s">
        <v>201</v>
      </c>
      <c r="B139" s="69" t="s">
        <v>202</v>
      </c>
      <c r="C139" s="41" t="s">
        <v>20</v>
      </c>
      <c r="D139" s="43">
        <v>-2335.1137370669903</v>
      </c>
      <c r="E139" s="43">
        <f>E109-E124</f>
        <v>-2374.5505357691291</v>
      </c>
      <c r="F139" s="43">
        <f>E139-D139</f>
        <v>-39.436798702138731</v>
      </c>
      <c r="G139" s="44">
        <f t="shared" si="3"/>
        <v>1.6888598647735745E-2</v>
      </c>
    </row>
    <row r="140" spans="1:7" s="29" customFormat="1" ht="15.75" hidden="1" customHeight="1" outlineLevel="1" x14ac:dyDescent="0.25">
      <c r="A140" s="39" t="s">
        <v>203</v>
      </c>
      <c r="B140" s="40" t="s">
        <v>22</v>
      </c>
      <c r="C140" s="41" t="s">
        <v>20</v>
      </c>
      <c r="D140" s="43" t="s">
        <v>23</v>
      </c>
      <c r="E140" s="43"/>
      <c r="F140" s="43" t="s">
        <v>23</v>
      </c>
      <c r="G140" s="44" t="s">
        <v>23</v>
      </c>
    </row>
    <row r="141" spans="1:7" s="29" customFormat="1" ht="31.5" hidden="1" customHeight="1" outlineLevel="1" x14ac:dyDescent="0.25">
      <c r="A141" s="39" t="s">
        <v>204</v>
      </c>
      <c r="B141" s="48" t="s">
        <v>25</v>
      </c>
      <c r="C141" s="41" t="s">
        <v>20</v>
      </c>
      <c r="D141" s="43" t="s">
        <v>23</v>
      </c>
      <c r="E141" s="43"/>
      <c r="F141" s="43" t="s">
        <v>23</v>
      </c>
      <c r="G141" s="44" t="s">
        <v>23</v>
      </c>
    </row>
    <row r="142" spans="1:7" s="29" customFormat="1" ht="31.5" hidden="1" customHeight="1" outlineLevel="1" x14ac:dyDescent="0.25">
      <c r="A142" s="39" t="s">
        <v>205</v>
      </c>
      <c r="B142" s="48" t="s">
        <v>27</v>
      </c>
      <c r="C142" s="41" t="s">
        <v>20</v>
      </c>
      <c r="D142" s="43" t="s">
        <v>23</v>
      </c>
      <c r="E142" s="43"/>
      <c r="F142" s="43" t="s">
        <v>23</v>
      </c>
      <c r="G142" s="44" t="s">
        <v>23</v>
      </c>
    </row>
    <row r="143" spans="1:7" s="29" customFormat="1" ht="31.5" hidden="1" customHeight="1" outlineLevel="1" x14ac:dyDescent="0.25">
      <c r="A143" s="39" t="s">
        <v>206</v>
      </c>
      <c r="B143" s="48" t="s">
        <v>29</v>
      </c>
      <c r="C143" s="41" t="s">
        <v>20</v>
      </c>
      <c r="D143" s="43" t="s">
        <v>23</v>
      </c>
      <c r="E143" s="43"/>
      <c r="F143" s="43" t="s">
        <v>23</v>
      </c>
      <c r="G143" s="44" t="s">
        <v>23</v>
      </c>
    </row>
    <row r="144" spans="1:7" s="29" customFormat="1" ht="15.75" hidden="1" customHeight="1" outlineLevel="1" x14ac:dyDescent="0.25">
      <c r="A144" s="39" t="s">
        <v>207</v>
      </c>
      <c r="B144" s="40" t="s">
        <v>31</v>
      </c>
      <c r="C144" s="41" t="s">
        <v>20</v>
      </c>
      <c r="D144" s="43" t="s">
        <v>23</v>
      </c>
      <c r="E144" s="43"/>
      <c r="F144" s="43" t="s">
        <v>23</v>
      </c>
      <c r="G144" s="44" t="s">
        <v>23</v>
      </c>
    </row>
    <row r="145" spans="1:7" s="29" customFormat="1" collapsed="1" x14ac:dyDescent="0.25">
      <c r="A145" s="39" t="s">
        <v>208</v>
      </c>
      <c r="B145" s="40" t="s">
        <v>33</v>
      </c>
      <c r="C145" s="41" t="s">
        <v>20</v>
      </c>
      <c r="D145" s="43">
        <v>-1639.6034035749174</v>
      </c>
      <c r="E145" s="43">
        <f>E115-E130</f>
        <v>-1396.0169823044073</v>
      </c>
      <c r="F145" s="43">
        <f t="shared" si="2"/>
        <v>243.58642127051007</v>
      </c>
      <c r="G145" s="44">
        <f t="shared" si="3"/>
        <v>-0.14856423250854764</v>
      </c>
    </row>
    <row r="146" spans="1:7" s="29" customFormat="1" ht="15.75" hidden="1" customHeight="1" outlineLevel="1" x14ac:dyDescent="0.25">
      <c r="A146" s="39" t="s">
        <v>209</v>
      </c>
      <c r="B146" s="40" t="s">
        <v>35</v>
      </c>
      <c r="C146" s="41" t="s">
        <v>20</v>
      </c>
      <c r="D146" s="43" t="s">
        <v>23</v>
      </c>
      <c r="E146" s="43" t="s">
        <v>23</v>
      </c>
      <c r="F146" s="43" t="s">
        <v>23</v>
      </c>
      <c r="G146" s="44" t="s">
        <v>23</v>
      </c>
    </row>
    <row r="147" spans="1:7" s="29" customFormat="1" collapsed="1" x14ac:dyDescent="0.25">
      <c r="A147" s="39" t="s">
        <v>210</v>
      </c>
      <c r="B147" s="45" t="s">
        <v>37</v>
      </c>
      <c r="C147" s="41" t="s">
        <v>20</v>
      </c>
      <c r="D147" s="43">
        <v>14.244463615680544</v>
      </c>
      <c r="E147" s="43">
        <f>E117-E132</f>
        <v>16.538407400778027</v>
      </c>
      <c r="F147" s="43">
        <f t="shared" si="2"/>
        <v>2.2939437850974826</v>
      </c>
      <c r="G147" s="44">
        <f t="shared" si="3"/>
        <v>0.16104107862455916</v>
      </c>
    </row>
    <row r="148" spans="1:7" s="29" customFormat="1" x14ac:dyDescent="0.25">
      <c r="A148" s="39" t="s">
        <v>211</v>
      </c>
      <c r="B148" s="40" t="s">
        <v>39</v>
      </c>
      <c r="C148" s="41" t="s">
        <v>20</v>
      </c>
      <c r="D148" s="43">
        <v>-714.78776261056146</v>
      </c>
      <c r="E148" s="43">
        <f>E118-E133</f>
        <v>-996.08791082207165</v>
      </c>
      <c r="F148" s="43">
        <f t="shared" si="2"/>
        <v>-281.30014821151019</v>
      </c>
      <c r="G148" s="44">
        <f t="shared" si="3"/>
        <v>0.39354359843002967</v>
      </c>
    </row>
    <row r="149" spans="1:7" s="29" customFormat="1" ht="15.75" hidden="1" customHeight="1" outlineLevel="1" x14ac:dyDescent="0.25">
      <c r="A149" s="39" t="s">
        <v>212</v>
      </c>
      <c r="B149" s="40" t="s">
        <v>41</v>
      </c>
      <c r="C149" s="41" t="s">
        <v>20</v>
      </c>
      <c r="D149" s="43" t="s">
        <v>23</v>
      </c>
      <c r="E149" s="43" t="s">
        <v>23</v>
      </c>
      <c r="F149" s="43" t="s">
        <v>23</v>
      </c>
      <c r="G149" s="44" t="s">
        <v>23</v>
      </c>
    </row>
    <row r="150" spans="1:7" s="29" customFormat="1" ht="31.5" hidden="1" customHeight="1" outlineLevel="1" x14ac:dyDescent="0.25">
      <c r="A150" s="39" t="s">
        <v>213</v>
      </c>
      <c r="B150" s="45" t="s">
        <v>43</v>
      </c>
      <c r="C150" s="41" t="s">
        <v>20</v>
      </c>
      <c r="D150" s="43" t="s">
        <v>23</v>
      </c>
      <c r="E150" s="43" t="s">
        <v>23</v>
      </c>
      <c r="F150" s="43" t="s">
        <v>23</v>
      </c>
      <c r="G150" s="44" t="s">
        <v>23</v>
      </c>
    </row>
    <row r="151" spans="1:7" s="29" customFormat="1" ht="15.75" hidden="1" customHeight="1" outlineLevel="1" x14ac:dyDescent="0.25">
      <c r="A151" s="39" t="s">
        <v>214</v>
      </c>
      <c r="B151" s="46" t="s">
        <v>45</v>
      </c>
      <c r="C151" s="41" t="s">
        <v>20</v>
      </c>
      <c r="D151" s="43" t="s">
        <v>23</v>
      </c>
      <c r="E151" s="43" t="s">
        <v>23</v>
      </c>
      <c r="F151" s="43" t="s">
        <v>23</v>
      </c>
      <c r="G151" s="44" t="s">
        <v>23</v>
      </c>
    </row>
    <row r="152" spans="1:7" s="29" customFormat="1" ht="15.75" hidden="1" customHeight="1" outlineLevel="1" x14ac:dyDescent="0.25">
      <c r="A152" s="39" t="s">
        <v>215</v>
      </c>
      <c r="B152" s="46" t="s">
        <v>47</v>
      </c>
      <c r="C152" s="41" t="s">
        <v>20</v>
      </c>
      <c r="D152" s="43" t="s">
        <v>23</v>
      </c>
      <c r="E152" s="43" t="s">
        <v>23</v>
      </c>
      <c r="F152" s="43" t="s">
        <v>23</v>
      </c>
      <c r="G152" s="44" t="s">
        <v>23</v>
      </c>
    </row>
    <row r="153" spans="1:7" s="29" customFormat="1" collapsed="1" x14ac:dyDescent="0.25">
      <c r="A153" s="39" t="s">
        <v>216</v>
      </c>
      <c r="B153" s="40" t="s">
        <v>49</v>
      </c>
      <c r="C153" s="41" t="s">
        <v>20</v>
      </c>
      <c r="D153" s="43">
        <v>5.0329655028085458</v>
      </c>
      <c r="E153" s="43">
        <f>E123-E138</f>
        <v>1.01594995657065</v>
      </c>
      <c r="F153" s="43">
        <f t="shared" si="2"/>
        <v>-4.0170155462378956</v>
      </c>
      <c r="G153" s="44">
        <f t="shared" si="3"/>
        <v>-0.79814088612295875</v>
      </c>
    </row>
    <row r="154" spans="1:7" s="29" customFormat="1" x14ac:dyDescent="0.25">
      <c r="A154" s="39" t="s">
        <v>217</v>
      </c>
      <c r="B154" s="69" t="s">
        <v>218</v>
      </c>
      <c r="C154" s="41" t="s">
        <v>20</v>
      </c>
      <c r="D154" s="43">
        <v>0</v>
      </c>
      <c r="E154" s="43">
        <v>0</v>
      </c>
      <c r="F154" s="43">
        <f t="shared" si="2"/>
        <v>0</v>
      </c>
      <c r="G154" s="44">
        <f t="shared" si="3"/>
        <v>0</v>
      </c>
    </row>
    <row r="155" spans="1:7" s="29" customFormat="1" x14ac:dyDescent="0.25">
      <c r="A155" s="39" t="s">
        <v>219</v>
      </c>
      <c r="B155" s="49" t="s">
        <v>220</v>
      </c>
      <c r="C155" s="41" t="s">
        <v>20</v>
      </c>
      <c r="D155" s="43">
        <v>0</v>
      </c>
      <c r="E155" s="43">
        <v>0</v>
      </c>
      <c r="F155" s="43">
        <f t="shared" si="2"/>
        <v>0</v>
      </c>
      <c r="G155" s="44">
        <f t="shared" si="3"/>
        <v>0</v>
      </c>
    </row>
    <row r="156" spans="1:7" s="29" customFormat="1" x14ac:dyDescent="0.25">
      <c r="A156" s="39" t="s">
        <v>221</v>
      </c>
      <c r="B156" s="49" t="s">
        <v>222</v>
      </c>
      <c r="C156" s="41" t="s">
        <v>20</v>
      </c>
      <c r="D156" s="43">
        <v>0</v>
      </c>
      <c r="E156" s="43">
        <v>0</v>
      </c>
      <c r="F156" s="43">
        <f t="shared" si="2"/>
        <v>0</v>
      </c>
      <c r="G156" s="44">
        <f t="shared" si="3"/>
        <v>0</v>
      </c>
    </row>
    <row r="157" spans="1:7" s="29" customFormat="1" x14ac:dyDescent="0.25">
      <c r="A157" s="39" t="s">
        <v>223</v>
      </c>
      <c r="B157" s="49" t="s">
        <v>224</v>
      </c>
      <c r="C157" s="41" t="s">
        <v>20</v>
      </c>
      <c r="D157" s="43">
        <v>0</v>
      </c>
      <c r="E157" s="43">
        <v>0</v>
      </c>
      <c r="F157" s="43">
        <f t="shared" si="2"/>
        <v>0</v>
      </c>
      <c r="G157" s="44">
        <f>IFERROR(F157/D157,0)</f>
        <v>0</v>
      </c>
    </row>
    <row r="158" spans="1:7" s="29" customFormat="1" ht="18" customHeight="1" thickBot="1" x14ac:dyDescent="0.3">
      <c r="A158" s="60" t="s">
        <v>225</v>
      </c>
      <c r="B158" s="49" t="s">
        <v>226</v>
      </c>
      <c r="C158" s="62" t="s">
        <v>20</v>
      </c>
      <c r="D158" s="63">
        <v>0</v>
      </c>
      <c r="E158" s="63">
        <v>0</v>
      </c>
      <c r="F158" s="63">
        <f t="shared" si="2"/>
        <v>0</v>
      </c>
      <c r="G158" s="64">
        <f>IFERROR(F158/D158,0)</f>
        <v>0</v>
      </c>
    </row>
    <row r="159" spans="1:7" s="29" customFormat="1" ht="18" customHeight="1" x14ac:dyDescent="0.25">
      <c r="A159" s="32" t="s">
        <v>227</v>
      </c>
      <c r="B159" s="33" t="s">
        <v>112</v>
      </c>
      <c r="C159" s="34" t="s">
        <v>23</v>
      </c>
      <c r="D159" s="36">
        <v>0</v>
      </c>
      <c r="E159" s="36">
        <v>0</v>
      </c>
      <c r="F159" s="36">
        <v>0</v>
      </c>
      <c r="G159" s="36">
        <v>0</v>
      </c>
    </row>
    <row r="160" spans="1:7" s="29" customFormat="1" ht="37.5" customHeight="1" x14ac:dyDescent="0.25">
      <c r="A160" s="39" t="s">
        <v>228</v>
      </c>
      <c r="B160" s="49" t="s">
        <v>229</v>
      </c>
      <c r="C160" s="41" t="s">
        <v>20</v>
      </c>
      <c r="D160" s="43">
        <v>-1347.4157326283266</v>
      </c>
      <c r="E160" s="43">
        <f>E109+E105+E69</f>
        <v>-1313.0174148100796</v>
      </c>
      <c r="F160" s="43">
        <f t="shared" ref="F160:F166" si="4">E160-D160</f>
        <v>34.398317818247051</v>
      </c>
      <c r="G160" s="44">
        <f>IFERROR(F160/D160,0)</f>
        <v>-2.5529105075200675E-2</v>
      </c>
    </row>
    <row r="161" spans="1:7" s="29" customFormat="1" ht="18.75" customHeight="1" x14ac:dyDescent="0.25">
      <c r="A161" s="39" t="s">
        <v>230</v>
      </c>
      <c r="B161" s="49" t="s">
        <v>231</v>
      </c>
      <c r="C161" s="41" t="s">
        <v>20</v>
      </c>
      <c r="D161" s="43">
        <v>2599.9899999999998</v>
      </c>
      <c r="E161" s="43">
        <v>2599.9899999999998</v>
      </c>
      <c r="F161" s="43">
        <f t="shared" si="4"/>
        <v>0</v>
      </c>
      <c r="G161" s="44">
        <f>IFERROR(F161/D161,0)</f>
        <v>0</v>
      </c>
    </row>
    <row r="162" spans="1:7" s="29" customFormat="1" ht="18" customHeight="1" x14ac:dyDescent="0.25">
      <c r="A162" s="39" t="s">
        <v>232</v>
      </c>
      <c r="B162" s="48" t="s">
        <v>233</v>
      </c>
      <c r="C162" s="41" t="s">
        <v>20</v>
      </c>
      <c r="D162" s="43">
        <v>2437.123</v>
      </c>
      <c r="E162" s="43">
        <v>2437.123</v>
      </c>
      <c r="F162" s="43">
        <f t="shared" si="4"/>
        <v>0</v>
      </c>
      <c r="G162" s="44">
        <f>IFERROR(F162/D162,0)</f>
        <v>0</v>
      </c>
    </row>
    <row r="163" spans="1:7" s="29" customFormat="1" ht="28.5" customHeight="1" x14ac:dyDescent="0.25">
      <c r="A163" s="39" t="s">
        <v>234</v>
      </c>
      <c r="B163" s="49" t="s">
        <v>235</v>
      </c>
      <c r="C163" s="41" t="s">
        <v>20</v>
      </c>
      <c r="D163" s="43">
        <v>434.69290681640416</v>
      </c>
      <c r="E163" s="43">
        <v>457.46185729999991</v>
      </c>
      <c r="F163" s="43">
        <f t="shared" si="4"/>
        <v>22.768950483595745</v>
      </c>
      <c r="G163" s="44">
        <f>IFERROR(F163/D163,0)</f>
        <v>5.2379392731182486E-2</v>
      </c>
    </row>
    <row r="164" spans="1:7" s="29" customFormat="1" ht="18" customHeight="1" x14ac:dyDescent="0.25">
      <c r="A164" s="54" t="s">
        <v>236</v>
      </c>
      <c r="B164" s="48" t="s">
        <v>237</v>
      </c>
      <c r="C164" s="41" t="s">
        <v>20</v>
      </c>
      <c r="D164" s="57">
        <v>93.875434798630124</v>
      </c>
      <c r="E164" s="57">
        <v>147.84098271000002</v>
      </c>
      <c r="F164" s="57">
        <f t="shared" si="4"/>
        <v>53.965547911369896</v>
      </c>
      <c r="G164" s="58">
        <f>IFERROR(F164/D164,0)</f>
        <v>0.57486336044280439</v>
      </c>
    </row>
    <row r="165" spans="1:7" s="29" customFormat="1" ht="32.25" thickBot="1" x14ac:dyDescent="0.3">
      <c r="A165" s="60" t="s">
        <v>238</v>
      </c>
      <c r="B165" s="70" t="s">
        <v>239</v>
      </c>
      <c r="C165" s="62" t="s">
        <v>23</v>
      </c>
      <c r="D165" s="63">
        <f>D163/D160</f>
        <v>-0.32261231354963743</v>
      </c>
      <c r="E165" s="63">
        <f>E163/E160</f>
        <v>-0.34840501895869302</v>
      </c>
      <c r="F165" s="63" t="s">
        <v>23</v>
      </c>
      <c r="G165" s="64" t="s">
        <v>23</v>
      </c>
    </row>
    <row r="166" spans="1:7" s="29" customFormat="1" ht="19.5" thickBot="1" x14ac:dyDescent="0.3">
      <c r="A166" s="30" t="s">
        <v>240</v>
      </c>
      <c r="B166" s="31"/>
      <c r="C166" s="31"/>
      <c r="D166" s="31"/>
      <c r="E166" s="31"/>
      <c r="F166" s="31"/>
      <c r="G166" s="31"/>
    </row>
    <row r="167" spans="1:7" s="29" customFormat="1" ht="31.5" customHeight="1" x14ac:dyDescent="0.25">
      <c r="A167" s="32" t="s">
        <v>241</v>
      </c>
      <c r="B167" s="33" t="s">
        <v>242</v>
      </c>
      <c r="C167" s="34" t="s">
        <v>20</v>
      </c>
      <c r="D167" s="36">
        <v>10363.901373995912</v>
      </c>
      <c r="E167" s="36">
        <v>11213.39910082644</v>
      </c>
      <c r="F167" s="36">
        <f t="shared" ref="F167:F230" si="5">E167-D167</f>
        <v>849.49772683052834</v>
      </c>
      <c r="G167" s="37">
        <f t="shared" ref="G167:G219" si="6">IFERROR(F167/D167,0)</f>
        <v>8.19669829126322E-2</v>
      </c>
    </row>
    <row r="168" spans="1:7" s="29" customFormat="1" ht="15.75" hidden="1" customHeight="1" outlineLevel="1" x14ac:dyDescent="0.25">
      <c r="A168" s="39" t="s">
        <v>243</v>
      </c>
      <c r="B168" s="40" t="s">
        <v>22</v>
      </c>
      <c r="C168" s="41" t="s">
        <v>20</v>
      </c>
      <c r="D168" s="43" t="s">
        <v>23</v>
      </c>
      <c r="E168" s="43" t="s">
        <v>23</v>
      </c>
      <c r="F168" s="43" t="s">
        <v>23</v>
      </c>
      <c r="G168" s="44" t="s">
        <v>23</v>
      </c>
    </row>
    <row r="169" spans="1:7" s="29" customFormat="1" ht="31.5" hidden="1" customHeight="1" outlineLevel="1" x14ac:dyDescent="0.25">
      <c r="A169" s="39" t="s">
        <v>244</v>
      </c>
      <c r="B169" s="48" t="s">
        <v>25</v>
      </c>
      <c r="C169" s="41" t="s">
        <v>20</v>
      </c>
      <c r="D169" s="43" t="s">
        <v>23</v>
      </c>
      <c r="E169" s="43" t="s">
        <v>23</v>
      </c>
      <c r="F169" s="43" t="s">
        <v>23</v>
      </c>
      <c r="G169" s="44" t="s">
        <v>23</v>
      </c>
    </row>
    <row r="170" spans="1:7" s="29" customFormat="1" ht="31.5" hidden="1" customHeight="1" outlineLevel="1" x14ac:dyDescent="0.25">
      <c r="A170" s="39" t="s">
        <v>245</v>
      </c>
      <c r="B170" s="48" t="s">
        <v>27</v>
      </c>
      <c r="C170" s="41" t="s">
        <v>20</v>
      </c>
      <c r="D170" s="43" t="s">
        <v>23</v>
      </c>
      <c r="E170" s="43" t="s">
        <v>23</v>
      </c>
      <c r="F170" s="43" t="s">
        <v>23</v>
      </c>
      <c r="G170" s="44" t="s">
        <v>23</v>
      </c>
    </row>
    <row r="171" spans="1:7" s="29" customFormat="1" ht="31.5" hidden="1" customHeight="1" outlineLevel="1" x14ac:dyDescent="0.25">
      <c r="A171" s="39" t="s">
        <v>246</v>
      </c>
      <c r="B171" s="48" t="s">
        <v>29</v>
      </c>
      <c r="C171" s="41" t="s">
        <v>20</v>
      </c>
      <c r="D171" s="43" t="s">
        <v>23</v>
      </c>
      <c r="E171" s="43" t="s">
        <v>23</v>
      </c>
      <c r="F171" s="43" t="s">
        <v>23</v>
      </c>
      <c r="G171" s="44" t="s">
        <v>23</v>
      </c>
    </row>
    <row r="172" spans="1:7" s="29" customFormat="1" ht="15.75" hidden="1" customHeight="1" outlineLevel="1" x14ac:dyDescent="0.25">
      <c r="A172" s="39" t="s">
        <v>247</v>
      </c>
      <c r="B172" s="40" t="s">
        <v>31</v>
      </c>
      <c r="C172" s="41" t="s">
        <v>20</v>
      </c>
      <c r="D172" s="43" t="s">
        <v>23</v>
      </c>
      <c r="E172" s="43" t="s">
        <v>23</v>
      </c>
      <c r="F172" s="43" t="s">
        <v>23</v>
      </c>
      <c r="G172" s="44" t="s">
        <v>23</v>
      </c>
    </row>
    <row r="173" spans="1:7" s="29" customFormat="1" collapsed="1" x14ac:dyDescent="0.25">
      <c r="A173" s="39" t="s">
        <v>248</v>
      </c>
      <c r="B173" s="40" t="s">
        <v>33</v>
      </c>
      <c r="C173" s="41" t="s">
        <v>20</v>
      </c>
      <c r="D173" s="43">
        <v>4.6453145000000005</v>
      </c>
      <c r="E173" s="43">
        <v>4.6453145000000005</v>
      </c>
      <c r="F173" s="43">
        <f t="shared" si="5"/>
        <v>0</v>
      </c>
      <c r="G173" s="44">
        <f t="shared" si="6"/>
        <v>0</v>
      </c>
    </row>
    <row r="174" spans="1:7" s="29" customFormat="1" ht="15.75" hidden="1" customHeight="1" outlineLevel="1" x14ac:dyDescent="0.25">
      <c r="A174" s="39" t="s">
        <v>249</v>
      </c>
      <c r="B174" s="40" t="s">
        <v>35</v>
      </c>
      <c r="C174" s="41" t="s">
        <v>20</v>
      </c>
      <c r="D174" s="43" t="s">
        <v>23</v>
      </c>
      <c r="E174" s="43" t="s">
        <v>23</v>
      </c>
      <c r="F174" s="43" t="s">
        <v>23</v>
      </c>
      <c r="G174" s="44" t="s">
        <v>23</v>
      </c>
    </row>
    <row r="175" spans="1:7" s="29" customFormat="1" collapsed="1" x14ac:dyDescent="0.25">
      <c r="A175" s="39" t="s">
        <v>250</v>
      </c>
      <c r="B175" s="40" t="s">
        <v>37</v>
      </c>
      <c r="C175" s="41" t="s">
        <v>20</v>
      </c>
      <c r="D175" s="43">
        <v>2354.0986089099997</v>
      </c>
      <c r="E175" s="43">
        <v>2335.21063</v>
      </c>
      <c r="F175" s="43">
        <f t="shared" si="5"/>
        <v>-18.887978909999674</v>
      </c>
      <c r="G175" s="44">
        <f t="shared" si="6"/>
        <v>-8.0234442340311445E-3</v>
      </c>
    </row>
    <row r="176" spans="1:7" s="29" customFormat="1" x14ac:dyDescent="0.25">
      <c r="A176" s="39" t="s">
        <v>251</v>
      </c>
      <c r="B176" s="40" t="s">
        <v>39</v>
      </c>
      <c r="C176" s="41" t="s">
        <v>20</v>
      </c>
      <c r="D176" s="43">
        <v>7923.450260835567</v>
      </c>
      <c r="E176" s="43">
        <v>7852.1544670064432</v>
      </c>
      <c r="F176" s="43">
        <f t="shared" si="5"/>
        <v>-71.295793829123795</v>
      </c>
      <c r="G176" s="44">
        <f t="shared" si="6"/>
        <v>-8.9980742583225734E-3</v>
      </c>
    </row>
    <row r="177" spans="1:8" s="29" customFormat="1" ht="15.75" hidden="1" customHeight="1" outlineLevel="1" x14ac:dyDescent="0.25">
      <c r="A177" s="39" t="s">
        <v>252</v>
      </c>
      <c r="B177" s="40" t="s">
        <v>41</v>
      </c>
      <c r="C177" s="41" t="s">
        <v>20</v>
      </c>
      <c r="D177" s="43" t="s">
        <v>23</v>
      </c>
      <c r="E177" s="43" t="s">
        <v>23</v>
      </c>
      <c r="F177" s="43" t="s">
        <v>23</v>
      </c>
      <c r="G177" s="44" t="s">
        <v>23</v>
      </c>
    </row>
    <row r="178" spans="1:8" s="29" customFormat="1" ht="31.5" hidden="1" customHeight="1" outlineLevel="1" x14ac:dyDescent="0.25">
      <c r="A178" s="39" t="s">
        <v>253</v>
      </c>
      <c r="B178" s="45" t="s">
        <v>43</v>
      </c>
      <c r="C178" s="41" t="s">
        <v>20</v>
      </c>
      <c r="D178" s="43" t="s">
        <v>23</v>
      </c>
      <c r="E178" s="43" t="s">
        <v>23</v>
      </c>
      <c r="F178" s="43" t="s">
        <v>23</v>
      </c>
      <c r="G178" s="44" t="s">
        <v>23</v>
      </c>
    </row>
    <row r="179" spans="1:8" s="29" customFormat="1" ht="15.75" hidden="1" customHeight="1" outlineLevel="1" x14ac:dyDescent="0.25">
      <c r="A179" s="39" t="s">
        <v>254</v>
      </c>
      <c r="B179" s="46" t="s">
        <v>45</v>
      </c>
      <c r="C179" s="41" t="s">
        <v>20</v>
      </c>
      <c r="D179" s="43" t="s">
        <v>23</v>
      </c>
      <c r="E179" s="43" t="s">
        <v>23</v>
      </c>
      <c r="F179" s="43" t="s">
        <v>23</v>
      </c>
      <c r="G179" s="44" t="s">
        <v>23</v>
      </c>
    </row>
    <row r="180" spans="1:8" s="29" customFormat="1" ht="15.75" hidden="1" customHeight="1" outlineLevel="1" x14ac:dyDescent="0.25">
      <c r="A180" s="39" t="s">
        <v>255</v>
      </c>
      <c r="B180" s="46" t="s">
        <v>47</v>
      </c>
      <c r="C180" s="41" t="s">
        <v>20</v>
      </c>
      <c r="D180" s="43" t="s">
        <v>23</v>
      </c>
      <c r="E180" s="43" t="s">
        <v>23</v>
      </c>
      <c r="F180" s="43" t="s">
        <v>23</v>
      </c>
      <c r="G180" s="44" t="s">
        <v>23</v>
      </c>
    </row>
    <row r="181" spans="1:8" s="29" customFormat="1" ht="31.5" hidden="1" customHeight="1" outlineLevel="1" x14ac:dyDescent="0.25">
      <c r="A181" s="39" t="s">
        <v>256</v>
      </c>
      <c r="B181" s="49" t="s">
        <v>257</v>
      </c>
      <c r="C181" s="41" t="s">
        <v>20</v>
      </c>
      <c r="D181" s="43" t="s">
        <v>23</v>
      </c>
      <c r="E181" s="43" t="s">
        <v>23</v>
      </c>
      <c r="F181" s="43" t="s">
        <v>23</v>
      </c>
      <c r="G181" s="44" t="s">
        <v>23</v>
      </c>
    </row>
    <row r="182" spans="1:8" s="29" customFormat="1" ht="15.75" hidden="1" customHeight="1" outlineLevel="1" x14ac:dyDescent="0.25">
      <c r="A182" s="39" t="s">
        <v>258</v>
      </c>
      <c r="B182" s="48" t="s">
        <v>259</v>
      </c>
      <c r="C182" s="41" t="s">
        <v>20</v>
      </c>
      <c r="D182" s="43" t="s">
        <v>23</v>
      </c>
      <c r="E182" s="43" t="s">
        <v>23</v>
      </c>
      <c r="F182" s="43" t="s">
        <v>23</v>
      </c>
      <c r="G182" s="44" t="s">
        <v>23</v>
      </c>
    </row>
    <row r="183" spans="1:8" s="29" customFormat="1" ht="31.5" hidden="1" customHeight="1" outlineLevel="1" x14ac:dyDescent="0.25">
      <c r="A183" s="39" t="s">
        <v>260</v>
      </c>
      <c r="B183" s="48" t="s">
        <v>261</v>
      </c>
      <c r="C183" s="41" t="s">
        <v>20</v>
      </c>
      <c r="D183" s="43" t="s">
        <v>23</v>
      </c>
      <c r="E183" s="43" t="s">
        <v>23</v>
      </c>
      <c r="F183" s="43" t="s">
        <v>23</v>
      </c>
      <c r="G183" s="44" t="s">
        <v>23</v>
      </c>
    </row>
    <row r="184" spans="1:8" s="29" customFormat="1" collapsed="1" x14ac:dyDescent="0.25">
      <c r="A184" s="39" t="s">
        <v>262</v>
      </c>
      <c r="B184" s="40" t="s">
        <v>49</v>
      </c>
      <c r="C184" s="41" t="s">
        <v>20</v>
      </c>
      <c r="D184" s="43">
        <v>81.707189750345606</v>
      </c>
      <c r="E184" s="43">
        <f>E167-E173-E175-E176</f>
        <v>1021.3886893199979</v>
      </c>
      <c r="F184" s="43">
        <f t="shared" si="5"/>
        <v>939.68149956965226</v>
      </c>
      <c r="G184" s="44">
        <f t="shared" si="6"/>
        <v>11.500597468115437</v>
      </c>
      <c r="H184" s="38"/>
    </row>
    <row r="185" spans="1:8" s="29" customFormat="1" x14ac:dyDescent="0.25">
      <c r="A185" s="39" t="s">
        <v>263</v>
      </c>
      <c r="B185" s="69" t="s">
        <v>264</v>
      </c>
      <c r="C185" s="41" t="s">
        <v>20</v>
      </c>
      <c r="D185" s="43">
        <v>13549.858535093086</v>
      </c>
      <c r="E185" s="43">
        <v>12989.673930727924</v>
      </c>
      <c r="F185" s="43">
        <f t="shared" si="5"/>
        <v>-560.18460436516216</v>
      </c>
      <c r="G185" s="44">
        <f t="shared" si="6"/>
        <v>-4.1342468846765248E-2</v>
      </c>
    </row>
    <row r="186" spans="1:8" s="29" customFormat="1" x14ac:dyDescent="0.25">
      <c r="A186" s="39" t="s">
        <v>265</v>
      </c>
      <c r="B186" s="49" t="s">
        <v>266</v>
      </c>
      <c r="C186" s="41" t="s">
        <v>20</v>
      </c>
      <c r="D186" s="43">
        <v>108.86107200000001</v>
      </c>
      <c r="E186" s="43">
        <v>138.01265081</v>
      </c>
      <c r="F186" s="43">
        <f t="shared" si="5"/>
        <v>29.15157880999999</v>
      </c>
      <c r="G186" s="44">
        <f t="shared" si="6"/>
        <v>0.26778699010055668</v>
      </c>
    </row>
    <row r="187" spans="1:8" s="29" customFormat="1" x14ac:dyDescent="0.25">
      <c r="A187" s="39" t="s">
        <v>267</v>
      </c>
      <c r="B187" s="49" t="s">
        <v>268</v>
      </c>
      <c r="C187" s="41" t="s">
        <v>20</v>
      </c>
      <c r="D187" s="43">
        <v>8381.5926565254722</v>
      </c>
      <c r="E187" s="43">
        <f>E188+E189+E190</f>
        <v>8109.3934304900013</v>
      </c>
      <c r="F187" s="43">
        <f t="shared" si="5"/>
        <v>-272.19922603547093</v>
      </c>
      <c r="G187" s="44">
        <f t="shared" si="6"/>
        <v>-3.2475835702126463E-2</v>
      </c>
    </row>
    <row r="188" spans="1:8" s="29" customFormat="1" x14ac:dyDescent="0.25">
      <c r="A188" s="39" t="s">
        <v>269</v>
      </c>
      <c r="B188" s="48" t="s">
        <v>270</v>
      </c>
      <c r="C188" s="41" t="s">
        <v>20</v>
      </c>
      <c r="D188" s="43">
        <v>8216.7310472780664</v>
      </c>
      <c r="E188" s="43">
        <v>7933.189810490001</v>
      </c>
      <c r="F188" s="43">
        <f t="shared" si="5"/>
        <v>-283.54123678806536</v>
      </c>
      <c r="G188" s="44">
        <f t="shared" si="6"/>
        <v>-3.4507790891122485E-2</v>
      </c>
    </row>
    <row r="189" spans="1:8" s="29" customFormat="1" x14ac:dyDescent="0.25">
      <c r="A189" s="39" t="s">
        <v>271</v>
      </c>
      <c r="B189" s="48" t="s">
        <v>272</v>
      </c>
      <c r="C189" s="41" t="s">
        <v>20</v>
      </c>
      <c r="D189" s="43">
        <v>164.86160924740588</v>
      </c>
      <c r="E189" s="43">
        <v>176.20362</v>
      </c>
      <c r="F189" s="43">
        <f t="shared" si="5"/>
        <v>11.342010752594121</v>
      </c>
      <c r="G189" s="44">
        <f t="shared" si="6"/>
        <v>6.8797161476043214E-2</v>
      </c>
    </row>
    <row r="190" spans="1:8" s="29" customFormat="1" x14ac:dyDescent="0.25">
      <c r="A190" s="39" t="s">
        <v>273</v>
      </c>
      <c r="B190" s="48" t="s">
        <v>274</v>
      </c>
      <c r="C190" s="41" t="s">
        <v>20</v>
      </c>
      <c r="D190" s="43">
        <v>0</v>
      </c>
      <c r="E190" s="43">
        <v>0</v>
      </c>
      <c r="F190" s="43">
        <f t="shared" si="5"/>
        <v>0</v>
      </c>
      <c r="G190" s="44">
        <f t="shared" si="6"/>
        <v>0</v>
      </c>
    </row>
    <row r="191" spans="1:8" s="29" customFormat="1" ht="31.5" x14ac:dyDescent="0.25">
      <c r="A191" s="39" t="s">
        <v>275</v>
      </c>
      <c r="B191" s="49" t="s">
        <v>276</v>
      </c>
      <c r="C191" s="41" t="s">
        <v>20</v>
      </c>
      <c r="D191" s="43">
        <v>760.8951133600001</v>
      </c>
      <c r="E191" s="43">
        <v>695.20675879999999</v>
      </c>
      <c r="F191" s="43">
        <f t="shared" si="5"/>
        <v>-65.688354560000107</v>
      </c>
      <c r="G191" s="44">
        <f t="shared" si="6"/>
        <v>-8.6330367230156163E-2</v>
      </c>
    </row>
    <row r="192" spans="1:8" s="29" customFormat="1" ht="31.5" x14ac:dyDescent="0.25">
      <c r="A192" s="39" t="s">
        <v>277</v>
      </c>
      <c r="B192" s="49" t="s">
        <v>278</v>
      </c>
      <c r="C192" s="41" t="s">
        <v>20</v>
      </c>
      <c r="D192" s="43">
        <v>16.728116322390168</v>
      </c>
      <c r="E192" s="43">
        <v>18.884463367925612</v>
      </c>
      <c r="F192" s="43">
        <f t="shared" si="5"/>
        <v>2.1563470455354441</v>
      </c>
      <c r="G192" s="44">
        <f t="shared" si="6"/>
        <v>0.12890555062970402</v>
      </c>
    </row>
    <row r="193" spans="1:7" s="29" customFormat="1" x14ac:dyDescent="0.25">
      <c r="A193" s="39" t="s">
        <v>279</v>
      </c>
      <c r="B193" s="49" t="s">
        <v>280</v>
      </c>
      <c r="C193" s="41" t="s">
        <v>20</v>
      </c>
      <c r="D193" s="43">
        <v>0</v>
      </c>
      <c r="E193" s="43">
        <v>0</v>
      </c>
      <c r="F193" s="43">
        <f t="shared" si="5"/>
        <v>0</v>
      </c>
      <c r="G193" s="44">
        <f t="shared" si="6"/>
        <v>0</v>
      </c>
    </row>
    <row r="194" spans="1:7" s="29" customFormat="1" x14ac:dyDescent="0.25">
      <c r="A194" s="39" t="s">
        <v>281</v>
      </c>
      <c r="B194" s="49" t="s">
        <v>282</v>
      </c>
      <c r="C194" s="41" t="s">
        <v>20</v>
      </c>
      <c r="D194" s="43">
        <v>1145.2855879141102</v>
      </c>
      <c r="E194" s="43">
        <v>1233.3062629999999</v>
      </c>
      <c r="F194" s="43">
        <f t="shared" si="5"/>
        <v>88.020675085889707</v>
      </c>
      <c r="G194" s="44">
        <f t="shared" si="6"/>
        <v>7.6854782784964853E-2</v>
      </c>
    </row>
    <row r="195" spans="1:7" s="29" customFormat="1" x14ac:dyDescent="0.25">
      <c r="A195" s="39" t="s">
        <v>283</v>
      </c>
      <c r="B195" s="49" t="s">
        <v>284</v>
      </c>
      <c r="C195" s="41" t="s">
        <v>20</v>
      </c>
      <c r="D195" s="43">
        <v>348.16681872588953</v>
      </c>
      <c r="E195" s="43">
        <v>310.34457718000004</v>
      </c>
      <c r="F195" s="43">
        <f t="shared" si="5"/>
        <v>-37.822241545889483</v>
      </c>
      <c r="G195" s="44">
        <f t="shared" si="6"/>
        <v>-0.10863252760357614</v>
      </c>
    </row>
    <row r="196" spans="1:7" s="29" customFormat="1" x14ac:dyDescent="0.25">
      <c r="A196" s="39" t="s">
        <v>285</v>
      </c>
      <c r="B196" s="49" t="s">
        <v>286</v>
      </c>
      <c r="C196" s="41" t="s">
        <v>20</v>
      </c>
      <c r="D196" s="43">
        <v>364.38960250083949</v>
      </c>
      <c r="E196" s="43">
        <v>-192.67645070999998</v>
      </c>
      <c r="F196" s="43">
        <f t="shared" si="5"/>
        <v>-557.06605321083953</v>
      </c>
      <c r="G196" s="44">
        <f t="shared" si="6"/>
        <v>-1.5287649520942523</v>
      </c>
    </row>
    <row r="197" spans="1:7" s="29" customFormat="1" x14ac:dyDescent="0.25">
      <c r="A197" s="39" t="s">
        <v>287</v>
      </c>
      <c r="B197" s="48" t="s">
        <v>288</v>
      </c>
      <c r="C197" s="41" t="s">
        <v>20</v>
      </c>
      <c r="D197" s="43">
        <v>0</v>
      </c>
      <c r="E197" s="43">
        <v>0</v>
      </c>
      <c r="F197" s="43">
        <f t="shared" si="5"/>
        <v>0</v>
      </c>
      <c r="G197" s="44">
        <f t="shared" si="6"/>
        <v>0</v>
      </c>
    </row>
    <row r="198" spans="1:7" s="29" customFormat="1" x14ac:dyDescent="0.25">
      <c r="A198" s="39" t="s">
        <v>289</v>
      </c>
      <c r="B198" s="49" t="s">
        <v>290</v>
      </c>
      <c r="C198" s="41" t="s">
        <v>20</v>
      </c>
      <c r="D198" s="43">
        <v>275.13599008695655</v>
      </c>
      <c r="E198" s="43">
        <v>274.93429197999995</v>
      </c>
      <c r="F198" s="43">
        <f t="shared" si="5"/>
        <v>-0.20169810695659862</v>
      </c>
      <c r="G198" s="44">
        <f t="shared" si="6"/>
        <v>-7.3308514416035528E-4</v>
      </c>
    </row>
    <row r="199" spans="1:7" s="29" customFormat="1" x14ac:dyDescent="0.25">
      <c r="A199" s="39" t="s">
        <v>291</v>
      </c>
      <c r="B199" s="49" t="s">
        <v>292</v>
      </c>
      <c r="C199" s="41" t="s">
        <v>20</v>
      </c>
      <c r="D199" s="43">
        <v>10.038384000000001</v>
      </c>
      <c r="E199" s="43">
        <v>696.23898326000051</v>
      </c>
      <c r="F199" s="43">
        <f t="shared" si="5"/>
        <v>686.20059926000056</v>
      </c>
      <c r="G199" s="44">
        <f t="shared" si="6"/>
        <v>68.357675823120587</v>
      </c>
    </row>
    <row r="200" spans="1:7" s="29" customFormat="1" x14ac:dyDescent="0.25">
      <c r="A200" s="39" t="s">
        <v>293</v>
      </c>
      <c r="B200" s="49" t="s">
        <v>294</v>
      </c>
      <c r="C200" s="41" t="s">
        <v>20</v>
      </c>
      <c r="D200" s="43">
        <v>26.148256335999999</v>
      </c>
      <c r="E200" s="43">
        <v>21.379654929999997</v>
      </c>
      <c r="F200" s="43">
        <f t="shared" si="5"/>
        <v>-4.7686014060000019</v>
      </c>
      <c r="G200" s="44">
        <f t="shared" si="6"/>
        <v>-0.18236785446510861</v>
      </c>
    </row>
    <row r="201" spans="1:7" s="29" customFormat="1" ht="31.5" x14ac:dyDescent="0.25">
      <c r="A201" s="39" t="s">
        <v>295</v>
      </c>
      <c r="B201" s="49" t="s">
        <v>296</v>
      </c>
      <c r="C201" s="41" t="s">
        <v>20</v>
      </c>
      <c r="D201" s="43">
        <v>64.187995799999996</v>
      </c>
      <c r="E201" s="43">
        <v>17.842821950000001</v>
      </c>
      <c r="F201" s="43">
        <f t="shared" si="5"/>
        <v>-46.345173849999995</v>
      </c>
      <c r="G201" s="44">
        <f t="shared" si="6"/>
        <v>-0.7220224478484184</v>
      </c>
    </row>
    <row r="202" spans="1:7" s="29" customFormat="1" x14ac:dyDescent="0.25">
      <c r="A202" s="39" t="s">
        <v>297</v>
      </c>
      <c r="B202" s="49" t="s">
        <v>298</v>
      </c>
      <c r="C202" s="41" t="s">
        <v>20</v>
      </c>
      <c r="D202" s="43">
        <v>2048.4289415214284</v>
      </c>
      <c r="E202" s="43">
        <f>E185-E186-E187-E191-E192-E193-E194-E195-E196-E198-E199-E200-E201</f>
        <v>1666.8064856699964</v>
      </c>
      <c r="F202" s="43">
        <f t="shared" si="5"/>
        <v>-381.62245585143205</v>
      </c>
      <c r="G202" s="44">
        <f t="shared" si="6"/>
        <v>-0.18630007032022786</v>
      </c>
    </row>
    <row r="203" spans="1:7" s="29" customFormat="1" ht="26.25" customHeight="1" x14ac:dyDescent="0.25">
      <c r="A203" s="39" t="s">
        <v>299</v>
      </c>
      <c r="B203" s="69" t="s">
        <v>300</v>
      </c>
      <c r="C203" s="41" t="s">
        <v>20</v>
      </c>
      <c r="D203" s="43">
        <v>0</v>
      </c>
      <c r="E203" s="43">
        <v>0</v>
      </c>
      <c r="F203" s="43">
        <f t="shared" si="5"/>
        <v>0</v>
      </c>
      <c r="G203" s="44">
        <f t="shared" si="6"/>
        <v>0</v>
      </c>
    </row>
    <row r="204" spans="1:7" s="29" customFormat="1" x14ac:dyDescent="0.25">
      <c r="A204" s="39" t="s">
        <v>301</v>
      </c>
      <c r="B204" s="49" t="s">
        <v>302</v>
      </c>
      <c r="C204" s="41" t="s">
        <v>20</v>
      </c>
      <c r="D204" s="43">
        <v>0</v>
      </c>
      <c r="E204" s="43">
        <v>0</v>
      </c>
      <c r="F204" s="43">
        <f t="shared" si="5"/>
        <v>0</v>
      </c>
      <c r="G204" s="44">
        <f t="shared" si="6"/>
        <v>0</v>
      </c>
    </row>
    <row r="205" spans="1:7" s="29" customFormat="1" x14ac:dyDescent="0.25">
      <c r="A205" s="39" t="s">
        <v>303</v>
      </c>
      <c r="B205" s="49" t="s">
        <v>304</v>
      </c>
      <c r="C205" s="41" t="s">
        <v>20</v>
      </c>
      <c r="D205" s="43">
        <v>0</v>
      </c>
      <c r="E205" s="43">
        <v>0</v>
      </c>
      <c r="F205" s="43">
        <f t="shared" si="5"/>
        <v>0</v>
      </c>
      <c r="G205" s="44">
        <f t="shared" si="6"/>
        <v>0</v>
      </c>
    </row>
    <row r="206" spans="1:7" s="29" customFormat="1" ht="34.5" customHeight="1" x14ac:dyDescent="0.25">
      <c r="A206" s="39" t="s">
        <v>305</v>
      </c>
      <c r="B206" s="48" t="s">
        <v>306</v>
      </c>
      <c r="C206" s="41" t="s">
        <v>20</v>
      </c>
      <c r="D206" s="43">
        <v>0</v>
      </c>
      <c r="E206" s="43">
        <v>0</v>
      </c>
      <c r="F206" s="43">
        <f t="shared" si="5"/>
        <v>0</v>
      </c>
      <c r="G206" s="44">
        <f t="shared" si="6"/>
        <v>0</v>
      </c>
    </row>
    <row r="207" spans="1:7" s="29" customFormat="1" x14ac:dyDescent="0.25">
      <c r="A207" s="39" t="s">
        <v>307</v>
      </c>
      <c r="B207" s="50" t="s">
        <v>308</v>
      </c>
      <c r="C207" s="41" t="s">
        <v>20</v>
      </c>
      <c r="D207" s="43">
        <v>0</v>
      </c>
      <c r="E207" s="43">
        <v>0</v>
      </c>
      <c r="F207" s="43">
        <f t="shared" si="5"/>
        <v>0</v>
      </c>
      <c r="G207" s="44">
        <f t="shared" si="6"/>
        <v>0</v>
      </c>
    </row>
    <row r="208" spans="1:7" s="29" customFormat="1" ht="15.75" hidden="1" customHeight="1" outlineLevel="1" x14ac:dyDescent="0.25">
      <c r="A208" s="39" t="s">
        <v>309</v>
      </c>
      <c r="B208" s="50" t="s">
        <v>310</v>
      </c>
      <c r="C208" s="41" t="s">
        <v>20</v>
      </c>
      <c r="D208" s="43" t="s">
        <v>23</v>
      </c>
      <c r="E208" s="43" t="s">
        <v>23</v>
      </c>
      <c r="F208" s="43" t="s">
        <v>23</v>
      </c>
      <c r="G208" s="44" t="s">
        <v>23</v>
      </c>
    </row>
    <row r="209" spans="1:8" s="29" customFormat="1" collapsed="1" x14ac:dyDescent="0.25">
      <c r="A209" s="39" t="s">
        <v>311</v>
      </c>
      <c r="B209" s="49" t="s">
        <v>312</v>
      </c>
      <c r="C209" s="41" t="s">
        <v>20</v>
      </c>
      <c r="D209" s="43">
        <v>0</v>
      </c>
      <c r="E209" s="43">
        <f>E203-E204-E205</f>
        <v>0</v>
      </c>
      <c r="F209" s="43">
        <f t="shared" si="5"/>
        <v>0</v>
      </c>
      <c r="G209" s="44">
        <f t="shared" si="6"/>
        <v>0</v>
      </c>
    </row>
    <row r="210" spans="1:8" s="29" customFormat="1" x14ac:dyDescent="0.25">
      <c r="A210" s="39" t="s">
        <v>313</v>
      </c>
      <c r="B210" s="69" t="s">
        <v>314</v>
      </c>
      <c r="C210" s="41" t="s">
        <v>20</v>
      </c>
      <c r="D210" s="43">
        <v>2337.4388305813518</v>
      </c>
      <c r="E210" s="43">
        <f>E211</f>
        <v>2365.78349127</v>
      </c>
      <c r="F210" s="43">
        <f t="shared" si="5"/>
        <v>28.344660688648219</v>
      </c>
      <c r="G210" s="44">
        <f t="shared" si="6"/>
        <v>1.212637538052644E-2</v>
      </c>
      <c r="H210" s="38"/>
    </row>
    <row r="211" spans="1:8" s="29" customFormat="1" x14ac:dyDescent="0.25">
      <c r="A211" s="39" t="s">
        <v>315</v>
      </c>
      <c r="B211" s="49" t="s">
        <v>316</v>
      </c>
      <c r="C211" s="41" t="s">
        <v>20</v>
      </c>
      <c r="D211" s="43">
        <v>2337.4388305802981</v>
      </c>
      <c r="E211" s="43">
        <v>2365.78349127</v>
      </c>
      <c r="F211" s="43">
        <f>E211-D211</f>
        <v>28.344660689701868</v>
      </c>
      <c r="G211" s="44">
        <f t="shared" si="6"/>
        <v>1.2126375380982678E-2</v>
      </c>
      <c r="H211" s="38"/>
    </row>
    <row r="212" spans="1:8" s="29" customFormat="1" x14ac:dyDescent="0.25">
      <c r="A212" s="39" t="s">
        <v>317</v>
      </c>
      <c r="B212" s="48" t="s">
        <v>318</v>
      </c>
      <c r="C212" s="41" t="s">
        <v>20</v>
      </c>
      <c r="D212" s="43">
        <v>667.7530273517275</v>
      </c>
      <c r="E212" s="43">
        <v>273.66839935000007</v>
      </c>
      <c r="F212" s="43">
        <f t="shared" si="5"/>
        <v>-394.08462800172742</v>
      </c>
      <c r="G212" s="44">
        <f t="shared" si="6"/>
        <v>-0.59016524352520838</v>
      </c>
      <c r="H212" s="38"/>
    </row>
    <row r="213" spans="1:8" s="29" customFormat="1" x14ac:dyDescent="0.25">
      <c r="A213" s="39" t="s">
        <v>319</v>
      </c>
      <c r="B213" s="48" t="s">
        <v>320</v>
      </c>
      <c r="C213" s="41" t="s">
        <v>20</v>
      </c>
      <c r="D213" s="43">
        <v>976.8458985624244</v>
      </c>
      <c r="E213" s="43">
        <v>622.50860753999996</v>
      </c>
      <c r="F213" s="43">
        <f t="shared" si="5"/>
        <v>-354.33729102242444</v>
      </c>
      <c r="G213" s="44">
        <f t="shared" si="6"/>
        <v>-0.36273611993855431</v>
      </c>
      <c r="H213" s="38"/>
    </row>
    <row r="214" spans="1:8" s="29" customFormat="1" ht="31.5" x14ac:dyDescent="0.25">
      <c r="A214" s="39" t="s">
        <v>321</v>
      </c>
      <c r="B214" s="48" t="s">
        <v>322</v>
      </c>
      <c r="C214" s="41" t="s">
        <v>20</v>
      </c>
      <c r="D214" s="43">
        <v>0</v>
      </c>
      <c r="E214" s="43">
        <v>0</v>
      </c>
      <c r="F214" s="43">
        <f t="shared" si="5"/>
        <v>0</v>
      </c>
      <c r="G214" s="44">
        <f t="shared" si="6"/>
        <v>0</v>
      </c>
      <c r="H214" s="38"/>
    </row>
    <row r="215" spans="1:8" s="29" customFormat="1" x14ac:dyDescent="0.25">
      <c r="A215" s="39" t="s">
        <v>323</v>
      </c>
      <c r="B215" s="48" t="s">
        <v>324</v>
      </c>
      <c r="C215" s="41" t="s">
        <v>20</v>
      </c>
      <c r="D215" s="43">
        <v>0</v>
      </c>
      <c r="E215" s="43">
        <v>0</v>
      </c>
      <c r="F215" s="43">
        <f t="shared" si="5"/>
        <v>0</v>
      </c>
      <c r="G215" s="44">
        <f t="shared" si="6"/>
        <v>0</v>
      </c>
      <c r="H215" s="38"/>
    </row>
    <row r="216" spans="1:8" s="29" customFormat="1" x14ac:dyDescent="0.25">
      <c r="A216" s="39" t="s">
        <v>325</v>
      </c>
      <c r="B216" s="48" t="s">
        <v>326</v>
      </c>
      <c r="C216" s="41" t="s">
        <v>20</v>
      </c>
      <c r="D216" s="43">
        <v>0</v>
      </c>
      <c r="E216" s="43">
        <v>0</v>
      </c>
      <c r="F216" s="43">
        <f t="shared" si="5"/>
        <v>0</v>
      </c>
      <c r="G216" s="44">
        <f t="shared" si="6"/>
        <v>0</v>
      </c>
      <c r="H216" s="38"/>
    </row>
    <row r="217" spans="1:8" s="29" customFormat="1" x14ac:dyDescent="0.25">
      <c r="A217" s="39" t="s">
        <v>327</v>
      </c>
      <c r="B217" s="48" t="s">
        <v>328</v>
      </c>
      <c r="C217" s="41" t="s">
        <v>20</v>
      </c>
      <c r="D217" s="43">
        <v>692.83990466614637</v>
      </c>
      <c r="E217" s="43">
        <v>1469.6064843799998</v>
      </c>
      <c r="F217" s="43">
        <f t="shared" si="5"/>
        <v>776.76657971385339</v>
      </c>
      <c r="G217" s="44">
        <f t="shared" si="6"/>
        <v>1.121134297378769</v>
      </c>
      <c r="H217" s="38"/>
    </row>
    <row r="218" spans="1:8" s="29" customFormat="1" x14ac:dyDescent="0.25">
      <c r="A218" s="39" t="s">
        <v>329</v>
      </c>
      <c r="B218" s="49" t="s">
        <v>330</v>
      </c>
      <c r="C218" s="41" t="s">
        <v>20</v>
      </c>
      <c r="D218" s="43">
        <v>0</v>
      </c>
      <c r="E218" s="43">
        <v>0</v>
      </c>
      <c r="F218" s="43">
        <f t="shared" si="5"/>
        <v>0</v>
      </c>
      <c r="G218" s="44">
        <f t="shared" si="6"/>
        <v>0</v>
      </c>
      <c r="H218" s="38"/>
    </row>
    <row r="219" spans="1:8" s="29" customFormat="1" x14ac:dyDescent="0.25">
      <c r="A219" s="39" t="s">
        <v>331</v>
      </c>
      <c r="B219" s="49" t="s">
        <v>332</v>
      </c>
      <c r="C219" s="41" t="s">
        <v>20</v>
      </c>
      <c r="D219" s="43">
        <v>0</v>
      </c>
      <c r="E219" s="43">
        <v>0</v>
      </c>
      <c r="F219" s="43">
        <f t="shared" si="5"/>
        <v>0</v>
      </c>
      <c r="G219" s="44">
        <f t="shared" si="6"/>
        <v>0</v>
      </c>
      <c r="H219" s="38"/>
    </row>
    <row r="220" spans="1:8" s="29" customFormat="1" x14ac:dyDescent="0.25">
      <c r="A220" s="39" t="s">
        <v>333</v>
      </c>
      <c r="B220" s="49" t="s">
        <v>112</v>
      </c>
      <c r="C220" s="41" t="s">
        <v>23</v>
      </c>
      <c r="D220" s="43" t="s">
        <v>23</v>
      </c>
      <c r="E220" s="43" t="s">
        <v>23</v>
      </c>
      <c r="F220" s="43" t="s">
        <v>23</v>
      </c>
      <c r="G220" s="43" t="s">
        <v>23</v>
      </c>
      <c r="H220" s="38"/>
    </row>
    <row r="221" spans="1:8" s="29" customFormat="1" ht="31.5" x14ac:dyDescent="0.25">
      <c r="A221" s="39" t="s">
        <v>334</v>
      </c>
      <c r="B221" s="49" t="s">
        <v>335</v>
      </c>
      <c r="C221" s="41" t="s">
        <v>20</v>
      </c>
      <c r="D221" s="43">
        <v>0</v>
      </c>
      <c r="E221" s="43">
        <v>0</v>
      </c>
      <c r="F221" s="43" t="s">
        <v>23</v>
      </c>
      <c r="G221" s="44" t="s">
        <v>23</v>
      </c>
      <c r="H221" s="38"/>
    </row>
    <row r="222" spans="1:8" s="29" customFormat="1" x14ac:dyDescent="0.25">
      <c r="A222" s="39" t="s">
        <v>336</v>
      </c>
      <c r="B222" s="69" t="s">
        <v>337</v>
      </c>
      <c r="C222" s="41" t="s">
        <v>20</v>
      </c>
      <c r="D222" s="43">
        <v>22340.578310323908</v>
      </c>
      <c r="E222" s="43">
        <v>19571.347658678449</v>
      </c>
      <c r="F222" s="43">
        <f t="shared" si="5"/>
        <v>-2769.2306516454591</v>
      </c>
      <c r="G222" s="44">
        <f t="shared" ref="G222:G252" si="7">IFERROR(F222/D222,0)</f>
        <v>-0.12395519100621299</v>
      </c>
    </row>
    <row r="223" spans="1:8" s="29" customFormat="1" x14ac:dyDescent="0.25">
      <c r="A223" s="39" t="s">
        <v>338</v>
      </c>
      <c r="B223" s="49" t="s">
        <v>339</v>
      </c>
      <c r="C223" s="41" t="s">
        <v>20</v>
      </c>
      <c r="D223" s="43">
        <v>0</v>
      </c>
      <c r="E223" s="43">
        <v>44.86014488</v>
      </c>
      <c r="F223" s="43">
        <f t="shared" si="5"/>
        <v>44.86014488</v>
      </c>
      <c r="G223" s="44">
        <f t="shared" si="7"/>
        <v>0</v>
      </c>
    </row>
    <row r="224" spans="1:8" s="29" customFormat="1" x14ac:dyDescent="0.25">
      <c r="A224" s="39" t="s">
        <v>340</v>
      </c>
      <c r="B224" s="49" t="s">
        <v>341</v>
      </c>
      <c r="C224" s="41" t="s">
        <v>20</v>
      </c>
      <c r="D224" s="43">
        <v>0</v>
      </c>
      <c r="E224" s="43">
        <f>E225+E226+E227</f>
        <v>0</v>
      </c>
      <c r="F224" s="43">
        <f t="shared" si="5"/>
        <v>0</v>
      </c>
      <c r="G224" s="44">
        <f t="shared" si="7"/>
        <v>0</v>
      </c>
    </row>
    <row r="225" spans="1:7" s="29" customFormat="1" x14ac:dyDescent="0.25">
      <c r="A225" s="39" t="s">
        <v>342</v>
      </c>
      <c r="B225" s="48" t="s">
        <v>343</v>
      </c>
      <c r="C225" s="41" t="s">
        <v>20</v>
      </c>
      <c r="D225" s="43">
        <v>0</v>
      </c>
      <c r="E225" s="43">
        <v>0</v>
      </c>
      <c r="F225" s="43">
        <f t="shared" si="5"/>
        <v>0</v>
      </c>
      <c r="G225" s="44">
        <f t="shared" si="7"/>
        <v>0</v>
      </c>
    </row>
    <row r="226" spans="1:7" s="29" customFormat="1" x14ac:dyDescent="0.25">
      <c r="A226" s="39" t="s">
        <v>344</v>
      </c>
      <c r="B226" s="48" t="s">
        <v>345</v>
      </c>
      <c r="C226" s="41" t="s">
        <v>20</v>
      </c>
      <c r="D226" s="43">
        <v>0</v>
      </c>
      <c r="E226" s="43">
        <v>0</v>
      </c>
      <c r="F226" s="43">
        <f>E226-D226</f>
        <v>0</v>
      </c>
      <c r="G226" s="44">
        <f t="shared" si="7"/>
        <v>0</v>
      </c>
    </row>
    <row r="227" spans="1:7" s="29" customFormat="1" x14ac:dyDescent="0.25">
      <c r="A227" s="39" t="s">
        <v>346</v>
      </c>
      <c r="B227" s="48" t="s">
        <v>347</v>
      </c>
      <c r="C227" s="41" t="s">
        <v>20</v>
      </c>
      <c r="D227" s="43">
        <v>0</v>
      </c>
      <c r="E227" s="43">
        <v>0</v>
      </c>
      <c r="F227" s="43">
        <f t="shared" si="5"/>
        <v>0</v>
      </c>
      <c r="G227" s="44">
        <f t="shared" si="7"/>
        <v>0</v>
      </c>
    </row>
    <row r="228" spans="1:7" s="29" customFormat="1" x14ac:dyDescent="0.25">
      <c r="A228" s="39" t="s">
        <v>348</v>
      </c>
      <c r="B228" s="49" t="s">
        <v>349</v>
      </c>
      <c r="C228" s="41" t="s">
        <v>20</v>
      </c>
      <c r="D228" s="43">
        <v>9179.5235917611681</v>
      </c>
      <c r="E228" s="43">
        <v>8642.4790435204486</v>
      </c>
      <c r="F228" s="43">
        <f t="shared" si="5"/>
        <v>-537.04454824071945</v>
      </c>
      <c r="G228" s="44">
        <f t="shared" si="7"/>
        <v>-5.8504620950343131E-2</v>
      </c>
    </row>
    <row r="229" spans="1:7" s="29" customFormat="1" ht="16.5" customHeight="1" x14ac:dyDescent="0.25">
      <c r="A229" s="39" t="s">
        <v>350</v>
      </c>
      <c r="B229" s="49" t="s">
        <v>351</v>
      </c>
      <c r="C229" s="41" t="s">
        <v>20</v>
      </c>
      <c r="D229" s="43">
        <v>7260.9544260743851</v>
      </c>
      <c r="E229" s="43">
        <f>E230+E231</f>
        <v>6288.1164702779997</v>
      </c>
      <c r="F229" s="43">
        <f t="shared" si="5"/>
        <v>-972.83795579638536</v>
      </c>
      <c r="G229" s="44">
        <f t="shared" si="7"/>
        <v>-0.13398210465319604</v>
      </c>
    </row>
    <row r="230" spans="1:7" s="29" customFormat="1" x14ac:dyDescent="0.25">
      <c r="A230" s="39" t="s">
        <v>352</v>
      </c>
      <c r="B230" s="48" t="s">
        <v>353</v>
      </c>
      <c r="C230" s="41" t="s">
        <v>20</v>
      </c>
      <c r="D230" s="43">
        <v>0</v>
      </c>
      <c r="E230" s="43">
        <v>0</v>
      </c>
      <c r="F230" s="43">
        <f t="shared" si="5"/>
        <v>0</v>
      </c>
      <c r="G230" s="44">
        <f t="shared" si="7"/>
        <v>0</v>
      </c>
    </row>
    <row r="231" spans="1:7" s="29" customFormat="1" x14ac:dyDescent="0.25">
      <c r="A231" s="39" t="s">
        <v>354</v>
      </c>
      <c r="B231" s="48" t="s">
        <v>355</v>
      </c>
      <c r="C231" s="41" t="s">
        <v>20</v>
      </c>
      <c r="D231" s="43">
        <v>7260.9544260743851</v>
      </c>
      <c r="E231" s="43">
        <v>6288.1164702779997</v>
      </c>
      <c r="F231" s="43">
        <f t="shared" ref="F231:F252" si="8">E231-D231</f>
        <v>-972.83795579638536</v>
      </c>
      <c r="G231" s="44">
        <f t="shared" si="7"/>
        <v>-0.13398210465319604</v>
      </c>
    </row>
    <row r="232" spans="1:7" s="29" customFormat="1" x14ac:dyDescent="0.25">
      <c r="A232" s="39" t="s">
        <v>356</v>
      </c>
      <c r="B232" s="49" t="s">
        <v>357</v>
      </c>
      <c r="C232" s="41" t="s">
        <v>20</v>
      </c>
      <c r="D232" s="43">
        <v>5093.3275784800899</v>
      </c>
      <c r="E232" s="43">
        <v>4595.8919999999998</v>
      </c>
      <c r="F232" s="43">
        <f>E232-D232</f>
        <v>-497.43557848009004</v>
      </c>
      <c r="G232" s="44">
        <f t="shared" si="7"/>
        <v>-9.7664163715252494E-2</v>
      </c>
    </row>
    <row r="233" spans="1:7" s="29" customFormat="1" x14ac:dyDescent="0.25">
      <c r="A233" s="39" t="s">
        <v>358</v>
      </c>
      <c r="B233" s="49" t="s">
        <v>359</v>
      </c>
      <c r="C233" s="41" t="s">
        <v>20</v>
      </c>
      <c r="D233" s="43">
        <v>0</v>
      </c>
      <c r="E233" s="43">
        <v>0</v>
      </c>
      <c r="F233" s="43">
        <f t="shared" si="8"/>
        <v>0</v>
      </c>
      <c r="G233" s="44">
        <f t="shared" si="7"/>
        <v>0</v>
      </c>
    </row>
    <row r="234" spans="1:7" s="29" customFormat="1" x14ac:dyDescent="0.25">
      <c r="A234" s="39" t="s">
        <v>360</v>
      </c>
      <c r="B234" s="49" t="s">
        <v>361</v>
      </c>
      <c r="C234" s="41" t="s">
        <v>20</v>
      </c>
      <c r="D234" s="43">
        <v>806.77271400826521</v>
      </c>
      <c r="E234" s="43">
        <f>E222-E223-E224-E228-E229-E232-E233</f>
        <v>9.0949470177292824E-13</v>
      </c>
      <c r="F234" s="43">
        <f t="shared" si="8"/>
        <v>-806.7727140082643</v>
      </c>
      <c r="G234" s="44">
        <f t="shared" si="7"/>
        <v>-0.99999999999999889</v>
      </c>
    </row>
    <row r="235" spans="1:7" s="29" customFormat="1" x14ac:dyDescent="0.25">
      <c r="A235" s="39" t="s">
        <v>362</v>
      </c>
      <c r="B235" s="69" t="s">
        <v>363</v>
      </c>
      <c r="C235" s="41" t="s">
        <v>20</v>
      </c>
      <c r="D235" s="43">
        <v>14643.666558454475</v>
      </c>
      <c r="E235" s="43">
        <v>12544.573379060001</v>
      </c>
      <c r="F235" s="43">
        <f t="shared" si="8"/>
        <v>-2099.0931793944746</v>
      </c>
      <c r="G235" s="44">
        <f t="shared" si="7"/>
        <v>-0.14334478124145553</v>
      </c>
    </row>
    <row r="236" spans="1:7" s="29" customFormat="1" x14ac:dyDescent="0.25">
      <c r="A236" s="39" t="s">
        <v>364</v>
      </c>
      <c r="B236" s="49" t="s">
        <v>365</v>
      </c>
      <c r="C236" s="41" t="s">
        <v>20</v>
      </c>
      <c r="D236" s="43">
        <v>7382.7121323800893</v>
      </c>
      <c r="E236" s="43">
        <f>E237+E238+E239</f>
        <v>6885.277</v>
      </c>
      <c r="F236" s="43">
        <f t="shared" si="8"/>
        <v>-497.43513238008927</v>
      </c>
      <c r="G236" s="44">
        <f t="shared" si="7"/>
        <v>-6.7378373077608092E-2</v>
      </c>
    </row>
    <row r="237" spans="1:7" s="29" customFormat="1" x14ac:dyDescent="0.25">
      <c r="A237" s="39" t="s">
        <v>366</v>
      </c>
      <c r="B237" s="48" t="s">
        <v>343</v>
      </c>
      <c r="C237" s="41" t="s">
        <v>20</v>
      </c>
      <c r="D237" s="43">
        <v>4113.7317888199996</v>
      </c>
      <c r="E237" s="43">
        <v>6885.277</v>
      </c>
      <c r="F237" s="43">
        <f t="shared" si="8"/>
        <v>2771.5452111800005</v>
      </c>
      <c r="G237" s="44">
        <f t="shared" si="7"/>
        <v>0.67373016848407663</v>
      </c>
    </row>
    <row r="238" spans="1:7" s="29" customFormat="1" x14ac:dyDescent="0.25">
      <c r="A238" s="39" t="s">
        <v>367</v>
      </c>
      <c r="B238" s="48" t="s">
        <v>345</v>
      </c>
      <c r="C238" s="41" t="s">
        <v>20</v>
      </c>
      <c r="D238" s="43">
        <v>3268.9803435600893</v>
      </c>
      <c r="E238" s="43">
        <v>0</v>
      </c>
      <c r="F238" s="43">
        <f t="shared" si="8"/>
        <v>-3268.9803435600893</v>
      </c>
      <c r="G238" s="44">
        <f t="shared" si="7"/>
        <v>-1</v>
      </c>
    </row>
    <row r="239" spans="1:7" s="29" customFormat="1" x14ac:dyDescent="0.25">
      <c r="A239" s="39" t="s">
        <v>368</v>
      </c>
      <c r="B239" s="48" t="s">
        <v>347</v>
      </c>
      <c r="C239" s="41" t="s">
        <v>20</v>
      </c>
      <c r="D239" s="43">
        <v>0</v>
      </c>
      <c r="E239" s="43">
        <v>0</v>
      </c>
      <c r="F239" s="43">
        <f t="shared" si="8"/>
        <v>0</v>
      </c>
      <c r="G239" s="44">
        <f t="shared" si="7"/>
        <v>0</v>
      </c>
    </row>
    <row r="240" spans="1:7" s="29" customFormat="1" x14ac:dyDescent="0.25">
      <c r="A240" s="39" t="s">
        <v>369</v>
      </c>
      <c r="B240" s="49" t="s">
        <v>224</v>
      </c>
      <c r="C240" s="41" t="s">
        <v>20</v>
      </c>
      <c r="D240" s="43">
        <v>0</v>
      </c>
      <c r="E240" s="43">
        <v>0</v>
      </c>
      <c r="F240" s="43">
        <f t="shared" si="8"/>
        <v>0</v>
      </c>
      <c r="G240" s="44">
        <f t="shared" si="7"/>
        <v>0</v>
      </c>
    </row>
    <row r="241" spans="1:7" s="29" customFormat="1" x14ac:dyDescent="0.25">
      <c r="A241" s="39" t="s">
        <v>370</v>
      </c>
      <c r="B241" s="49" t="s">
        <v>371</v>
      </c>
      <c r="C241" s="41" t="s">
        <v>20</v>
      </c>
      <c r="D241" s="43">
        <v>7260.954426074386</v>
      </c>
      <c r="E241" s="43">
        <f>E235-E236-E240</f>
        <v>5659.2963790600006</v>
      </c>
      <c r="F241" s="43">
        <f>F235-F236-F240</f>
        <v>-1601.6580470143854</v>
      </c>
      <c r="G241" s="44">
        <f t="shared" si="7"/>
        <v>-0.22058505714658744</v>
      </c>
    </row>
    <row r="242" spans="1:7" s="29" customFormat="1" ht="31.5" x14ac:dyDescent="0.25">
      <c r="A242" s="39" t="s">
        <v>372</v>
      </c>
      <c r="B242" s="69" t="s">
        <v>373</v>
      </c>
      <c r="C242" s="41" t="s">
        <v>20</v>
      </c>
      <c r="D242" s="43">
        <v>-3185.9571610971743</v>
      </c>
      <c r="E242" s="43">
        <f>E167-E185</f>
        <v>-1776.2748299014838</v>
      </c>
      <c r="F242" s="43">
        <f t="shared" si="8"/>
        <v>1409.6823311956905</v>
      </c>
      <c r="G242" s="44">
        <f t="shared" si="7"/>
        <v>-0.44246744696034351</v>
      </c>
    </row>
    <row r="243" spans="1:7" s="29" customFormat="1" ht="31.5" x14ac:dyDescent="0.25">
      <c r="A243" s="39" t="s">
        <v>374</v>
      </c>
      <c r="B243" s="69" t="s">
        <v>375</v>
      </c>
      <c r="C243" s="41" t="s">
        <v>20</v>
      </c>
      <c r="D243" s="43">
        <v>-2337.4388305813518</v>
      </c>
      <c r="E243" s="43">
        <f>E203-E210</f>
        <v>-2365.78349127</v>
      </c>
      <c r="F243" s="43">
        <f t="shared" si="8"/>
        <v>-28.344660688648219</v>
      </c>
      <c r="G243" s="44">
        <f t="shared" si="7"/>
        <v>1.212637538052644E-2</v>
      </c>
    </row>
    <row r="244" spans="1:7" s="29" customFormat="1" x14ac:dyDescent="0.25">
      <c r="A244" s="39" t="s">
        <v>376</v>
      </c>
      <c r="B244" s="49" t="s">
        <v>377</v>
      </c>
      <c r="C244" s="41" t="s">
        <v>20</v>
      </c>
      <c r="D244" s="43">
        <v>-2337.4388305813518</v>
      </c>
      <c r="E244" s="43">
        <f>E243-E245</f>
        <v>-2365.78349127</v>
      </c>
      <c r="F244" s="43">
        <f t="shared" si="8"/>
        <v>-28.344660688648219</v>
      </c>
      <c r="G244" s="44">
        <f t="shared" si="7"/>
        <v>1.212637538052644E-2</v>
      </c>
    </row>
    <row r="245" spans="1:7" s="29" customFormat="1" x14ac:dyDescent="0.25">
      <c r="A245" s="39" t="s">
        <v>378</v>
      </c>
      <c r="B245" s="49" t="s">
        <v>379</v>
      </c>
      <c r="C245" s="41" t="s">
        <v>20</v>
      </c>
      <c r="D245" s="43">
        <v>0</v>
      </c>
      <c r="E245" s="43">
        <f>E209-E219</f>
        <v>0</v>
      </c>
      <c r="F245" s="43">
        <f t="shared" si="8"/>
        <v>0</v>
      </c>
      <c r="G245" s="44">
        <f t="shared" si="7"/>
        <v>0</v>
      </c>
    </row>
    <row r="246" spans="1:7" s="29" customFormat="1" ht="31.5" x14ac:dyDescent="0.25">
      <c r="A246" s="39" t="s">
        <v>380</v>
      </c>
      <c r="B246" s="69" t="s">
        <v>381</v>
      </c>
      <c r="C246" s="41" t="s">
        <v>20</v>
      </c>
      <c r="D246" s="43">
        <v>7696.9117518694329</v>
      </c>
      <c r="E246" s="43">
        <f>E222-E235</f>
        <v>7026.7742796184484</v>
      </c>
      <c r="F246" s="43">
        <f t="shared" si="8"/>
        <v>-670.1374722509845</v>
      </c>
      <c r="G246" s="44">
        <f t="shared" si="7"/>
        <v>-8.7065760119728663E-2</v>
      </c>
    </row>
    <row r="247" spans="1:7" s="29" customFormat="1" x14ac:dyDescent="0.25">
      <c r="A247" s="39" t="s">
        <v>382</v>
      </c>
      <c r="B247" s="49" t="s">
        <v>383</v>
      </c>
      <c r="C247" s="41" t="s">
        <v>20</v>
      </c>
      <c r="D247" s="43">
        <f>D232-D236</f>
        <v>-2289.3845538999994</v>
      </c>
      <c r="E247" s="43">
        <f>E232-E236</f>
        <v>-2289.3850000000002</v>
      </c>
      <c r="F247" s="43">
        <f t="shared" si="8"/>
        <v>-4.4610000077227596E-4</v>
      </c>
      <c r="G247" s="44">
        <f t="shared" si="7"/>
        <v>1.9485586203171425E-7</v>
      </c>
    </row>
    <row r="248" spans="1:7" s="29" customFormat="1" x14ac:dyDescent="0.25">
      <c r="A248" s="39" t="s">
        <v>384</v>
      </c>
      <c r="B248" s="49" t="s">
        <v>385</v>
      </c>
      <c r="C248" s="41" t="s">
        <v>20</v>
      </c>
      <c r="D248" s="43">
        <f>D246-D247</f>
        <v>9986.2963057694324</v>
      </c>
      <c r="E248" s="43">
        <f>E246-E247</f>
        <v>9316.1592796184486</v>
      </c>
      <c r="F248" s="43">
        <f t="shared" si="8"/>
        <v>-670.13702615098373</v>
      </c>
      <c r="G248" s="44">
        <f t="shared" si="7"/>
        <v>-6.7105662162640037E-2</v>
      </c>
    </row>
    <row r="249" spans="1:7" s="29" customFormat="1" x14ac:dyDescent="0.25">
      <c r="A249" s="39" t="s">
        <v>386</v>
      </c>
      <c r="B249" s="69" t="s">
        <v>387</v>
      </c>
      <c r="C249" s="41" t="s">
        <v>20</v>
      </c>
      <c r="D249" s="43">
        <v>0</v>
      </c>
      <c r="E249" s="43">
        <v>0</v>
      </c>
      <c r="F249" s="43">
        <f t="shared" si="8"/>
        <v>0</v>
      </c>
      <c r="G249" s="44">
        <f t="shared" si="7"/>
        <v>0</v>
      </c>
    </row>
    <row r="250" spans="1:7" s="29" customFormat="1" ht="31.5" x14ac:dyDescent="0.25">
      <c r="A250" s="39" t="s">
        <v>388</v>
      </c>
      <c r="B250" s="69" t="s">
        <v>389</v>
      </c>
      <c r="C250" s="41" t="s">
        <v>20</v>
      </c>
      <c r="D250" s="43">
        <v>2173.5157601909068</v>
      </c>
      <c r="E250" s="43">
        <f>E242+E243+E246+E249</f>
        <v>2884.7159584469646</v>
      </c>
      <c r="F250" s="43">
        <f t="shared" si="8"/>
        <v>711.20019825605777</v>
      </c>
      <c r="G250" s="44">
        <f t="shared" si="7"/>
        <v>0.32721188927270112</v>
      </c>
    </row>
    <row r="251" spans="1:7" s="29" customFormat="1" x14ac:dyDescent="0.25">
      <c r="A251" s="39" t="s">
        <v>390</v>
      </c>
      <c r="B251" s="69" t="s">
        <v>391</v>
      </c>
      <c r="C251" s="41" t="s">
        <v>20</v>
      </c>
      <c r="D251" s="43">
        <v>271.19234469699552</v>
      </c>
      <c r="E251" s="43">
        <v>271.19094925999423</v>
      </c>
      <c r="F251" s="43">
        <f t="shared" si="8"/>
        <v>-1.395437001292521E-3</v>
      </c>
      <c r="G251" s="44">
        <f t="shared" si="7"/>
        <v>-5.1455619178765878E-6</v>
      </c>
    </row>
    <row r="252" spans="1:7" s="29" customFormat="1" ht="16.5" thickBot="1" x14ac:dyDescent="0.3">
      <c r="A252" s="54" t="s">
        <v>392</v>
      </c>
      <c r="B252" s="71" t="s">
        <v>393</v>
      </c>
      <c r="C252" s="56" t="s">
        <v>20</v>
      </c>
      <c r="D252" s="63">
        <v>2444.7081048879022</v>
      </c>
      <c r="E252" s="63">
        <f>E251+E250</f>
        <v>3155.9069077069589</v>
      </c>
      <c r="F252" s="63">
        <f t="shared" si="8"/>
        <v>711.19880281905671</v>
      </c>
      <c r="G252" s="64">
        <f t="shared" si="7"/>
        <v>0.29091358653292781</v>
      </c>
    </row>
    <row r="253" spans="1:7" s="29" customFormat="1" x14ac:dyDescent="0.25">
      <c r="A253" s="32" t="s">
        <v>394</v>
      </c>
      <c r="B253" s="33" t="s">
        <v>112</v>
      </c>
      <c r="C253" s="34" t="s">
        <v>23</v>
      </c>
      <c r="D253" s="67" t="s">
        <v>23</v>
      </c>
      <c r="E253" s="72" t="s">
        <v>23</v>
      </c>
      <c r="F253" s="67" t="s">
        <v>23</v>
      </c>
      <c r="G253" s="68" t="s">
        <v>23</v>
      </c>
    </row>
    <row r="254" spans="1:7" s="29" customFormat="1" x14ac:dyDescent="0.25">
      <c r="A254" s="39" t="s">
        <v>395</v>
      </c>
      <c r="B254" s="49" t="s">
        <v>396</v>
      </c>
      <c r="C254" s="41" t="s">
        <v>20</v>
      </c>
      <c r="D254" s="43">
        <v>8508.0891261832257</v>
      </c>
      <c r="E254" s="43">
        <v>7787.0338806353875</v>
      </c>
      <c r="F254" s="43">
        <f t="shared" ref="F254:F313" si="9">E254-D254</f>
        <v>-721.05524554783824</v>
      </c>
      <c r="G254" s="44">
        <f t="shared" ref="G254:G304" si="10">IFERROR(F254/D254,0)</f>
        <v>-8.4749376135332927E-2</v>
      </c>
    </row>
    <row r="255" spans="1:7" s="29" customFormat="1" ht="31.5" hidden="1" customHeight="1" outlineLevel="1" x14ac:dyDescent="0.25">
      <c r="A255" s="39" t="s">
        <v>397</v>
      </c>
      <c r="B255" s="48" t="s">
        <v>398</v>
      </c>
      <c r="C255" s="41" t="s">
        <v>20</v>
      </c>
      <c r="D255" s="43" t="s">
        <v>23</v>
      </c>
      <c r="E255" s="43" t="s">
        <v>23</v>
      </c>
      <c r="F255" s="43" t="s">
        <v>23</v>
      </c>
      <c r="G255" s="43" t="s">
        <v>23</v>
      </c>
    </row>
    <row r="256" spans="1:7" s="29" customFormat="1" ht="15.75" hidden="1" customHeight="1" outlineLevel="1" x14ac:dyDescent="0.25">
      <c r="A256" s="39" t="s">
        <v>399</v>
      </c>
      <c r="B256" s="50" t="s">
        <v>400</v>
      </c>
      <c r="C256" s="41" t="s">
        <v>20</v>
      </c>
      <c r="D256" s="43" t="s">
        <v>23</v>
      </c>
      <c r="E256" s="43" t="s">
        <v>23</v>
      </c>
      <c r="F256" s="43" t="s">
        <v>23</v>
      </c>
      <c r="G256" s="43" t="s">
        <v>23</v>
      </c>
    </row>
    <row r="257" spans="1:7" s="29" customFormat="1" ht="31.5" hidden="1" customHeight="1" outlineLevel="1" x14ac:dyDescent="0.25">
      <c r="A257" s="39" t="s">
        <v>401</v>
      </c>
      <c r="B257" s="50" t="s">
        <v>402</v>
      </c>
      <c r="C257" s="41" t="s">
        <v>20</v>
      </c>
      <c r="D257" s="43" t="s">
        <v>23</v>
      </c>
      <c r="E257" s="43" t="s">
        <v>23</v>
      </c>
      <c r="F257" s="43" t="s">
        <v>23</v>
      </c>
      <c r="G257" s="43" t="s">
        <v>23</v>
      </c>
    </row>
    <row r="258" spans="1:7" s="29" customFormat="1" ht="15.75" hidden="1" customHeight="1" outlineLevel="1" x14ac:dyDescent="0.25">
      <c r="A258" s="39" t="s">
        <v>403</v>
      </c>
      <c r="B258" s="51" t="s">
        <v>400</v>
      </c>
      <c r="C258" s="41" t="s">
        <v>20</v>
      </c>
      <c r="D258" s="43" t="s">
        <v>23</v>
      </c>
      <c r="E258" s="43" t="s">
        <v>23</v>
      </c>
      <c r="F258" s="43" t="s">
        <v>23</v>
      </c>
      <c r="G258" s="43" t="s">
        <v>23</v>
      </c>
    </row>
    <row r="259" spans="1:7" s="29" customFormat="1" ht="31.5" hidden="1" customHeight="1" outlineLevel="1" x14ac:dyDescent="0.25">
      <c r="A259" s="39" t="s">
        <v>404</v>
      </c>
      <c r="B259" s="50" t="s">
        <v>27</v>
      </c>
      <c r="C259" s="41" t="s">
        <v>20</v>
      </c>
      <c r="D259" s="43" t="s">
        <v>23</v>
      </c>
      <c r="E259" s="43" t="s">
        <v>23</v>
      </c>
      <c r="F259" s="43" t="s">
        <v>23</v>
      </c>
      <c r="G259" s="43" t="s">
        <v>23</v>
      </c>
    </row>
    <row r="260" spans="1:7" s="29" customFormat="1" ht="15.75" hidden="1" customHeight="1" outlineLevel="1" x14ac:dyDescent="0.25">
      <c r="A260" s="39" t="s">
        <v>405</v>
      </c>
      <c r="B260" s="51" t="s">
        <v>400</v>
      </c>
      <c r="C260" s="41" t="s">
        <v>20</v>
      </c>
      <c r="D260" s="43" t="s">
        <v>23</v>
      </c>
      <c r="E260" s="43" t="s">
        <v>23</v>
      </c>
      <c r="F260" s="43" t="s">
        <v>23</v>
      </c>
      <c r="G260" s="43" t="s">
        <v>23</v>
      </c>
    </row>
    <row r="261" spans="1:7" s="29" customFormat="1" ht="31.5" hidden="1" customHeight="1" outlineLevel="1" x14ac:dyDescent="0.25">
      <c r="A261" s="39" t="s">
        <v>406</v>
      </c>
      <c r="B261" s="50" t="s">
        <v>29</v>
      </c>
      <c r="C261" s="41" t="s">
        <v>20</v>
      </c>
      <c r="D261" s="43" t="s">
        <v>23</v>
      </c>
      <c r="E261" s="43" t="s">
        <v>23</v>
      </c>
      <c r="F261" s="43" t="s">
        <v>23</v>
      </c>
      <c r="G261" s="43" t="s">
        <v>23</v>
      </c>
    </row>
    <row r="262" spans="1:7" s="29" customFormat="1" ht="15.75" hidden="1" customHeight="1" outlineLevel="1" x14ac:dyDescent="0.25">
      <c r="A262" s="39" t="s">
        <v>407</v>
      </c>
      <c r="B262" s="51" t="s">
        <v>400</v>
      </c>
      <c r="C262" s="41" t="s">
        <v>20</v>
      </c>
      <c r="D262" s="43" t="s">
        <v>23</v>
      </c>
      <c r="E262" s="43" t="s">
        <v>23</v>
      </c>
      <c r="F262" s="43" t="s">
        <v>23</v>
      </c>
      <c r="G262" s="43" t="s">
        <v>23</v>
      </c>
    </row>
    <row r="263" spans="1:7" s="29" customFormat="1" ht="15.75" hidden="1" customHeight="1" outlineLevel="1" x14ac:dyDescent="0.25">
      <c r="A263" s="39" t="s">
        <v>408</v>
      </c>
      <c r="B263" s="48" t="s">
        <v>409</v>
      </c>
      <c r="C263" s="41" t="s">
        <v>20</v>
      </c>
      <c r="D263" s="43" t="s">
        <v>23</v>
      </c>
      <c r="E263" s="43" t="s">
        <v>23</v>
      </c>
      <c r="F263" s="43" t="s">
        <v>23</v>
      </c>
      <c r="G263" s="43" t="s">
        <v>23</v>
      </c>
    </row>
    <row r="264" spans="1:7" s="29" customFormat="1" ht="15.75" hidden="1" customHeight="1" outlineLevel="1" x14ac:dyDescent="0.25">
      <c r="A264" s="39" t="s">
        <v>410</v>
      </c>
      <c r="B264" s="50" t="s">
        <v>400</v>
      </c>
      <c r="C264" s="41" t="s">
        <v>20</v>
      </c>
      <c r="D264" s="43" t="s">
        <v>23</v>
      </c>
      <c r="E264" s="43" t="s">
        <v>23</v>
      </c>
      <c r="F264" s="43" t="s">
        <v>23</v>
      </c>
      <c r="G264" s="43" t="s">
        <v>23</v>
      </c>
    </row>
    <row r="265" spans="1:7" s="29" customFormat="1" collapsed="1" x14ac:dyDescent="0.25">
      <c r="A265" s="39" t="s">
        <v>411</v>
      </c>
      <c r="B265" s="46" t="s">
        <v>412</v>
      </c>
      <c r="C265" s="41" t="s">
        <v>20</v>
      </c>
      <c r="D265" s="43">
        <v>0</v>
      </c>
      <c r="E265" s="43">
        <v>0</v>
      </c>
      <c r="F265" s="43">
        <f t="shared" si="9"/>
        <v>0</v>
      </c>
      <c r="G265" s="44">
        <f t="shared" si="10"/>
        <v>0</v>
      </c>
    </row>
    <row r="266" spans="1:7" s="29" customFormat="1" x14ac:dyDescent="0.25">
      <c r="A266" s="39" t="s">
        <v>413</v>
      </c>
      <c r="B266" s="50" t="s">
        <v>400</v>
      </c>
      <c r="C266" s="41" t="s">
        <v>20</v>
      </c>
      <c r="D266" s="43">
        <v>0</v>
      </c>
      <c r="E266" s="43">
        <v>0</v>
      </c>
      <c r="F266" s="43">
        <f t="shared" si="9"/>
        <v>0</v>
      </c>
      <c r="G266" s="44">
        <f t="shared" si="10"/>
        <v>0</v>
      </c>
    </row>
    <row r="267" spans="1:7" s="29" customFormat="1" ht="15.75" hidden="1" customHeight="1" outlineLevel="1" x14ac:dyDescent="0.25">
      <c r="A267" s="39" t="s">
        <v>414</v>
      </c>
      <c r="B267" s="46" t="s">
        <v>415</v>
      </c>
      <c r="C267" s="41" t="s">
        <v>20</v>
      </c>
      <c r="D267" s="43" t="s">
        <v>23</v>
      </c>
      <c r="E267" s="43" t="s">
        <v>23</v>
      </c>
      <c r="F267" s="43" t="s">
        <v>23</v>
      </c>
      <c r="G267" s="44" t="s">
        <v>23</v>
      </c>
    </row>
    <row r="268" spans="1:7" s="29" customFormat="1" ht="15.75" hidden="1" customHeight="1" outlineLevel="1" x14ac:dyDescent="0.25">
      <c r="A268" s="39" t="s">
        <v>416</v>
      </c>
      <c r="B268" s="50" t="s">
        <v>400</v>
      </c>
      <c r="C268" s="41" t="s">
        <v>20</v>
      </c>
      <c r="D268" s="43" t="s">
        <v>23</v>
      </c>
      <c r="E268" s="43" t="s">
        <v>23</v>
      </c>
      <c r="F268" s="43" t="s">
        <v>23</v>
      </c>
      <c r="G268" s="44" t="s">
        <v>23</v>
      </c>
    </row>
    <row r="269" spans="1:7" s="29" customFormat="1" collapsed="1" x14ac:dyDescent="0.25">
      <c r="A269" s="39" t="s">
        <v>417</v>
      </c>
      <c r="B269" s="46" t="s">
        <v>418</v>
      </c>
      <c r="C269" s="41" t="s">
        <v>20</v>
      </c>
      <c r="D269" s="43">
        <v>0</v>
      </c>
      <c r="E269" s="43">
        <v>0</v>
      </c>
      <c r="F269" s="43">
        <f t="shared" si="9"/>
        <v>0</v>
      </c>
      <c r="G269" s="44">
        <f t="shared" si="10"/>
        <v>0</v>
      </c>
    </row>
    <row r="270" spans="1:7" s="29" customFormat="1" x14ac:dyDescent="0.25">
      <c r="A270" s="39" t="s">
        <v>419</v>
      </c>
      <c r="B270" s="50" t="s">
        <v>400</v>
      </c>
      <c r="C270" s="41" t="s">
        <v>20</v>
      </c>
      <c r="D270" s="43">
        <v>0</v>
      </c>
      <c r="E270" s="43">
        <v>0</v>
      </c>
      <c r="F270" s="43">
        <f t="shared" si="9"/>
        <v>0</v>
      </c>
      <c r="G270" s="44">
        <f t="shared" si="10"/>
        <v>0</v>
      </c>
    </row>
    <row r="271" spans="1:7" s="29" customFormat="1" ht="15.75" customHeight="1" x14ac:dyDescent="0.25">
      <c r="A271" s="39" t="s">
        <v>420</v>
      </c>
      <c r="B271" s="46" t="s">
        <v>421</v>
      </c>
      <c r="C271" s="41" t="s">
        <v>20</v>
      </c>
      <c r="D271" s="43">
        <v>6847.7598970232229</v>
      </c>
      <c r="E271" s="43">
        <v>5982.2744700493622</v>
      </c>
      <c r="F271" s="43">
        <f t="shared" si="9"/>
        <v>-865.48542697386074</v>
      </c>
      <c r="G271" s="44">
        <f t="shared" si="10"/>
        <v>-0.12638956972631216</v>
      </c>
    </row>
    <row r="272" spans="1:7" s="29" customFormat="1" x14ac:dyDescent="0.25">
      <c r="A272" s="39" t="s">
        <v>422</v>
      </c>
      <c r="B272" s="50" t="s">
        <v>400</v>
      </c>
      <c r="C272" s="41" t="s">
        <v>20</v>
      </c>
      <c r="D272" s="43">
        <v>6210.1839703132227</v>
      </c>
      <c r="E272" s="43">
        <v>5374.339968436866</v>
      </c>
      <c r="F272" s="43">
        <f t="shared" si="9"/>
        <v>-835.84400187635674</v>
      </c>
      <c r="G272" s="44">
        <f t="shared" si="10"/>
        <v>-0.13459247034741215</v>
      </c>
    </row>
    <row r="273" spans="1:7" s="29" customFormat="1" ht="15.75" hidden="1" customHeight="1" outlineLevel="1" x14ac:dyDescent="0.25">
      <c r="A273" s="39" t="s">
        <v>420</v>
      </c>
      <c r="B273" s="46" t="s">
        <v>423</v>
      </c>
      <c r="C273" s="41" t="s">
        <v>20</v>
      </c>
      <c r="D273" s="43" t="s">
        <v>23</v>
      </c>
      <c r="E273" s="43">
        <v>5920.7486829900035</v>
      </c>
      <c r="F273" s="43" t="s">
        <v>23</v>
      </c>
      <c r="G273" s="44" t="s">
        <v>23</v>
      </c>
    </row>
    <row r="274" spans="1:7" s="29" customFormat="1" ht="15.75" hidden="1" customHeight="1" outlineLevel="1" x14ac:dyDescent="0.25">
      <c r="A274" s="39" t="s">
        <v>424</v>
      </c>
      <c r="B274" s="50" t="s">
        <v>400</v>
      </c>
      <c r="C274" s="41" t="s">
        <v>20</v>
      </c>
      <c r="D274" s="43" t="s">
        <v>23</v>
      </c>
      <c r="E274" s="43">
        <v>5920.7486829900035</v>
      </c>
      <c r="F274" s="43" t="s">
        <v>23</v>
      </c>
      <c r="G274" s="44" t="s">
        <v>23</v>
      </c>
    </row>
    <row r="275" spans="1:7" s="29" customFormat="1" ht="31.5" hidden="1" customHeight="1" outlineLevel="1" x14ac:dyDescent="0.25">
      <c r="A275" s="39" t="s">
        <v>425</v>
      </c>
      <c r="B275" s="48" t="s">
        <v>426</v>
      </c>
      <c r="C275" s="41" t="s">
        <v>20</v>
      </c>
      <c r="D275" s="43" t="s">
        <v>23</v>
      </c>
      <c r="E275" s="43">
        <v>5920.7486829900035</v>
      </c>
      <c r="F275" s="43" t="s">
        <v>23</v>
      </c>
      <c r="G275" s="44" t="s">
        <v>23</v>
      </c>
    </row>
    <row r="276" spans="1:7" s="29" customFormat="1" ht="15.75" hidden="1" customHeight="1" outlineLevel="1" x14ac:dyDescent="0.25">
      <c r="A276" s="39" t="s">
        <v>427</v>
      </c>
      <c r="B276" s="50" t="s">
        <v>400</v>
      </c>
      <c r="C276" s="41" t="s">
        <v>20</v>
      </c>
      <c r="D276" s="43" t="s">
        <v>23</v>
      </c>
      <c r="E276" s="43">
        <v>5920.7486829900035</v>
      </c>
      <c r="F276" s="43" t="s">
        <v>23</v>
      </c>
      <c r="G276" s="44" t="s">
        <v>23</v>
      </c>
    </row>
    <row r="277" spans="1:7" s="29" customFormat="1" ht="15.75" hidden="1" customHeight="1" outlineLevel="1" x14ac:dyDescent="0.25">
      <c r="A277" s="39" t="s">
        <v>428</v>
      </c>
      <c r="B277" s="50" t="s">
        <v>45</v>
      </c>
      <c r="C277" s="41" t="s">
        <v>20</v>
      </c>
      <c r="D277" s="43" t="s">
        <v>23</v>
      </c>
      <c r="E277" s="43">
        <v>5920.7486829900035</v>
      </c>
      <c r="F277" s="43" t="s">
        <v>23</v>
      </c>
      <c r="G277" s="44" t="s">
        <v>23</v>
      </c>
    </row>
    <row r="278" spans="1:7" s="29" customFormat="1" ht="15.75" hidden="1" customHeight="1" outlineLevel="1" x14ac:dyDescent="0.25">
      <c r="A278" s="39" t="s">
        <v>429</v>
      </c>
      <c r="B278" s="51" t="s">
        <v>400</v>
      </c>
      <c r="C278" s="41" t="s">
        <v>20</v>
      </c>
      <c r="D278" s="43" t="s">
        <v>23</v>
      </c>
      <c r="E278" s="43">
        <v>5920.7486829900035</v>
      </c>
      <c r="F278" s="43" t="s">
        <v>23</v>
      </c>
      <c r="G278" s="44" t="s">
        <v>23</v>
      </c>
    </row>
    <row r="279" spans="1:7" s="29" customFormat="1" ht="15.75" hidden="1" customHeight="1" outlineLevel="1" x14ac:dyDescent="0.25">
      <c r="A279" s="39" t="s">
        <v>430</v>
      </c>
      <c r="B279" s="50" t="s">
        <v>47</v>
      </c>
      <c r="C279" s="41" t="s">
        <v>20</v>
      </c>
      <c r="D279" s="43" t="s">
        <v>23</v>
      </c>
      <c r="E279" s="43">
        <v>5920.7486829900035</v>
      </c>
      <c r="F279" s="43" t="s">
        <v>23</v>
      </c>
      <c r="G279" s="44" t="s">
        <v>23</v>
      </c>
    </row>
    <row r="280" spans="1:7" s="29" customFormat="1" ht="15.75" hidden="1" customHeight="1" outlineLevel="1" x14ac:dyDescent="0.25">
      <c r="A280" s="39" t="s">
        <v>431</v>
      </c>
      <c r="B280" s="51" t="s">
        <v>400</v>
      </c>
      <c r="C280" s="41" t="s">
        <v>20</v>
      </c>
      <c r="D280" s="43" t="s">
        <v>23</v>
      </c>
      <c r="E280" s="43">
        <v>5920.7486829900035</v>
      </c>
      <c r="F280" s="43" t="s">
        <v>23</v>
      </c>
      <c r="G280" s="44" t="s">
        <v>23</v>
      </c>
    </row>
    <row r="281" spans="1:7" s="29" customFormat="1" collapsed="1" x14ac:dyDescent="0.25">
      <c r="A281" s="39" t="s">
        <v>432</v>
      </c>
      <c r="B281" s="48" t="s">
        <v>433</v>
      </c>
      <c r="C281" s="41" t="s">
        <v>20</v>
      </c>
      <c r="D281" s="43">
        <v>1660.3292291600028</v>
      </c>
      <c r="E281" s="43">
        <f>E254-E265-E269-E271</f>
        <v>1804.7594105860253</v>
      </c>
      <c r="F281" s="43">
        <f t="shared" si="9"/>
        <v>144.4301814260225</v>
      </c>
      <c r="G281" s="44">
        <f t="shared" si="10"/>
        <v>8.6988880813170355E-2</v>
      </c>
    </row>
    <row r="282" spans="1:7" s="29" customFormat="1" x14ac:dyDescent="0.25">
      <c r="A282" s="39" t="s">
        <v>434</v>
      </c>
      <c r="B282" s="50" t="s">
        <v>400</v>
      </c>
      <c r="C282" s="41" t="s">
        <v>20</v>
      </c>
      <c r="D282" s="43">
        <v>668.15582722945692</v>
      </c>
      <c r="E282" s="43">
        <v>837.40836651191603</v>
      </c>
      <c r="F282" s="43">
        <f t="shared" si="9"/>
        <v>169.25253928245911</v>
      </c>
      <c r="G282" s="44">
        <f t="shared" si="10"/>
        <v>0.25331297338866837</v>
      </c>
    </row>
    <row r="283" spans="1:7" s="29" customFormat="1" x14ac:dyDescent="0.25">
      <c r="A283" s="39" t="s">
        <v>435</v>
      </c>
      <c r="B283" s="49" t="s">
        <v>436</v>
      </c>
      <c r="C283" s="41" t="s">
        <v>20</v>
      </c>
      <c r="D283" s="43">
        <v>6842.1259497679175</v>
      </c>
      <c r="E283" s="43">
        <v>7391.5049643625462</v>
      </c>
      <c r="F283" s="43">
        <f t="shared" si="9"/>
        <v>549.37901459462864</v>
      </c>
      <c r="G283" s="44">
        <f t="shared" si="10"/>
        <v>8.0293613217287146E-2</v>
      </c>
    </row>
    <row r="284" spans="1:7" s="29" customFormat="1" x14ac:dyDescent="0.25">
      <c r="A284" s="39" t="s">
        <v>437</v>
      </c>
      <c r="B284" s="48" t="s">
        <v>438</v>
      </c>
      <c r="C284" s="41" t="s">
        <v>20</v>
      </c>
      <c r="D284" s="43">
        <v>0</v>
      </c>
      <c r="E284" s="43">
        <v>0</v>
      </c>
      <c r="F284" s="43">
        <f t="shared" si="9"/>
        <v>0</v>
      </c>
      <c r="G284" s="44">
        <f t="shared" si="10"/>
        <v>0</v>
      </c>
    </row>
    <row r="285" spans="1:7" s="29" customFormat="1" x14ac:dyDescent="0.25">
      <c r="A285" s="39" t="s">
        <v>439</v>
      </c>
      <c r="B285" s="50" t="s">
        <v>400</v>
      </c>
      <c r="C285" s="41" t="s">
        <v>20</v>
      </c>
      <c r="D285" s="43">
        <v>0</v>
      </c>
      <c r="E285" s="43">
        <v>0</v>
      </c>
      <c r="F285" s="43">
        <f t="shared" si="9"/>
        <v>0</v>
      </c>
      <c r="G285" s="44">
        <f t="shared" si="10"/>
        <v>0</v>
      </c>
    </row>
    <row r="286" spans="1:7" s="29" customFormat="1" x14ac:dyDescent="0.25">
      <c r="A286" s="39" t="s">
        <v>440</v>
      </c>
      <c r="B286" s="48" t="s">
        <v>441</v>
      </c>
      <c r="C286" s="41" t="s">
        <v>20</v>
      </c>
      <c r="D286" s="43">
        <v>1310.2683737065274</v>
      </c>
      <c r="E286" s="43">
        <f>E287+E289</f>
        <v>1077.8968699832847</v>
      </c>
      <c r="F286" s="43">
        <f t="shared" si="9"/>
        <v>-232.37150372324277</v>
      </c>
      <c r="G286" s="44">
        <f t="shared" si="10"/>
        <v>-0.17734649510458925</v>
      </c>
    </row>
    <row r="287" spans="1:7" s="29" customFormat="1" x14ac:dyDescent="0.25">
      <c r="A287" s="39" t="s">
        <v>442</v>
      </c>
      <c r="B287" s="50" t="s">
        <v>270</v>
      </c>
      <c r="C287" s="41" t="s">
        <v>20</v>
      </c>
      <c r="D287" s="43">
        <v>1007.7656044665273</v>
      </c>
      <c r="E287" s="43">
        <v>766.60665604839994</v>
      </c>
      <c r="F287" s="43">
        <f t="shared" si="9"/>
        <v>-241.15894841812735</v>
      </c>
      <c r="G287" s="44">
        <f t="shared" si="10"/>
        <v>-0.23930063434322876</v>
      </c>
    </row>
    <row r="288" spans="1:7" s="29" customFormat="1" x14ac:dyDescent="0.25">
      <c r="A288" s="39" t="s">
        <v>443</v>
      </c>
      <c r="B288" s="51" t="s">
        <v>400</v>
      </c>
      <c r="C288" s="41" t="s">
        <v>20</v>
      </c>
      <c r="D288" s="43">
        <v>841.32190977983703</v>
      </c>
      <c r="E288" s="43">
        <v>627.87550085000021</v>
      </c>
      <c r="F288" s="43">
        <f t="shared" si="9"/>
        <v>-213.44640892983682</v>
      </c>
      <c r="G288" s="44">
        <f t="shared" si="10"/>
        <v>-0.25370361385892465</v>
      </c>
    </row>
    <row r="289" spans="1:7" s="29" customFormat="1" x14ac:dyDescent="0.25">
      <c r="A289" s="39" t="s">
        <v>444</v>
      </c>
      <c r="B289" s="50" t="s">
        <v>445</v>
      </c>
      <c r="C289" s="41" t="s">
        <v>20</v>
      </c>
      <c r="D289" s="43">
        <v>302.50276924000008</v>
      </c>
      <c r="E289" s="43">
        <v>311.29021393488472</v>
      </c>
      <c r="F289" s="43">
        <f t="shared" si="9"/>
        <v>8.7874446948846412</v>
      </c>
      <c r="G289" s="44">
        <f t="shared" si="10"/>
        <v>2.9049138019337752E-2</v>
      </c>
    </row>
    <row r="290" spans="1:7" s="29" customFormat="1" x14ac:dyDescent="0.25">
      <c r="A290" s="39" t="s">
        <v>446</v>
      </c>
      <c r="B290" s="51" t="s">
        <v>400</v>
      </c>
      <c r="C290" s="41" t="s">
        <v>20</v>
      </c>
      <c r="D290" s="43">
        <v>297.95141984999998</v>
      </c>
      <c r="E290" s="43">
        <v>298.51969085000002</v>
      </c>
      <c r="F290" s="43">
        <f t="shared" si="9"/>
        <v>0.56827100000003838</v>
      </c>
      <c r="G290" s="44">
        <f t="shared" si="10"/>
        <v>1.907260587266634E-3</v>
      </c>
    </row>
    <row r="291" spans="1:7" s="29" customFormat="1" ht="31.5" x14ac:dyDescent="0.25">
      <c r="A291" s="39" t="s">
        <v>447</v>
      </c>
      <c r="B291" s="48" t="s">
        <v>448</v>
      </c>
      <c r="C291" s="41" t="s">
        <v>20</v>
      </c>
      <c r="D291" s="43">
        <v>413.80972292999991</v>
      </c>
      <c r="E291" s="43">
        <v>482.7989469580001</v>
      </c>
      <c r="F291" s="43">
        <f t="shared" si="9"/>
        <v>68.989224028000194</v>
      </c>
      <c r="G291" s="44">
        <f t="shared" si="10"/>
        <v>0.1667172620776492</v>
      </c>
    </row>
    <row r="292" spans="1:7" s="29" customFormat="1" x14ac:dyDescent="0.25">
      <c r="A292" s="39" t="s">
        <v>449</v>
      </c>
      <c r="B292" s="50" t="s">
        <v>400</v>
      </c>
      <c r="C292" s="41" t="s">
        <v>20</v>
      </c>
      <c r="D292" s="43">
        <v>392.25190330266224</v>
      </c>
      <c r="E292" s="43">
        <f>D292/D291*E291</f>
        <v>457.64706666602888</v>
      </c>
      <c r="F292" s="43">
        <f t="shared" si="9"/>
        <v>65.395163363366635</v>
      </c>
      <c r="G292" s="44">
        <f t="shared" si="10"/>
        <v>0.16671726207764914</v>
      </c>
    </row>
    <row r="293" spans="1:7" s="29" customFormat="1" x14ac:dyDescent="0.25">
      <c r="A293" s="39" t="s">
        <v>450</v>
      </c>
      <c r="B293" s="48" t="s">
        <v>451</v>
      </c>
      <c r="C293" s="41" t="s">
        <v>20</v>
      </c>
      <c r="D293" s="43">
        <v>3.455641000000105E-2</v>
      </c>
      <c r="E293" s="43">
        <v>7.7817419531378107E-2</v>
      </c>
      <c r="F293" s="43">
        <f t="shared" si="9"/>
        <v>4.3261009531377057E-2</v>
      </c>
      <c r="G293" s="44">
        <f t="shared" si="10"/>
        <v>1.2518953656174279</v>
      </c>
    </row>
    <row r="294" spans="1:7" s="29" customFormat="1" x14ac:dyDescent="0.25">
      <c r="A294" s="39" t="s">
        <v>452</v>
      </c>
      <c r="B294" s="50" t="s">
        <v>400</v>
      </c>
      <c r="C294" s="41" t="s">
        <v>20</v>
      </c>
      <c r="D294" s="43">
        <v>0</v>
      </c>
      <c r="E294" s="43">
        <v>0</v>
      </c>
      <c r="F294" s="43">
        <f t="shared" si="9"/>
        <v>0</v>
      </c>
      <c r="G294" s="44">
        <f t="shared" si="10"/>
        <v>0</v>
      </c>
    </row>
    <row r="295" spans="1:7" s="29" customFormat="1" x14ac:dyDescent="0.25">
      <c r="A295" s="39" t="s">
        <v>453</v>
      </c>
      <c r="B295" s="48" t="s">
        <v>454</v>
      </c>
      <c r="C295" s="41" t="s">
        <v>20</v>
      </c>
      <c r="D295" s="43">
        <v>44.873308089999909</v>
      </c>
      <c r="E295" s="43">
        <v>63.723497127353774</v>
      </c>
      <c r="F295" s="43">
        <f t="shared" si="9"/>
        <v>18.850189037353864</v>
      </c>
      <c r="G295" s="44">
        <f t="shared" si="10"/>
        <v>0.42007576084087861</v>
      </c>
    </row>
    <row r="296" spans="1:7" s="29" customFormat="1" x14ac:dyDescent="0.25">
      <c r="A296" s="39" t="s">
        <v>455</v>
      </c>
      <c r="B296" s="50" t="s">
        <v>400</v>
      </c>
      <c r="C296" s="41" t="s">
        <v>20</v>
      </c>
      <c r="D296" s="43">
        <v>0</v>
      </c>
      <c r="E296" s="43">
        <v>0</v>
      </c>
      <c r="F296" s="43">
        <f t="shared" si="9"/>
        <v>0</v>
      </c>
      <c r="G296" s="44">
        <f t="shared" si="10"/>
        <v>0</v>
      </c>
    </row>
    <row r="297" spans="1:7" s="29" customFormat="1" x14ac:dyDescent="0.25">
      <c r="A297" s="39" t="s">
        <v>456</v>
      </c>
      <c r="B297" s="48" t="s">
        <v>457</v>
      </c>
      <c r="C297" s="41" t="s">
        <v>20</v>
      </c>
      <c r="D297" s="43">
        <v>83.111586849999995</v>
      </c>
      <c r="E297" s="43">
        <v>97.524911738999961</v>
      </c>
      <c r="F297" s="43">
        <f t="shared" si="9"/>
        <v>14.413324888999966</v>
      </c>
      <c r="G297" s="44">
        <f t="shared" si="10"/>
        <v>0.17342136560348886</v>
      </c>
    </row>
    <row r="298" spans="1:7" s="29" customFormat="1" x14ac:dyDescent="0.25">
      <c r="A298" s="39" t="s">
        <v>458</v>
      </c>
      <c r="B298" s="50" t="s">
        <v>400</v>
      </c>
      <c r="C298" s="41" t="s">
        <v>20</v>
      </c>
      <c r="D298" s="43">
        <v>0</v>
      </c>
      <c r="E298" s="43">
        <v>0</v>
      </c>
      <c r="F298" s="43">
        <f t="shared" si="9"/>
        <v>0</v>
      </c>
      <c r="G298" s="44">
        <f t="shared" si="10"/>
        <v>0</v>
      </c>
    </row>
    <row r="299" spans="1:7" s="29" customFormat="1" x14ac:dyDescent="0.25">
      <c r="A299" s="39" t="s">
        <v>459</v>
      </c>
      <c r="B299" s="48" t="s">
        <v>460</v>
      </c>
      <c r="C299" s="41" t="s">
        <v>20</v>
      </c>
      <c r="D299" s="43">
        <v>2383.0463175099994</v>
      </c>
      <c r="E299" s="43">
        <v>2341.0703545800002</v>
      </c>
      <c r="F299" s="43">
        <f t="shared" si="9"/>
        <v>-41.975962929999241</v>
      </c>
      <c r="G299" s="44">
        <f t="shared" si="10"/>
        <v>-1.7614413375674185E-2</v>
      </c>
    </row>
    <row r="300" spans="1:7" s="29" customFormat="1" x14ac:dyDescent="0.25">
      <c r="A300" s="39" t="s">
        <v>461</v>
      </c>
      <c r="B300" s="50" t="s">
        <v>400</v>
      </c>
      <c r="C300" s="41" t="s">
        <v>20</v>
      </c>
      <c r="D300" s="43">
        <v>1966.9467390413104</v>
      </c>
      <c r="E300" s="43">
        <v>15.181409469999993</v>
      </c>
      <c r="F300" s="43">
        <f t="shared" si="9"/>
        <v>-1951.7653295713103</v>
      </c>
      <c r="G300" s="44">
        <f t="shared" si="10"/>
        <v>-0.99228173840772149</v>
      </c>
    </row>
    <row r="301" spans="1:7" s="29" customFormat="1" ht="31.5" x14ac:dyDescent="0.25">
      <c r="A301" s="39" t="s">
        <v>462</v>
      </c>
      <c r="B301" s="48" t="s">
        <v>463</v>
      </c>
      <c r="C301" s="41" t="s">
        <v>20</v>
      </c>
      <c r="D301" s="43">
        <v>845.98154705634158</v>
      </c>
      <c r="E301" s="43">
        <v>1224.64792388</v>
      </c>
      <c r="F301" s="43">
        <f t="shared" si="9"/>
        <v>378.66637682365842</v>
      </c>
      <c r="G301" s="44">
        <f t="shared" si="10"/>
        <v>0.44760595327552649</v>
      </c>
    </row>
    <row r="302" spans="1:7" s="29" customFormat="1" x14ac:dyDescent="0.25">
      <c r="A302" s="39" t="s">
        <v>464</v>
      </c>
      <c r="B302" s="50" t="s">
        <v>400</v>
      </c>
      <c r="C302" s="41" t="s">
        <v>20</v>
      </c>
      <c r="D302" s="43">
        <v>0</v>
      </c>
      <c r="E302" s="43">
        <v>277.98221360899993</v>
      </c>
      <c r="F302" s="43">
        <f t="shared" si="9"/>
        <v>277.98221360899993</v>
      </c>
      <c r="G302" s="44">
        <f t="shared" si="10"/>
        <v>0</v>
      </c>
    </row>
    <row r="303" spans="1:7" s="29" customFormat="1" x14ac:dyDescent="0.25">
      <c r="A303" s="39" t="s">
        <v>465</v>
      </c>
      <c r="B303" s="48" t="s">
        <v>466</v>
      </c>
      <c r="C303" s="41" t="s">
        <v>20</v>
      </c>
      <c r="D303" s="43">
        <v>1761.000537215049</v>
      </c>
      <c r="E303" s="43">
        <f>E283-E284-E286-E291-E293-E295-E297-E299-E301</f>
        <v>2103.7646426753763</v>
      </c>
      <c r="F303" s="43">
        <f t="shared" si="9"/>
        <v>342.7641054603273</v>
      </c>
      <c r="G303" s="44">
        <f t="shared" si="10"/>
        <v>0.19464168137188353</v>
      </c>
    </row>
    <row r="304" spans="1:7" s="29" customFormat="1" x14ac:dyDescent="0.25">
      <c r="A304" s="39" t="s">
        <v>467</v>
      </c>
      <c r="B304" s="50" t="s">
        <v>400</v>
      </c>
      <c r="C304" s="41" t="s">
        <v>20</v>
      </c>
      <c r="D304" s="43">
        <v>1032.5724215088608</v>
      </c>
      <c r="E304" s="43">
        <f>D304/D303*E303</f>
        <v>1233.5540537695827</v>
      </c>
      <c r="F304" s="43">
        <f t="shared" si="9"/>
        <v>200.98163226072188</v>
      </c>
      <c r="G304" s="44">
        <f t="shared" si="10"/>
        <v>0.19464168137188351</v>
      </c>
    </row>
    <row r="305" spans="1:7" s="29" customFormat="1" ht="31.5" x14ac:dyDescent="0.25">
      <c r="A305" s="39" t="s">
        <v>468</v>
      </c>
      <c r="B305" s="49" t="s">
        <v>469</v>
      </c>
      <c r="C305" s="41" t="s">
        <v>470</v>
      </c>
      <c r="D305" s="73">
        <v>1.0627973131067268</v>
      </c>
      <c r="E305" s="74">
        <f>E167/(E23*1.2)</f>
        <v>1.278779205724266</v>
      </c>
      <c r="F305" s="73">
        <f t="shared" si="9"/>
        <v>0.2159818926175392</v>
      </c>
      <c r="G305" s="73" t="s">
        <v>23</v>
      </c>
    </row>
    <row r="306" spans="1:7" s="29" customFormat="1" ht="15.75" hidden="1" customHeight="1" outlineLevel="1" x14ac:dyDescent="0.25">
      <c r="A306" s="39" t="s">
        <v>471</v>
      </c>
      <c r="B306" s="48" t="s">
        <v>472</v>
      </c>
      <c r="C306" s="41" t="s">
        <v>470</v>
      </c>
      <c r="D306" s="73" t="s">
        <v>23</v>
      </c>
      <c r="E306" s="74" t="s">
        <v>23</v>
      </c>
      <c r="F306" s="73" t="s">
        <v>23</v>
      </c>
      <c r="G306" s="73" t="s">
        <v>23</v>
      </c>
    </row>
    <row r="307" spans="1:7" s="29" customFormat="1" ht="31.5" hidden="1" customHeight="1" outlineLevel="1" x14ac:dyDescent="0.25">
      <c r="A307" s="39" t="s">
        <v>473</v>
      </c>
      <c r="B307" s="48" t="s">
        <v>474</v>
      </c>
      <c r="C307" s="41" t="s">
        <v>470</v>
      </c>
      <c r="D307" s="73" t="s">
        <v>23</v>
      </c>
      <c r="E307" s="74" t="s">
        <v>23</v>
      </c>
      <c r="F307" s="73" t="s">
        <v>23</v>
      </c>
      <c r="G307" s="73" t="s">
        <v>23</v>
      </c>
    </row>
    <row r="308" spans="1:7" s="29" customFormat="1" ht="31.5" hidden="1" customHeight="1" outlineLevel="1" x14ac:dyDescent="0.25">
      <c r="A308" s="39" t="s">
        <v>475</v>
      </c>
      <c r="B308" s="48" t="s">
        <v>476</v>
      </c>
      <c r="C308" s="41" t="s">
        <v>470</v>
      </c>
      <c r="D308" s="73" t="s">
        <v>23</v>
      </c>
      <c r="E308" s="74" t="s">
        <v>23</v>
      </c>
      <c r="F308" s="73" t="s">
        <v>23</v>
      </c>
      <c r="G308" s="73" t="s">
        <v>23</v>
      </c>
    </row>
    <row r="309" spans="1:7" s="29" customFormat="1" ht="31.5" hidden="1" customHeight="1" outlineLevel="1" x14ac:dyDescent="0.25">
      <c r="A309" s="39" t="s">
        <v>477</v>
      </c>
      <c r="B309" s="48" t="s">
        <v>478</v>
      </c>
      <c r="C309" s="41" t="s">
        <v>470</v>
      </c>
      <c r="D309" s="73" t="s">
        <v>23</v>
      </c>
      <c r="E309" s="74" t="s">
        <v>23</v>
      </c>
      <c r="F309" s="73" t="s">
        <v>23</v>
      </c>
      <c r="G309" s="73" t="s">
        <v>23</v>
      </c>
    </row>
    <row r="310" spans="1:7" s="29" customFormat="1" ht="15.75" hidden="1" customHeight="1" outlineLevel="1" x14ac:dyDescent="0.25">
      <c r="A310" s="39" t="s">
        <v>479</v>
      </c>
      <c r="B310" s="46" t="s">
        <v>480</v>
      </c>
      <c r="C310" s="41" t="s">
        <v>470</v>
      </c>
      <c r="D310" s="73" t="s">
        <v>23</v>
      </c>
      <c r="E310" s="74" t="s">
        <v>23</v>
      </c>
      <c r="F310" s="73" t="s">
        <v>23</v>
      </c>
      <c r="G310" s="73" t="s">
        <v>23</v>
      </c>
    </row>
    <row r="311" spans="1:7" s="29" customFormat="1" collapsed="1" x14ac:dyDescent="0.25">
      <c r="A311" s="39" t="s">
        <v>481</v>
      </c>
      <c r="B311" s="46" t="s">
        <v>482</v>
      </c>
      <c r="C311" s="41" t="s">
        <v>470</v>
      </c>
      <c r="D311" s="73">
        <v>0</v>
      </c>
      <c r="E311" s="74" t="s">
        <v>23</v>
      </c>
      <c r="F311" s="73" t="e">
        <f t="shared" si="9"/>
        <v>#VALUE!</v>
      </c>
      <c r="G311" s="73" t="s">
        <v>23</v>
      </c>
    </row>
    <row r="312" spans="1:7" s="29" customFormat="1" ht="15.75" hidden="1" customHeight="1" outlineLevel="1" x14ac:dyDescent="0.25">
      <c r="A312" s="39" t="s">
        <v>483</v>
      </c>
      <c r="B312" s="46" t="s">
        <v>484</v>
      </c>
      <c r="C312" s="41"/>
      <c r="D312" s="73" t="s">
        <v>23</v>
      </c>
      <c r="E312" s="73" t="s">
        <v>23</v>
      </c>
      <c r="F312" s="73" t="s">
        <v>23</v>
      </c>
      <c r="G312" s="73" t="s">
        <v>23</v>
      </c>
    </row>
    <row r="313" spans="1:7" s="29" customFormat="1" ht="19.5" customHeight="1" collapsed="1" x14ac:dyDescent="0.25">
      <c r="A313" s="39" t="s">
        <v>485</v>
      </c>
      <c r="B313" s="46" t="s">
        <v>486</v>
      </c>
      <c r="C313" s="41" t="s">
        <v>470</v>
      </c>
      <c r="D313" s="73">
        <v>0.81789695916483496</v>
      </c>
      <c r="E313" s="74">
        <v>0.9</v>
      </c>
      <c r="F313" s="73">
        <f t="shared" si="9"/>
        <v>8.2103040835165064E-2</v>
      </c>
      <c r="G313" s="73" t="s">
        <v>23</v>
      </c>
    </row>
    <row r="314" spans="1:7" s="29" customFormat="1" ht="19.5" hidden="1" customHeight="1" outlineLevel="1" x14ac:dyDescent="0.25">
      <c r="A314" s="39" t="s">
        <v>487</v>
      </c>
      <c r="B314" s="46" t="s">
        <v>488</v>
      </c>
      <c r="C314" s="41" t="s">
        <v>470</v>
      </c>
      <c r="D314" s="75" t="s">
        <v>23</v>
      </c>
      <c r="E314" s="75" t="s">
        <v>23</v>
      </c>
      <c r="F314" s="75" t="s">
        <v>23</v>
      </c>
      <c r="G314" s="75" t="s">
        <v>23</v>
      </c>
    </row>
    <row r="315" spans="1:7" s="29" customFormat="1" ht="36.75" hidden="1" customHeight="1" outlineLevel="1" x14ac:dyDescent="0.25">
      <c r="A315" s="39" t="s">
        <v>489</v>
      </c>
      <c r="B315" s="48" t="s">
        <v>490</v>
      </c>
      <c r="C315" s="41" t="s">
        <v>470</v>
      </c>
      <c r="D315" s="75" t="s">
        <v>23</v>
      </c>
      <c r="E315" s="75" t="s">
        <v>23</v>
      </c>
      <c r="F315" s="75" t="s">
        <v>23</v>
      </c>
      <c r="G315" s="75" t="s">
        <v>23</v>
      </c>
    </row>
    <row r="316" spans="1:7" s="29" customFormat="1" ht="19.5" hidden="1" customHeight="1" outlineLevel="1" x14ac:dyDescent="0.25">
      <c r="A316" s="39" t="s">
        <v>491</v>
      </c>
      <c r="B316" s="76" t="s">
        <v>45</v>
      </c>
      <c r="C316" s="41" t="s">
        <v>470</v>
      </c>
      <c r="D316" s="77" t="s">
        <v>23</v>
      </c>
      <c r="E316" s="77" t="s">
        <v>23</v>
      </c>
      <c r="F316" s="77" t="s">
        <v>23</v>
      </c>
      <c r="G316" s="77" t="s">
        <v>23</v>
      </c>
    </row>
    <row r="317" spans="1:7" s="29" customFormat="1" ht="19.5" hidden="1" customHeight="1" outlineLevel="1" thickBot="1" x14ac:dyDescent="0.3">
      <c r="A317" s="60" t="s">
        <v>492</v>
      </c>
      <c r="B317" s="78" t="s">
        <v>47</v>
      </c>
      <c r="C317" s="62" t="s">
        <v>470</v>
      </c>
      <c r="D317" s="79" t="s">
        <v>23</v>
      </c>
      <c r="E317" s="79" t="s">
        <v>23</v>
      </c>
      <c r="F317" s="79" t="s">
        <v>23</v>
      </c>
      <c r="G317" s="79" t="s">
        <v>23</v>
      </c>
    </row>
    <row r="318" spans="1:7" s="29" customFormat="1" ht="15.6" customHeight="1" collapsed="1" thickBot="1" x14ac:dyDescent="0.3">
      <c r="A318" s="80" t="s">
        <v>493</v>
      </c>
      <c r="B318" s="81"/>
      <c r="C318" s="81"/>
      <c r="D318" s="81"/>
      <c r="E318" s="81"/>
      <c r="F318" s="81"/>
      <c r="G318" s="81"/>
    </row>
    <row r="319" spans="1:7" ht="31.5" hidden="1" customHeight="1" outlineLevel="1" x14ac:dyDescent="0.25">
      <c r="A319" s="32" t="s">
        <v>494</v>
      </c>
      <c r="B319" s="33" t="s">
        <v>495</v>
      </c>
      <c r="C319" s="34" t="s">
        <v>23</v>
      </c>
      <c r="D319" s="82" t="s">
        <v>496</v>
      </c>
      <c r="E319" s="82" t="s">
        <v>496</v>
      </c>
      <c r="F319" s="82" t="s">
        <v>496</v>
      </c>
      <c r="G319" s="82" t="s">
        <v>496</v>
      </c>
    </row>
    <row r="320" spans="1:7" ht="15.75" hidden="1" customHeight="1" outlineLevel="1" x14ac:dyDescent="0.25">
      <c r="A320" s="39" t="s">
        <v>497</v>
      </c>
      <c r="B320" s="49" t="s">
        <v>498</v>
      </c>
      <c r="C320" s="41" t="s">
        <v>499</v>
      </c>
      <c r="D320" s="82" t="s">
        <v>23</v>
      </c>
      <c r="E320" s="82" t="s">
        <v>23</v>
      </c>
      <c r="F320" s="82" t="s">
        <v>23</v>
      </c>
      <c r="G320" s="82" t="s">
        <v>23</v>
      </c>
    </row>
    <row r="321" spans="1:7" ht="15.75" hidden="1" customHeight="1" outlineLevel="1" x14ac:dyDescent="0.25">
      <c r="A321" s="39" t="s">
        <v>500</v>
      </c>
      <c r="B321" s="49" t="s">
        <v>501</v>
      </c>
      <c r="C321" s="41" t="s">
        <v>502</v>
      </c>
      <c r="D321" s="82" t="s">
        <v>23</v>
      </c>
      <c r="E321" s="82" t="s">
        <v>23</v>
      </c>
      <c r="F321" s="82" t="s">
        <v>23</v>
      </c>
      <c r="G321" s="82" t="s">
        <v>23</v>
      </c>
    </row>
    <row r="322" spans="1:7" ht="15.75" hidden="1" customHeight="1" outlineLevel="1" x14ac:dyDescent="0.25">
      <c r="A322" s="39" t="s">
        <v>503</v>
      </c>
      <c r="B322" s="49" t="s">
        <v>504</v>
      </c>
      <c r="C322" s="41" t="s">
        <v>499</v>
      </c>
      <c r="D322" s="82" t="s">
        <v>23</v>
      </c>
      <c r="E322" s="82" t="s">
        <v>23</v>
      </c>
      <c r="F322" s="82" t="s">
        <v>23</v>
      </c>
      <c r="G322" s="82" t="s">
        <v>23</v>
      </c>
    </row>
    <row r="323" spans="1:7" ht="15.75" hidden="1" customHeight="1" outlineLevel="1" x14ac:dyDescent="0.25">
      <c r="A323" s="39" t="s">
        <v>505</v>
      </c>
      <c r="B323" s="49" t="s">
        <v>506</v>
      </c>
      <c r="C323" s="41" t="s">
        <v>502</v>
      </c>
      <c r="D323" s="82" t="s">
        <v>23</v>
      </c>
      <c r="E323" s="82" t="s">
        <v>23</v>
      </c>
      <c r="F323" s="82" t="s">
        <v>23</v>
      </c>
      <c r="G323" s="82" t="s">
        <v>23</v>
      </c>
    </row>
    <row r="324" spans="1:7" ht="15.75" hidden="1" customHeight="1" outlineLevel="1" x14ac:dyDescent="0.25">
      <c r="A324" s="39" t="s">
        <v>507</v>
      </c>
      <c r="B324" s="49" t="s">
        <v>508</v>
      </c>
      <c r="C324" s="41" t="s">
        <v>509</v>
      </c>
      <c r="D324" s="82" t="s">
        <v>23</v>
      </c>
      <c r="E324" s="82" t="s">
        <v>23</v>
      </c>
      <c r="F324" s="82" t="s">
        <v>23</v>
      </c>
      <c r="G324" s="82" t="s">
        <v>23</v>
      </c>
    </row>
    <row r="325" spans="1:7" ht="15.75" hidden="1" customHeight="1" outlineLevel="1" x14ac:dyDescent="0.25">
      <c r="A325" s="39" t="s">
        <v>510</v>
      </c>
      <c r="B325" s="49" t="s">
        <v>511</v>
      </c>
      <c r="C325" s="41" t="s">
        <v>23</v>
      </c>
      <c r="D325" s="82" t="s">
        <v>496</v>
      </c>
      <c r="E325" s="82" t="s">
        <v>496</v>
      </c>
      <c r="F325" s="82" t="s">
        <v>496</v>
      </c>
      <c r="G325" s="82" t="s">
        <v>496</v>
      </c>
    </row>
    <row r="326" spans="1:7" ht="15.75" hidden="1" customHeight="1" outlineLevel="1" x14ac:dyDescent="0.25">
      <c r="A326" s="39" t="s">
        <v>512</v>
      </c>
      <c r="B326" s="48" t="s">
        <v>513</v>
      </c>
      <c r="C326" s="41" t="s">
        <v>509</v>
      </c>
      <c r="D326" s="82" t="s">
        <v>23</v>
      </c>
      <c r="E326" s="82" t="s">
        <v>23</v>
      </c>
      <c r="F326" s="82" t="s">
        <v>23</v>
      </c>
      <c r="G326" s="82" t="s">
        <v>23</v>
      </c>
    </row>
    <row r="327" spans="1:7" ht="15.75" hidden="1" customHeight="1" outlineLevel="1" x14ac:dyDescent="0.25">
      <c r="A327" s="39" t="s">
        <v>514</v>
      </c>
      <c r="B327" s="48" t="s">
        <v>515</v>
      </c>
      <c r="C327" s="41" t="s">
        <v>516</v>
      </c>
      <c r="D327" s="82" t="s">
        <v>23</v>
      </c>
      <c r="E327" s="82" t="s">
        <v>23</v>
      </c>
      <c r="F327" s="82" t="s">
        <v>23</v>
      </c>
      <c r="G327" s="82" t="s">
        <v>23</v>
      </c>
    </row>
    <row r="328" spans="1:7" ht="15.75" hidden="1" customHeight="1" outlineLevel="1" x14ac:dyDescent="0.25">
      <c r="A328" s="39" t="s">
        <v>517</v>
      </c>
      <c r="B328" s="49" t="s">
        <v>518</v>
      </c>
      <c r="C328" s="41" t="s">
        <v>23</v>
      </c>
      <c r="D328" s="82" t="s">
        <v>496</v>
      </c>
      <c r="E328" s="82" t="s">
        <v>496</v>
      </c>
      <c r="F328" s="82" t="s">
        <v>496</v>
      </c>
      <c r="G328" s="82" t="s">
        <v>496</v>
      </c>
    </row>
    <row r="329" spans="1:7" ht="15.75" hidden="1" customHeight="1" outlineLevel="1" x14ac:dyDescent="0.25">
      <c r="A329" s="39" t="s">
        <v>519</v>
      </c>
      <c r="B329" s="48" t="s">
        <v>513</v>
      </c>
      <c r="C329" s="41" t="s">
        <v>509</v>
      </c>
      <c r="D329" s="82" t="s">
        <v>23</v>
      </c>
      <c r="E329" s="82" t="s">
        <v>23</v>
      </c>
      <c r="F329" s="82" t="s">
        <v>23</v>
      </c>
      <c r="G329" s="82" t="s">
        <v>23</v>
      </c>
    </row>
    <row r="330" spans="1:7" ht="15.75" hidden="1" customHeight="1" outlineLevel="1" x14ac:dyDescent="0.25">
      <c r="A330" s="39" t="s">
        <v>520</v>
      </c>
      <c r="B330" s="48" t="s">
        <v>521</v>
      </c>
      <c r="C330" s="41" t="s">
        <v>499</v>
      </c>
      <c r="D330" s="82" t="s">
        <v>23</v>
      </c>
      <c r="E330" s="82" t="s">
        <v>23</v>
      </c>
      <c r="F330" s="82" t="s">
        <v>23</v>
      </c>
      <c r="G330" s="82" t="s">
        <v>23</v>
      </c>
    </row>
    <row r="331" spans="1:7" ht="15.75" hidden="1" customHeight="1" outlineLevel="1" x14ac:dyDescent="0.25">
      <c r="A331" s="39" t="s">
        <v>522</v>
      </c>
      <c r="B331" s="48" t="s">
        <v>515</v>
      </c>
      <c r="C331" s="41" t="s">
        <v>516</v>
      </c>
      <c r="D331" s="82" t="s">
        <v>23</v>
      </c>
      <c r="E331" s="82" t="s">
        <v>23</v>
      </c>
      <c r="F331" s="82" t="s">
        <v>23</v>
      </c>
      <c r="G331" s="82" t="s">
        <v>23</v>
      </c>
    </row>
    <row r="332" spans="1:7" ht="15.75" hidden="1" customHeight="1" outlineLevel="1" x14ac:dyDescent="0.25">
      <c r="A332" s="39" t="s">
        <v>523</v>
      </c>
      <c r="B332" s="49" t="s">
        <v>524</v>
      </c>
      <c r="C332" s="41" t="s">
        <v>23</v>
      </c>
      <c r="D332" s="82" t="s">
        <v>496</v>
      </c>
      <c r="E332" s="82" t="s">
        <v>496</v>
      </c>
      <c r="F332" s="82" t="s">
        <v>496</v>
      </c>
      <c r="G332" s="82" t="s">
        <v>496</v>
      </c>
    </row>
    <row r="333" spans="1:7" ht="15.75" hidden="1" customHeight="1" outlineLevel="1" x14ac:dyDescent="0.25">
      <c r="A333" s="39" t="s">
        <v>525</v>
      </c>
      <c r="B333" s="48" t="s">
        <v>513</v>
      </c>
      <c r="C333" s="41" t="s">
        <v>509</v>
      </c>
      <c r="D333" s="82" t="s">
        <v>23</v>
      </c>
      <c r="E333" s="82" t="s">
        <v>23</v>
      </c>
      <c r="F333" s="82" t="s">
        <v>23</v>
      </c>
      <c r="G333" s="82" t="s">
        <v>23</v>
      </c>
    </row>
    <row r="334" spans="1:7" ht="15.75" hidden="1" customHeight="1" outlineLevel="1" x14ac:dyDescent="0.25">
      <c r="A334" s="39" t="s">
        <v>526</v>
      </c>
      <c r="B334" s="48" t="s">
        <v>515</v>
      </c>
      <c r="C334" s="41" t="s">
        <v>516</v>
      </c>
      <c r="D334" s="82" t="s">
        <v>23</v>
      </c>
      <c r="E334" s="82" t="s">
        <v>23</v>
      </c>
      <c r="F334" s="82" t="s">
        <v>23</v>
      </c>
      <c r="G334" s="82" t="s">
        <v>23</v>
      </c>
    </row>
    <row r="335" spans="1:7" ht="15.75" hidden="1" customHeight="1" outlineLevel="1" x14ac:dyDescent="0.25">
      <c r="A335" s="39" t="s">
        <v>527</v>
      </c>
      <c r="B335" s="49" t="s">
        <v>528</v>
      </c>
      <c r="C335" s="41" t="s">
        <v>23</v>
      </c>
      <c r="D335" s="82" t="s">
        <v>496</v>
      </c>
      <c r="E335" s="82" t="s">
        <v>496</v>
      </c>
      <c r="F335" s="82" t="s">
        <v>496</v>
      </c>
      <c r="G335" s="82" t="s">
        <v>496</v>
      </c>
    </row>
    <row r="336" spans="1:7" ht="15.75" hidden="1" customHeight="1" outlineLevel="1" x14ac:dyDescent="0.25">
      <c r="A336" s="39" t="s">
        <v>529</v>
      </c>
      <c r="B336" s="48" t="s">
        <v>513</v>
      </c>
      <c r="C336" s="41" t="s">
        <v>509</v>
      </c>
      <c r="D336" s="82" t="s">
        <v>23</v>
      </c>
      <c r="E336" s="82" t="s">
        <v>23</v>
      </c>
      <c r="F336" s="82" t="s">
        <v>23</v>
      </c>
      <c r="G336" s="82" t="s">
        <v>23</v>
      </c>
    </row>
    <row r="337" spans="1:7" ht="15.75" hidden="1" customHeight="1" outlineLevel="1" x14ac:dyDescent="0.25">
      <c r="A337" s="39" t="s">
        <v>530</v>
      </c>
      <c r="B337" s="48" t="s">
        <v>521</v>
      </c>
      <c r="C337" s="41" t="s">
        <v>499</v>
      </c>
      <c r="D337" s="82" t="s">
        <v>23</v>
      </c>
      <c r="E337" s="82" t="s">
        <v>23</v>
      </c>
      <c r="F337" s="82" t="s">
        <v>23</v>
      </c>
      <c r="G337" s="82" t="s">
        <v>23</v>
      </c>
    </row>
    <row r="338" spans="1:7" ht="15.75" hidden="1" customHeight="1" outlineLevel="1" x14ac:dyDescent="0.25">
      <c r="A338" s="39" t="s">
        <v>531</v>
      </c>
      <c r="B338" s="48" t="s">
        <v>515</v>
      </c>
      <c r="C338" s="41" t="s">
        <v>516</v>
      </c>
      <c r="D338" s="82" t="s">
        <v>23</v>
      </c>
      <c r="E338" s="82" t="s">
        <v>23</v>
      </c>
      <c r="F338" s="82" t="s">
        <v>23</v>
      </c>
      <c r="G338" s="82" t="s">
        <v>23</v>
      </c>
    </row>
    <row r="339" spans="1:7" collapsed="1" x14ac:dyDescent="0.25">
      <c r="A339" s="65" t="s">
        <v>532</v>
      </c>
      <c r="B339" s="47" t="s">
        <v>533</v>
      </c>
      <c r="C339" s="66" t="s">
        <v>23</v>
      </c>
      <c r="D339" s="67" t="s">
        <v>496</v>
      </c>
      <c r="E339" s="67" t="s">
        <v>496</v>
      </c>
      <c r="F339" s="67" t="s">
        <v>496</v>
      </c>
      <c r="G339" s="67" t="s">
        <v>496</v>
      </c>
    </row>
    <row r="340" spans="1:7" ht="31.5" x14ac:dyDescent="0.25">
      <c r="A340" s="39" t="s">
        <v>534</v>
      </c>
      <c r="B340" s="49" t="s">
        <v>535</v>
      </c>
      <c r="C340" s="41" t="s">
        <v>509</v>
      </c>
      <c r="D340" s="43">
        <v>2152.9223169860984</v>
      </c>
      <c r="E340" s="43">
        <v>2183.864778333148</v>
      </c>
      <c r="F340" s="43">
        <f t="shared" ref="F340:F367" si="11">E340-D340</f>
        <v>30.94246134704963</v>
      </c>
      <c r="G340" s="44">
        <f t="shared" ref="G340:G367" si="12">IFERROR(F340/D340,0)</f>
        <v>1.4372307399537923E-2</v>
      </c>
    </row>
    <row r="341" spans="1:7" ht="31.5" x14ac:dyDescent="0.25">
      <c r="A341" s="39" t="s">
        <v>536</v>
      </c>
      <c r="B341" s="48" t="s">
        <v>537</v>
      </c>
      <c r="C341" s="41" t="s">
        <v>509</v>
      </c>
      <c r="D341" s="43">
        <v>0</v>
      </c>
      <c r="E341" s="43">
        <f>E342+E343</f>
        <v>0</v>
      </c>
      <c r="F341" s="43">
        <f t="shared" si="11"/>
        <v>0</v>
      </c>
      <c r="G341" s="44">
        <f t="shared" si="12"/>
        <v>0</v>
      </c>
    </row>
    <row r="342" spans="1:7" x14ac:dyDescent="0.25">
      <c r="A342" s="39" t="s">
        <v>538</v>
      </c>
      <c r="B342" s="76" t="s">
        <v>539</v>
      </c>
      <c r="C342" s="41" t="s">
        <v>509</v>
      </c>
      <c r="D342" s="43">
        <v>0</v>
      </c>
      <c r="E342" s="43">
        <v>0</v>
      </c>
      <c r="F342" s="43">
        <f t="shared" si="11"/>
        <v>0</v>
      </c>
      <c r="G342" s="44">
        <f t="shared" si="12"/>
        <v>0</v>
      </c>
    </row>
    <row r="343" spans="1:7" x14ac:dyDescent="0.25">
      <c r="A343" s="39" t="s">
        <v>540</v>
      </c>
      <c r="B343" s="76" t="s">
        <v>541</v>
      </c>
      <c r="C343" s="41" t="s">
        <v>509</v>
      </c>
      <c r="D343" s="43">
        <v>0</v>
      </c>
      <c r="E343" s="43">
        <v>0</v>
      </c>
      <c r="F343" s="43">
        <f t="shared" si="11"/>
        <v>0</v>
      </c>
      <c r="G343" s="44">
        <f t="shared" si="12"/>
        <v>0</v>
      </c>
    </row>
    <row r="344" spans="1:7" x14ac:dyDescent="0.25">
      <c r="A344" s="39" t="s">
        <v>542</v>
      </c>
      <c r="B344" s="49" t="s">
        <v>543</v>
      </c>
      <c r="C344" s="41" t="s">
        <v>509</v>
      </c>
      <c r="D344" s="43">
        <v>1090.8960335639017</v>
      </c>
      <c r="E344" s="43">
        <v>1051.680511666852</v>
      </c>
      <c r="F344" s="43">
        <f t="shared" si="11"/>
        <v>-39.215521897049712</v>
      </c>
      <c r="G344" s="44">
        <f t="shared" si="12"/>
        <v>-3.5947992008857711E-2</v>
      </c>
    </row>
    <row r="345" spans="1:7" x14ac:dyDescent="0.25">
      <c r="A345" s="39" t="s">
        <v>544</v>
      </c>
      <c r="B345" s="49" t="s">
        <v>545</v>
      </c>
      <c r="C345" s="41" t="s">
        <v>499</v>
      </c>
      <c r="D345" s="43">
        <v>168.50774999999999</v>
      </c>
      <c r="E345" s="43">
        <v>190.05000000000004</v>
      </c>
      <c r="F345" s="43">
        <f t="shared" si="11"/>
        <v>21.542250000000053</v>
      </c>
      <c r="G345" s="44">
        <f t="shared" si="12"/>
        <v>0.12784130106775538</v>
      </c>
    </row>
    <row r="346" spans="1:7" ht="31.5" x14ac:dyDescent="0.25">
      <c r="A346" s="39" t="s">
        <v>546</v>
      </c>
      <c r="B346" s="48" t="s">
        <v>547</v>
      </c>
      <c r="C346" s="41" t="s">
        <v>499</v>
      </c>
      <c r="D346" s="43">
        <v>0</v>
      </c>
      <c r="E346" s="43">
        <v>0</v>
      </c>
      <c r="F346" s="43">
        <f t="shared" si="11"/>
        <v>0</v>
      </c>
      <c r="G346" s="44">
        <f t="shared" si="12"/>
        <v>0</v>
      </c>
    </row>
    <row r="347" spans="1:7" x14ac:dyDescent="0.25">
      <c r="A347" s="39" t="s">
        <v>548</v>
      </c>
      <c r="B347" s="76" t="s">
        <v>539</v>
      </c>
      <c r="C347" s="41" t="s">
        <v>499</v>
      </c>
      <c r="D347" s="43">
        <v>0</v>
      </c>
      <c r="E347" s="43">
        <v>0</v>
      </c>
      <c r="F347" s="43">
        <f t="shared" si="11"/>
        <v>0</v>
      </c>
      <c r="G347" s="44">
        <f t="shared" si="12"/>
        <v>0</v>
      </c>
    </row>
    <row r="348" spans="1:7" x14ac:dyDescent="0.25">
      <c r="A348" s="39" t="s">
        <v>549</v>
      </c>
      <c r="B348" s="76" t="s">
        <v>541</v>
      </c>
      <c r="C348" s="41" t="s">
        <v>499</v>
      </c>
      <c r="D348" s="43">
        <v>0</v>
      </c>
      <c r="E348" s="43">
        <v>0</v>
      </c>
      <c r="F348" s="43">
        <f t="shared" si="11"/>
        <v>0</v>
      </c>
      <c r="G348" s="44">
        <f t="shared" si="12"/>
        <v>0</v>
      </c>
    </row>
    <row r="349" spans="1:7" x14ac:dyDescent="0.25">
      <c r="A349" s="39" t="s">
        <v>550</v>
      </c>
      <c r="B349" s="49" t="s">
        <v>551</v>
      </c>
      <c r="C349" s="41" t="s">
        <v>552</v>
      </c>
      <c r="D349" s="43">
        <v>81910.80416</v>
      </c>
      <c r="E349" s="43">
        <v>82075.211920000002</v>
      </c>
      <c r="F349" s="43">
        <f t="shared" si="11"/>
        <v>164.40776000000187</v>
      </c>
      <c r="G349" s="44">
        <f t="shared" si="12"/>
        <v>2.0071559751611875E-3</v>
      </c>
    </row>
    <row r="350" spans="1:7" ht="31.5" x14ac:dyDescent="0.25">
      <c r="A350" s="39" t="s">
        <v>553</v>
      </c>
      <c r="B350" s="49" t="s">
        <v>554</v>
      </c>
      <c r="C350" s="41" t="s">
        <v>20</v>
      </c>
      <c r="D350" s="43">
        <f>D29-D63-D64-D57</f>
        <v>1819.370947577652</v>
      </c>
      <c r="E350" s="43">
        <f>E29-E63-E64-E57</f>
        <v>1730.4015724696733</v>
      </c>
      <c r="F350" s="43">
        <f t="shared" si="11"/>
        <v>-88.969375107978749</v>
      </c>
      <c r="G350" s="44">
        <f t="shared" si="12"/>
        <v>-4.8901173906527644E-2</v>
      </c>
    </row>
    <row r="351" spans="1:7" ht="15.75" customHeight="1" x14ac:dyDescent="0.25">
      <c r="A351" s="39" t="s">
        <v>555</v>
      </c>
      <c r="B351" s="69" t="s">
        <v>556</v>
      </c>
      <c r="C351" s="41" t="s">
        <v>23</v>
      </c>
      <c r="D351" s="43" t="s">
        <v>496</v>
      </c>
      <c r="E351" s="43" t="s">
        <v>496</v>
      </c>
      <c r="F351" s="43" t="s">
        <v>23</v>
      </c>
      <c r="G351" s="44" t="s">
        <v>23</v>
      </c>
    </row>
    <row r="352" spans="1:7" ht="15.75" customHeight="1" x14ac:dyDescent="0.25">
      <c r="A352" s="39" t="s">
        <v>557</v>
      </c>
      <c r="B352" s="49" t="s">
        <v>558</v>
      </c>
      <c r="C352" s="41" t="s">
        <v>509</v>
      </c>
      <c r="D352" s="43">
        <v>2514.1877551189436</v>
      </c>
      <c r="E352" s="43">
        <v>2544.0609460439205</v>
      </c>
      <c r="F352" s="43">
        <f t="shared" si="11"/>
        <v>29.873190924976825</v>
      </c>
      <c r="G352" s="44">
        <f t="shared" si="12"/>
        <v>1.1881845683224861E-2</v>
      </c>
    </row>
    <row r="353" spans="1:8" ht="15.75" customHeight="1" x14ac:dyDescent="0.25">
      <c r="A353" s="39" t="s">
        <v>559</v>
      </c>
      <c r="B353" s="49" t="s">
        <v>560</v>
      </c>
      <c r="C353" s="41" t="s">
        <v>502</v>
      </c>
      <c r="D353" s="43" t="s">
        <v>23</v>
      </c>
      <c r="E353" s="43" t="s">
        <v>23</v>
      </c>
      <c r="F353" s="43" t="s">
        <v>23</v>
      </c>
      <c r="G353" s="44" t="s">
        <v>23</v>
      </c>
    </row>
    <row r="354" spans="1:8" ht="47.25" customHeight="1" x14ac:dyDescent="0.25">
      <c r="A354" s="39" t="s">
        <v>561</v>
      </c>
      <c r="B354" s="49" t="s">
        <v>562</v>
      </c>
      <c r="C354" s="41" t="s">
        <v>20</v>
      </c>
      <c r="D354" s="43">
        <f>D29+D32-D57-D58</f>
        <v>2990.0162355723269</v>
      </c>
      <c r="E354" s="43">
        <f>E29+E32-E57-E58</f>
        <v>1999.9073592456439</v>
      </c>
      <c r="F354" s="43">
        <f t="shared" si="11"/>
        <v>-990.108876326683</v>
      </c>
      <c r="G354" s="44">
        <f t="shared" si="12"/>
        <v>-0.33113829435015213</v>
      </c>
    </row>
    <row r="355" spans="1:8" ht="31.5" hidden="1" customHeight="1" outlineLevel="1" x14ac:dyDescent="0.25">
      <c r="A355" s="39" t="s">
        <v>563</v>
      </c>
      <c r="B355" s="49" t="s">
        <v>564</v>
      </c>
      <c r="C355" s="41" t="s">
        <v>20</v>
      </c>
      <c r="D355" s="43" t="s">
        <v>23</v>
      </c>
      <c r="E355" s="52" t="s">
        <v>23</v>
      </c>
      <c r="F355" s="43" t="s">
        <v>23</v>
      </c>
      <c r="G355" s="44" t="s">
        <v>23</v>
      </c>
    </row>
    <row r="356" spans="1:8" ht="15.75" hidden="1" customHeight="1" outlineLevel="1" x14ac:dyDescent="0.25">
      <c r="A356" s="39" t="s">
        <v>565</v>
      </c>
      <c r="B356" s="69" t="s">
        <v>566</v>
      </c>
      <c r="C356" s="83" t="s">
        <v>23</v>
      </c>
      <c r="D356" s="43" t="s">
        <v>496</v>
      </c>
      <c r="E356" s="52" t="s">
        <v>496</v>
      </c>
      <c r="F356" s="43" t="s">
        <v>23</v>
      </c>
      <c r="G356" s="44" t="s">
        <v>23</v>
      </c>
    </row>
    <row r="357" spans="1:8" ht="18" hidden="1" customHeight="1" outlineLevel="1" x14ac:dyDescent="0.25">
      <c r="A357" s="39" t="s">
        <v>567</v>
      </c>
      <c r="B357" s="49" t="s">
        <v>568</v>
      </c>
      <c r="C357" s="41" t="s">
        <v>499</v>
      </c>
      <c r="D357" s="43" t="s">
        <v>23</v>
      </c>
      <c r="E357" s="52" t="s">
        <v>23</v>
      </c>
      <c r="F357" s="43" t="s">
        <v>23</v>
      </c>
      <c r="G357" s="44" t="s">
        <v>23</v>
      </c>
    </row>
    <row r="358" spans="1:8" ht="47.25" hidden="1" customHeight="1" outlineLevel="1" x14ac:dyDescent="0.25">
      <c r="A358" s="39" t="s">
        <v>569</v>
      </c>
      <c r="B358" s="48" t="s">
        <v>570</v>
      </c>
      <c r="C358" s="41" t="s">
        <v>499</v>
      </c>
      <c r="D358" s="43" t="s">
        <v>23</v>
      </c>
      <c r="E358" s="52" t="s">
        <v>23</v>
      </c>
      <c r="F358" s="43" t="s">
        <v>23</v>
      </c>
      <c r="G358" s="44" t="s">
        <v>23</v>
      </c>
    </row>
    <row r="359" spans="1:8" ht="47.25" hidden="1" customHeight="1" outlineLevel="1" x14ac:dyDescent="0.25">
      <c r="A359" s="39" t="s">
        <v>571</v>
      </c>
      <c r="B359" s="48" t="s">
        <v>572</v>
      </c>
      <c r="C359" s="41" t="s">
        <v>499</v>
      </c>
      <c r="D359" s="43" t="s">
        <v>23</v>
      </c>
      <c r="E359" s="52" t="s">
        <v>23</v>
      </c>
      <c r="F359" s="43" t="s">
        <v>23</v>
      </c>
      <c r="G359" s="44" t="s">
        <v>23</v>
      </c>
    </row>
    <row r="360" spans="1:8" ht="31.5" hidden="1" customHeight="1" outlineLevel="1" x14ac:dyDescent="0.25">
      <c r="A360" s="39" t="s">
        <v>573</v>
      </c>
      <c r="B360" s="48" t="s">
        <v>574</v>
      </c>
      <c r="C360" s="41" t="s">
        <v>499</v>
      </c>
      <c r="D360" s="43" t="s">
        <v>23</v>
      </c>
      <c r="E360" s="52" t="s">
        <v>23</v>
      </c>
      <c r="F360" s="43" t="s">
        <v>23</v>
      </c>
      <c r="G360" s="44" t="s">
        <v>23</v>
      </c>
    </row>
    <row r="361" spans="1:8" ht="15.75" hidden="1" customHeight="1" outlineLevel="1" x14ac:dyDescent="0.25">
      <c r="A361" s="39" t="s">
        <v>575</v>
      </c>
      <c r="B361" s="49" t="s">
        <v>576</v>
      </c>
      <c r="C361" s="41" t="s">
        <v>509</v>
      </c>
      <c r="D361" s="43" t="s">
        <v>23</v>
      </c>
      <c r="E361" s="52" t="s">
        <v>23</v>
      </c>
      <c r="F361" s="43" t="s">
        <v>23</v>
      </c>
      <c r="G361" s="44" t="s">
        <v>23</v>
      </c>
    </row>
    <row r="362" spans="1:8" ht="31.5" hidden="1" customHeight="1" outlineLevel="1" x14ac:dyDescent="0.25">
      <c r="A362" s="39" t="s">
        <v>577</v>
      </c>
      <c r="B362" s="48" t="s">
        <v>578</v>
      </c>
      <c r="C362" s="41" t="s">
        <v>509</v>
      </c>
      <c r="D362" s="43" t="s">
        <v>23</v>
      </c>
      <c r="E362" s="52" t="s">
        <v>23</v>
      </c>
      <c r="F362" s="43" t="s">
        <v>23</v>
      </c>
      <c r="G362" s="44" t="s">
        <v>23</v>
      </c>
    </row>
    <row r="363" spans="1:8" ht="15.75" hidden="1" customHeight="1" outlineLevel="1" x14ac:dyDescent="0.25">
      <c r="A363" s="39" t="s">
        <v>579</v>
      </c>
      <c r="B363" s="48" t="s">
        <v>580</v>
      </c>
      <c r="C363" s="41" t="s">
        <v>509</v>
      </c>
      <c r="D363" s="43" t="s">
        <v>23</v>
      </c>
      <c r="E363" s="52" t="s">
        <v>23</v>
      </c>
      <c r="F363" s="43" t="s">
        <v>23</v>
      </c>
      <c r="G363" s="44" t="s">
        <v>23</v>
      </c>
    </row>
    <row r="364" spans="1:8" ht="31.5" hidden="1" customHeight="1" outlineLevel="1" x14ac:dyDescent="0.25">
      <c r="A364" s="39" t="s">
        <v>581</v>
      </c>
      <c r="B364" s="49" t="s">
        <v>582</v>
      </c>
      <c r="C364" s="41" t="s">
        <v>20</v>
      </c>
      <c r="D364" s="43" t="s">
        <v>23</v>
      </c>
      <c r="E364" s="52" t="s">
        <v>23</v>
      </c>
      <c r="F364" s="43" t="s">
        <v>23</v>
      </c>
      <c r="G364" s="44" t="s">
        <v>23</v>
      </c>
    </row>
    <row r="365" spans="1:8" ht="15.75" hidden="1" customHeight="1" outlineLevel="1" x14ac:dyDescent="0.25">
      <c r="A365" s="39" t="s">
        <v>583</v>
      </c>
      <c r="B365" s="48" t="s">
        <v>584</v>
      </c>
      <c r="C365" s="41" t="s">
        <v>20</v>
      </c>
      <c r="D365" s="57" t="s">
        <v>23</v>
      </c>
      <c r="E365" s="84" t="s">
        <v>23</v>
      </c>
      <c r="F365" s="57" t="s">
        <v>23</v>
      </c>
      <c r="G365" s="58" t="s">
        <v>23</v>
      </c>
    </row>
    <row r="366" spans="1:8" ht="15.75" hidden="1" customHeight="1" outlineLevel="1" x14ac:dyDescent="0.25">
      <c r="A366" s="39" t="s">
        <v>585</v>
      </c>
      <c r="B366" s="48" t="s">
        <v>47</v>
      </c>
      <c r="C366" s="41" t="s">
        <v>20</v>
      </c>
      <c r="D366" s="57" t="s">
        <v>23</v>
      </c>
      <c r="E366" s="84" t="s">
        <v>23</v>
      </c>
      <c r="F366" s="57" t="s">
        <v>23</v>
      </c>
      <c r="G366" s="58" t="s">
        <v>23</v>
      </c>
    </row>
    <row r="367" spans="1:8" ht="16.5" collapsed="1" thickBot="1" x14ac:dyDescent="0.3">
      <c r="A367" s="60" t="s">
        <v>586</v>
      </c>
      <c r="B367" s="85" t="s">
        <v>587</v>
      </c>
      <c r="C367" s="62" t="s">
        <v>588</v>
      </c>
      <c r="D367" s="86">
        <v>2356.6</v>
      </c>
      <c r="E367" s="87">
        <v>2392.6511908982079</v>
      </c>
      <c r="F367" s="88">
        <f t="shared" si="11"/>
        <v>36.051190898208006</v>
      </c>
      <c r="G367" s="89">
        <f t="shared" si="12"/>
        <v>1.5297967791822119E-2</v>
      </c>
      <c r="H367" s="90"/>
    </row>
    <row r="368" spans="1:8" ht="15.75" customHeight="1" x14ac:dyDescent="0.25">
      <c r="A368" s="91" t="s">
        <v>589</v>
      </c>
      <c r="B368" s="92"/>
      <c r="C368" s="92"/>
      <c r="D368" s="92"/>
      <c r="E368" s="92"/>
      <c r="F368" s="92"/>
      <c r="G368" s="92"/>
    </row>
    <row r="369" spans="1:7" ht="10.5" customHeight="1" thickBot="1" x14ac:dyDescent="0.3">
      <c r="A369" s="91"/>
      <c r="B369" s="92"/>
      <c r="C369" s="92"/>
      <c r="D369" s="92"/>
      <c r="E369" s="92"/>
      <c r="F369" s="92"/>
      <c r="G369" s="92"/>
    </row>
    <row r="370" spans="1:7" ht="33" customHeight="1" x14ac:dyDescent="0.25">
      <c r="A370" s="93" t="s">
        <v>6</v>
      </c>
      <c r="B370" s="94" t="s">
        <v>7</v>
      </c>
      <c r="C370" s="95" t="s">
        <v>8</v>
      </c>
      <c r="D370" s="18">
        <v>2022</v>
      </c>
      <c r="E370" s="19"/>
      <c r="F370" s="20" t="s">
        <v>10</v>
      </c>
      <c r="G370" s="19"/>
    </row>
    <row r="371" spans="1:7" ht="20.25" customHeight="1" x14ac:dyDescent="0.25">
      <c r="A371" s="96"/>
      <c r="B371" s="97"/>
      <c r="C371" s="98"/>
      <c r="D371" s="24" t="s">
        <v>11</v>
      </c>
      <c r="E371" s="25" t="str">
        <f>E20</f>
        <v>Факт</v>
      </c>
      <c r="F371" s="25" t="s">
        <v>13</v>
      </c>
      <c r="G371" s="24" t="s">
        <v>14</v>
      </c>
    </row>
    <row r="372" spans="1:7" ht="16.5" thickBot="1" x14ac:dyDescent="0.3">
      <c r="A372" s="99">
        <v>1</v>
      </c>
      <c r="B372" s="100">
        <v>2</v>
      </c>
      <c r="C372" s="28">
        <v>3</v>
      </c>
      <c r="D372" s="101">
        <v>4</v>
      </c>
      <c r="E372" s="101">
        <v>5</v>
      </c>
      <c r="F372" s="101">
        <v>6</v>
      </c>
      <c r="G372" s="101">
        <v>7</v>
      </c>
    </row>
    <row r="373" spans="1:7" ht="30.75" customHeight="1" x14ac:dyDescent="0.25">
      <c r="A373" s="102" t="s">
        <v>590</v>
      </c>
      <c r="B373" s="103"/>
      <c r="C373" s="66" t="s">
        <v>20</v>
      </c>
      <c r="D373" s="104">
        <v>2337.4388305813518</v>
      </c>
      <c r="E373" s="104">
        <f>E374+E431</f>
        <v>2365.78349127</v>
      </c>
      <c r="F373" s="104">
        <f>E373-D373</f>
        <v>28.344660688648219</v>
      </c>
      <c r="G373" s="105">
        <f>IFERROR(F373/D373,0)</f>
        <v>1.212637538052644E-2</v>
      </c>
    </row>
    <row r="374" spans="1:7" x14ac:dyDescent="0.25">
      <c r="A374" s="39" t="s">
        <v>18</v>
      </c>
      <c r="B374" s="106" t="s">
        <v>591</v>
      </c>
      <c r="C374" s="41" t="s">
        <v>20</v>
      </c>
      <c r="D374" s="107">
        <v>2337.4388305813518</v>
      </c>
      <c r="E374" s="107">
        <f>E375+E399+E427+E428</f>
        <v>1366.1958968700001</v>
      </c>
      <c r="F374" s="107">
        <f>E374-D374</f>
        <v>-971.24293371135172</v>
      </c>
      <c r="G374" s="108">
        <f>IFERROR(F374/D374,0)</f>
        <v>-0.41551587190403216</v>
      </c>
    </row>
    <row r="375" spans="1:7" x14ac:dyDescent="0.25">
      <c r="A375" s="39" t="s">
        <v>21</v>
      </c>
      <c r="B375" s="49" t="s">
        <v>592</v>
      </c>
      <c r="C375" s="41" t="s">
        <v>20</v>
      </c>
      <c r="D375" s="107">
        <v>138.49976277127999</v>
      </c>
      <c r="E375" s="107">
        <f>E376+E398</f>
        <v>69.464734550000003</v>
      </c>
      <c r="F375" s="107">
        <f>E375-D375</f>
        <v>-69.035028221279987</v>
      </c>
      <c r="G375" s="108">
        <f>IFERROR(F375/D375,0)</f>
        <v>-0.498448710957615</v>
      </c>
    </row>
    <row r="376" spans="1:7" ht="31.5" x14ac:dyDescent="0.25">
      <c r="A376" s="39" t="s">
        <v>24</v>
      </c>
      <c r="B376" s="48" t="s">
        <v>593</v>
      </c>
      <c r="C376" s="41" t="s">
        <v>20</v>
      </c>
      <c r="D376" s="107">
        <v>138.49976277127999</v>
      </c>
      <c r="E376" s="107">
        <f>E382+E384+E389</f>
        <v>69.464734550000003</v>
      </c>
      <c r="F376" s="107">
        <f>E376-D376</f>
        <v>-69.035028221279987</v>
      </c>
      <c r="G376" s="108">
        <f>IFERROR(F376/D376,0)</f>
        <v>-0.498448710957615</v>
      </c>
    </row>
    <row r="377" spans="1:7" ht="18.75" hidden="1" customHeight="1" outlineLevel="1" x14ac:dyDescent="0.25">
      <c r="A377" s="39" t="s">
        <v>594</v>
      </c>
      <c r="B377" s="50" t="s">
        <v>595</v>
      </c>
      <c r="C377" s="41" t="s">
        <v>20</v>
      </c>
      <c r="D377" s="107" t="s">
        <v>23</v>
      </c>
      <c r="E377" s="107" t="s">
        <v>23</v>
      </c>
      <c r="F377" s="107" t="s">
        <v>23</v>
      </c>
      <c r="G377" s="108" t="s">
        <v>23</v>
      </c>
    </row>
    <row r="378" spans="1:7" ht="31.5" hidden="1" customHeight="1" outlineLevel="1" x14ac:dyDescent="0.25">
      <c r="A378" s="39" t="s">
        <v>596</v>
      </c>
      <c r="B378" s="51" t="s">
        <v>25</v>
      </c>
      <c r="C378" s="41" t="s">
        <v>20</v>
      </c>
      <c r="D378" s="107" t="s">
        <v>23</v>
      </c>
      <c r="E378" s="107" t="s">
        <v>23</v>
      </c>
      <c r="F378" s="107" t="s">
        <v>23</v>
      </c>
      <c r="G378" s="108" t="s">
        <v>23</v>
      </c>
    </row>
    <row r="379" spans="1:7" ht="31.5" hidden="1" customHeight="1" outlineLevel="1" x14ac:dyDescent="0.25">
      <c r="A379" s="39" t="s">
        <v>597</v>
      </c>
      <c r="B379" s="51" t="s">
        <v>27</v>
      </c>
      <c r="C379" s="41" t="s">
        <v>20</v>
      </c>
      <c r="D379" s="107" t="s">
        <v>23</v>
      </c>
      <c r="E379" s="107" t="s">
        <v>23</v>
      </c>
      <c r="F379" s="107" t="s">
        <v>23</v>
      </c>
      <c r="G379" s="108" t="s">
        <v>23</v>
      </c>
    </row>
    <row r="380" spans="1:7" ht="31.5" hidden="1" customHeight="1" outlineLevel="1" x14ac:dyDescent="0.25">
      <c r="A380" s="39" t="s">
        <v>598</v>
      </c>
      <c r="B380" s="51" t="s">
        <v>29</v>
      </c>
      <c r="C380" s="41" t="s">
        <v>20</v>
      </c>
      <c r="D380" s="107" t="s">
        <v>23</v>
      </c>
      <c r="E380" s="107" t="s">
        <v>23</v>
      </c>
      <c r="F380" s="107" t="s">
        <v>23</v>
      </c>
      <c r="G380" s="108" t="s">
        <v>23</v>
      </c>
    </row>
    <row r="381" spans="1:7" ht="18.75" hidden="1" customHeight="1" outlineLevel="1" x14ac:dyDescent="0.25">
      <c r="A381" s="39" t="s">
        <v>599</v>
      </c>
      <c r="B381" s="50" t="s">
        <v>600</v>
      </c>
      <c r="C381" s="41" t="s">
        <v>20</v>
      </c>
      <c r="D381" s="107" t="s">
        <v>23</v>
      </c>
      <c r="E381" s="107" t="s">
        <v>23</v>
      </c>
      <c r="F381" s="107" t="s">
        <v>23</v>
      </c>
      <c r="G381" s="108" t="s">
        <v>23</v>
      </c>
    </row>
    <row r="382" spans="1:7" collapsed="1" x14ac:dyDescent="0.25">
      <c r="A382" s="39" t="s">
        <v>601</v>
      </c>
      <c r="B382" s="50" t="s">
        <v>602</v>
      </c>
      <c r="C382" s="41" t="s">
        <v>20</v>
      </c>
      <c r="D382" s="107">
        <v>0</v>
      </c>
      <c r="E382" s="107">
        <v>0</v>
      </c>
      <c r="F382" s="107">
        <f>E382-D382</f>
        <v>0</v>
      </c>
      <c r="G382" s="108">
        <f>IFERROR(F382/D382,0)</f>
        <v>0</v>
      </c>
    </row>
    <row r="383" spans="1:7" ht="18.75" hidden="1" customHeight="1" outlineLevel="1" x14ac:dyDescent="0.25">
      <c r="A383" s="39" t="s">
        <v>603</v>
      </c>
      <c r="B383" s="50" t="s">
        <v>604</v>
      </c>
      <c r="C383" s="41" t="s">
        <v>20</v>
      </c>
      <c r="D383" s="107" t="s">
        <v>23</v>
      </c>
      <c r="E383" s="107" t="s">
        <v>23</v>
      </c>
      <c r="F383" s="107" t="s">
        <v>23</v>
      </c>
      <c r="G383" s="108" t="s">
        <v>23</v>
      </c>
    </row>
    <row r="384" spans="1:7" collapsed="1" x14ac:dyDescent="0.25">
      <c r="A384" s="39" t="s">
        <v>605</v>
      </c>
      <c r="B384" s="50" t="s">
        <v>606</v>
      </c>
      <c r="C384" s="41" t="s">
        <v>20</v>
      </c>
      <c r="D384" s="107">
        <v>138.49976277127999</v>
      </c>
      <c r="E384" s="107">
        <f>E385+E387</f>
        <v>69.464734550000003</v>
      </c>
      <c r="F384" s="107">
        <f t="shared" ref="F384:F389" si="13">E384-D384</f>
        <v>-69.035028221279987</v>
      </c>
      <c r="G384" s="108">
        <f t="shared" ref="G384:G389" si="14">IFERROR(F384/D384,0)</f>
        <v>-0.498448710957615</v>
      </c>
    </row>
    <row r="385" spans="1:7" ht="31.5" x14ac:dyDescent="0.25">
      <c r="A385" s="39" t="s">
        <v>607</v>
      </c>
      <c r="B385" s="51" t="s">
        <v>608</v>
      </c>
      <c r="C385" s="41" t="s">
        <v>20</v>
      </c>
      <c r="D385" s="107">
        <v>0</v>
      </c>
      <c r="E385" s="107">
        <v>0</v>
      </c>
      <c r="F385" s="107">
        <f t="shared" si="13"/>
        <v>0</v>
      </c>
      <c r="G385" s="108">
        <f t="shared" si="14"/>
        <v>0</v>
      </c>
    </row>
    <row r="386" spans="1:7" x14ac:dyDescent="0.25">
      <c r="A386" s="39" t="s">
        <v>609</v>
      </c>
      <c r="B386" s="51" t="s">
        <v>610</v>
      </c>
      <c r="C386" s="41" t="s">
        <v>20</v>
      </c>
      <c r="D386" s="107">
        <v>0</v>
      </c>
      <c r="E386" s="107">
        <v>0</v>
      </c>
      <c r="F386" s="107">
        <f t="shared" si="13"/>
        <v>0</v>
      </c>
      <c r="G386" s="108">
        <f t="shared" si="14"/>
        <v>0</v>
      </c>
    </row>
    <row r="387" spans="1:7" x14ac:dyDescent="0.25">
      <c r="A387" s="39" t="s">
        <v>611</v>
      </c>
      <c r="B387" s="51" t="s">
        <v>612</v>
      </c>
      <c r="C387" s="41" t="s">
        <v>20</v>
      </c>
      <c r="D387" s="107">
        <v>138.49976277127999</v>
      </c>
      <c r="E387" s="107">
        <f>E388</f>
        <v>69.464734550000003</v>
      </c>
      <c r="F387" s="107">
        <f t="shared" si="13"/>
        <v>-69.035028221279987</v>
      </c>
      <c r="G387" s="108">
        <f t="shared" si="14"/>
        <v>-0.498448710957615</v>
      </c>
    </row>
    <row r="388" spans="1:7" x14ac:dyDescent="0.25">
      <c r="A388" s="39" t="s">
        <v>613</v>
      </c>
      <c r="B388" s="51" t="s">
        <v>610</v>
      </c>
      <c r="C388" s="41" t="s">
        <v>20</v>
      </c>
      <c r="D388" s="107">
        <v>138.49976277127999</v>
      </c>
      <c r="E388" s="107">
        <v>69.464734550000003</v>
      </c>
      <c r="F388" s="107">
        <f t="shared" si="13"/>
        <v>-69.035028221279987</v>
      </c>
      <c r="G388" s="108">
        <f t="shared" si="14"/>
        <v>-0.498448710957615</v>
      </c>
    </row>
    <row r="389" spans="1:7" x14ac:dyDescent="0.25">
      <c r="A389" s="39" t="s">
        <v>614</v>
      </c>
      <c r="B389" s="50" t="s">
        <v>615</v>
      </c>
      <c r="C389" s="41" t="s">
        <v>20</v>
      </c>
      <c r="D389" s="107">
        <v>0</v>
      </c>
      <c r="E389" s="107">
        <v>0</v>
      </c>
      <c r="F389" s="107">
        <f t="shared" si="13"/>
        <v>0</v>
      </c>
      <c r="G389" s="108">
        <f t="shared" si="14"/>
        <v>0</v>
      </c>
    </row>
    <row r="390" spans="1:7" ht="18.75" hidden="1" customHeight="1" outlineLevel="1" x14ac:dyDescent="0.25">
      <c r="A390" s="39" t="s">
        <v>616</v>
      </c>
      <c r="B390" s="50" t="s">
        <v>423</v>
      </c>
      <c r="C390" s="41" t="s">
        <v>20</v>
      </c>
      <c r="D390" s="107" t="s">
        <v>23</v>
      </c>
      <c r="E390" s="107" t="s">
        <v>23</v>
      </c>
      <c r="F390" s="107" t="s">
        <v>23</v>
      </c>
      <c r="G390" s="108" t="s">
        <v>23</v>
      </c>
    </row>
    <row r="391" spans="1:7" ht="31.5" hidden="1" customHeight="1" outlineLevel="1" x14ac:dyDescent="0.25">
      <c r="A391" s="39" t="s">
        <v>617</v>
      </c>
      <c r="B391" s="50" t="s">
        <v>618</v>
      </c>
      <c r="C391" s="41" t="s">
        <v>20</v>
      </c>
      <c r="D391" s="107" t="s">
        <v>23</v>
      </c>
      <c r="E391" s="107" t="s">
        <v>23</v>
      </c>
      <c r="F391" s="107" t="s">
        <v>23</v>
      </c>
      <c r="G391" s="108" t="s">
        <v>23</v>
      </c>
    </row>
    <row r="392" spans="1:7" ht="18" hidden="1" customHeight="1" outlineLevel="1" x14ac:dyDescent="0.25">
      <c r="A392" s="39" t="s">
        <v>619</v>
      </c>
      <c r="B392" s="51" t="s">
        <v>45</v>
      </c>
      <c r="C392" s="41" t="s">
        <v>20</v>
      </c>
      <c r="D392" s="107" t="s">
        <v>23</v>
      </c>
      <c r="E392" s="107" t="s">
        <v>23</v>
      </c>
      <c r="F392" s="107" t="s">
        <v>23</v>
      </c>
      <c r="G392" s="108" t="s">
        <v>23</v>
      </c>
    </row>
    <row r="393" spans="1:7" ht="18" hidden="1" customHeight="1" outlineLevel="1" x14ac:dyDescent="0.25">
      <c r="A393" s="39" t="s">
        <v>620</v>
      </c>
      <c r="B393" s="109" t="s">
        <v>47</v>
      </c>
      <c r="C393" s="41" t="s">
        <v>20</v>
      </c>
      <c r="D393" s="107" t="s">
        <v>23</v>
      </c>
      <c r="E393" s="107" t="s">
        <v>23</v>
      </c>
      <c r="F393" s="107" t="s">
        <v>23</v>
      </c>
      <c r="G393" s="108" t="s">
        <v>23</v>
      </c>
    </row>
    <row r="394" spans="1:7" ht="31.5" hidden="1" customHeight="1" outlineLevel="1" x14ac:dyDescent="0.25">
      <c r="A394" s="39" t="s">
        <v>26</v>
      </c>
      <c r="B394" s="48" t="s">
        <v>621</v>
      </c>
      <c r="C394" s="41" t="s">
        <v>20</v>
      </c>
      <c r="D394" s="107" t="s">
        <v>23</v>
      </c>
      <c r="E394" s="107" t="s">
        <v>23</v>
      </c>
      <c r="F394" s="107" t="s">
        <v>23</v>
      </c>
      <c r="G394" s="108" t="s">
        <v>23</v>
      </c>
    </row>
    <row r="395" spans="1:7" ht="31.5" hidden="1" customHeight="1" outlineLevel="1" x14ac:dyDescent="0.25">
      <c r="A395" s="39" t="s">
        <v>622</v>
      </c>
      <c r="B395" s="50" t="s">
        <v>25</v>
      </c>
      <c r="C395" s="41" t="s">
        <v>20</v>
      </c>
      <c r="D395" s="107" t="s">
        <v>23</v>
      </c>
      <c r="E395" s="107" t="s">
        <v>23</v>
      </c>
      <c r="F395" s="107" t="s">
        <v>23</v>
      </c>
      <c r="G395" s="108" t="s">
        <v>23</v>
      </c>
    </row>
    <row r="396" spans="1:7" ht="31.5" hidden="1" customHeight="1" outlineLevel="1" x14ac:dyDescent="0.25">
      <c r="A396" s="39" t="s">
        <v>623</v>
      </c>
      <c r="B396" s="50" t="s">
        <v>27</v>
      </c>
      <c r="C396" s="41" t="s">
        <v>20</v>
      </c>
      <c r="D396" s="107" t="s">
        <v>23</v>
      </c>
      <c r="E396" s="107" t="s">
        <v>23</v>
      </c>
      <c r="F396" s="107" t="s">
        <v>23</v>
      </c>
      <c r="G396" s="108" t="s">
        <v>23</v>
      </c>
    </row>
    <row r="397" spans="1:7" ht="31.5" hidden="1" customHeight="1" outlineLevel="1" x14ac:dyDescent="0.25">
      <c r="A397" s="39" t="s">
        <v>624</v>
      </c>
      <c r="B397" s="50" t="s">
        <v>29</v>
      </c>
      <c r="C397" s="41" t="s">
        <v>20</v>
      </c>
      <c r="D397" s="107" t="s">
        <v>23</v>
      </c>
      <c r="E397" s="107" t="s">
        <v>23</v>
      </c>
      <c r="F397" s="107" t="s">
        <v>23</v>
      </c>
      <c r="G397" s="108" t="s">
        <v>23</v>
      </c>
    </row>
    <row r="398" spans="1:7" collapsed="1" x14ac:dyDescent="0.25">
      <c r="A398" s="39" t="s">
        <v>28</v>
      </c>
      <c r="B398" s="48" t="s">
        <v>625</v>
      </c>
      <c r="C398" s="41" t="s">
        <v>20</v>
      </c>
      <c r="D398" s="107">
        <v>0</v>
      </c>
      <c r="E398" s="107">
        <f>E376-E382-E384-E389</f>
        <v>0</v>
      </c>
      <c r="F398" s="107">
        <f>E398-D398</f>
        <v>0</v>
      </c>
      <c r="G398" s="108">
        <f>IFERROR(F398/D398,0)</f>
        <v>0</v>
      </c>
    </row>
    <row r="399" spans="1:7" x14ac:dyDescent="0.25">
      <c r="A399" s="39" t="s">
        <v>30</v>
      </c>
      <c r="B399" s="49" t="s">
        <v>626</v>
      </c>
      <c r="C399" s="41" t="s">
        <v>20</v>
      </c>
      <c r="D399" s="107">
        <v>183.95823933005366</v>
      </c>
      <c r="E399" s="107">
        <f>E400+E413+E414</f>
        <v>199.96046894999998</v>
      </c>
      <c r="F399" s="107">
        <f>E399-D399</f>
        <v>16.00222961994632</v>
      </c>
      <c r="G399" s="108">
        <f>IFERROR(F399/D399,0)</f>
        <v>8.6988382136205855E-2</v>
      </c>
    </row>
    <row r="400" spans="1:7" x14ac:dyDescent="0.25">
      <c r="A400" s="39" t="s">
        <v>627</v>
      </c>
      <c r="B400" s="48" t="s">
        <v>628</v>
      </c>
      <c r="C400" s="41" t="s">
        <v>20</v>
      </c>
      <c r="D400" s="107">
        <v>183.95823933005366</v>
      </c>
      <c r="E400" s="107">
        <v>199.96046894999998</v>
      </c>
      <c r="F400" s="107">
        <f>E400-D400</f>
        <v>16.00222961994632</v>
      </c>
      <c r="G400" s="108">
        <f>IFERROR(F400/D400,0)</f>
        <v>8.6988382136205855E-2</v>
      </c>
    </row>
    <row r="401" spans="1:7" ht="18.75" hidden="1" customHeight="1" outlineLevel="1" x14ac:dyDescent="0.25">
      <c r="A401" s="39" t="s">
        <v>629</v>
      </c>
      <c r="B401" s="50" t="s">
        <v>630</v>
      </c>
      <c r="C401" s="41" t="s">
        <v>20</v>
      </c>
      <c r="D401" s="107" t="s">
        <v>23</v>
      </c>
      <c r="E401" s="107" t="s">
        <v>23</v>
      </c>
      <c r="F401" s="107" t="s">
        <v>23</v>
      </c>
      <c r="G401" s="108" t="s">
        <v>23</v>
      </c>
    </row>
    <row r="402" spans="1:7" ht="31.5" hidden="1" customHeight="1" outlineLevel="1" x14ac:dyDescent="0.25">
      <c r="A402" s="39" t="s">
        <v>631</v>
      </c>
      <c r="B402" s="50" t="s">
        <v>25</v>
      </c>
      <c r="C402" s="41" t="s">
        <v>20</v>
      </c>
      <c r="D402" s="107" t="s">
        <v>23</v>
      </c>
      <c r="E402" s="107" t="s">
        <v>23</v>
      </c>
      <c r="F402" s="107" t="s">
        <v>23</v>
      </c>
      <c r="G402" s="108" t="s">
        <v>23</v>
      </c>
    </row>
    <row r="403" spans="1:7" ht="31.5" hidden="1" customHeight="1" outlineLevel="1" x14ac:dyDescent="0.25">
      <c r="A403" s="39" t="s">
        <v>632</v>
      </c>
      <c r="B403" s="50" t="s">
        <v>27</v>
      </c>
      <c r="C403" s="41" t="s">
        <v>20</v>
      </c>
      <c r="D403" s="107" t="s">
        <v>23</v>
      </c>
      <c r="E403" s="107" t="s">
        <v>23</v>
      </c>
      <c r="F403" s="107" t="s">
        <v>23</v>
      </c>
      <c r="G403" s="108" t="s">
        <v>23</v>
      </c>
    </row>
    <row r="404" spans="1:7" ht="31.5" hidden="1" customHeight="1" outlineLevel="1" x14ac:dyDescent="0.25">
      <c r="A404" s="39" t="s">
        <v>633</v>
      </c>
      <c r="B404" s="50" t="s">
        <v>29</v>
      </c>
      <c r="C404" s="41" t="s">
        <v>20</v>
      </c>
      <c r="D404" s="107" t="s">
        <v>23</v>
      </c>
      <c r="E404" s="107" t="s">
        <v>23</v>
      </c>
      <c r="F404" s="107" t="s">
        <v>23</v>
      </c>
      <c r="G404" s="108" t="s">
        <v>23</v>
      </c>
    </row>
    <row r="405" spans="1:7" ht="18.75" hidden="1" customHeight="1" outlineLevel="1" x14ac:dyDescent="0.25">
      <c r="A405" s="39" t="s">
        <v>634</v>
      </c>
      <c r="B405" s="50" t="s">
        <v>409</v>
      </c>
      <c r="C405" s="41" t="s">
        <v>20</v>
      </c>
      <c r="D405" s="107" t="s">
        <v>23</v>
      </c>
      <c r="E405" s="107" t="s">
        <v>23</v>
      </c>
      <c r="F405" s="107" t="s">
        <v>23</v>
      </c>
      <c r="G405" s="108" t="s">
        <v>23</v>
      </c>
    </row>
    <row r="406" spans="1:7" collapsed="1" x14ac:dyDescent="0.25">
      <c r="A406" s="39" t="s">
        <v>635</v>
      </c>
      <c r="B406" s="50" t="s">
        <v>412</v>
      </c>
      <c r="C406" s="41" t="s">
        <v>20</v>
      </c>
      <c r="D406" s="107">
        <v>183.95823933005366</v>
      </c>
      <c r="E406" s="107">
        <f>E400</f>
        <v>199.96046894999998</v>
      </c>
      <c r="F406" s="107">
        <f>E406-D406</f>
        <v>16.00222961994632</v>
      </c>
      <c r="G406" s="108">
        <f>IFERROR(F406/D406,0)</f>
        <v>8.6988382136205855E-2</v>
      </c>
    </row>
    <row r="407" spans="1:7" ht="18.75" hidden="1" customHeight="1" outlineLevel="1" x14ac:dyDescent="0.25">
      <c r="A407" s="39" t="s">
        <v>636</v>
      </c>
      <c r="B407" s="50" t="s">
        <v>415</v>
      </c>
      <c r="C407" s="41" t="s">
        <v>20</v>
      </c>
      <c r="D407" s="107" t="s">
        <v>23</v>
      </c>
      <c r="E407" s="107" t="s">
        <v>23</v>
      </c>
      <c r="F407" s="107" t="s">
        <v>23</v>
      </c>
      <c r="G407" s="108" t="s">
        <v>23</v>
      </c>
    </row>
    <row r="408" spans="1:7" collapsed="1" x14ac:dyDescent="0.25">
      <c r="A408" s="39" t="s">
        <v>637</v>
      </c>
      <c r="B408" s="50" t="s">
        <v>421</v>
      </c>
      <c r="C408" s="41" t="s">
        <v>20</v>
      </c>
      <c r="D408" s="107">
        <v>0</v>
      </c>
      <c r="E408" s="107">
        <v>0</v>
      </c>
      <c r="F408" s="107">
        <f>E408-D408</f>
        <v>0</v>
      </c>
      <c r="G408" s="108">
        <f>IFERROR(F408/D408,0)</f>
        <v>0</v>
      </c>
    </row>
    <row r="409" spans="1:7" ht="18.75" hidden="1" customHeight="1" outlineLevel="1" x14ac:dyDescent="0.25">
      <c r="A409" s="39" t="s">
        <v>638</v>
      </c>
      <c r="B409" s="50" t="s">
        <v>423</v>
      </c>
      <c r="C409" s="41" t="s">
        <v>20</v>
      </c>
      <c r="D409" s="107" t="s">
        <v>23</v>
      </c>
      <c r="E409" s="107" t="s">
        <v>23</v>
      </c>
      <c r="F409" s="107" t="s">
        <v>23</v>
      </c>
      <c r="G409" s="108" t="s">
        <v>23</v>
      </c>
    </row>
    <row r="410" spans="1:7" ht="31.5" hidden="1" customHeight="1" outlineLevel="1" x14ac:dyDescent="0.25">
      <c r="A410" s="39" t="s">
        <v>639</v>
      </c>
      <c r="B410" s="50" t="s">
        <v>426</v>
      </c>
      <c r="C410" s="41" t="s">
        <v>20</v>
      </c>
      <c r="D410" s="107" t="s">
        <v>23</v>
      </c>
      <c r="E410" s="107" t="s">
        <v>23</v>
      </c>
      <c r="F410" s="107" t="s">
        <v>23</v>
      </c>
      <c r="G410" s="108" t="s">
        <v>23</v>
      </c>
    </row>
    <row r="411" spans="1:7" ht="18.75" hidden="1" customHeight="1" outlineLevel="1" x14ac:dyDescent="0.25">
      <c r="A411" s="39" t="s">
        <v>640</v>
      </c>
      <c r="B411" s="51" t="s">
        <v>45</v>
      </c>
      <c r="C411" s="41" t="s">
        <v>20</v>
      </c>
      <c r="D411" s="107" t="s">
        <v>23</v>
      </c>
      <c r="E411" s="107" t="s">
        <v>23</v>
      </c>
      <c r="F411" s="107" t="s">
        <v>23</v>
      </c>
      <c r="G411" s="108" t="s">
        <v>23</v>
      </c>
    </row>
    <row r="412" spans="1:7" ht="18.75" hidden="1" customHeight="1" outlineLevel="1" x14ac:dyDescent="0.25">
      <c r="A412" s="39" t="s">
        <v>641</v>
      </c>
      <c r="B412" s="109" t="s">
        <v>47</v>
      </c>
      <c r="C412" s="41" t="s">
        <v>20</v>
      </c>
      <c r="D412" s="107" t="s">
        <v>23</v>
      </c>
      <c r="E412" s="107" t="s">
        <v>23</v>
      </c>
      <c r="F412" s="107" t="s">
        <v>23</v>
      </c>
      <c r="G412" s="108" t="s">
        <v>23</v>
      </c>
    </row>
    <row r="413" spans="1:7" collapsed="1" x14ac:dyDescent="0.25">
      <c r="A413" s="39" t="s">
        <v>642</v>
      </c>
      <c r="B413" s="48" t="s">
        <v>643</v>
      </c>
      <c r="C413" s="41" t="s">
        <v>20</v>
      </c>
      <c r="D413" s="107">
        <v>0</v>
      </c>
      <c r="E413" s="107">
        <v>0</v>
      </c>
      <c r="F413" s="107">
        <f>E413-D413</f>
        <v>0</v>
      </c>
      <c r="G413" s="108">
        <f>IFERROR(F413/D413,0)</f>
        <v>0</v>
      </c>
    </row>
    <row r="414" spans="1:7" x14ac:dyDescent="0.25">
      <c r="A414" s="39" t="s">
        <v>644</v>
      </c>
      <c r="B414" s="48" t="s">
        <v>645</v>
      </c>
      <c r="C414" s="41" t="s">
        <v>20</v>
      </c>
      <c r="D414" s="107">
        <v>0</v>
      </c>
      <c r="E414" s="107">
        <f>E420+E422</f>
        <v>0</v>
      </c>
      <c r="F414" s="107">
        <f>E414-D414</f>
        <v>0</v>
      </c>
      <c r="G414" s="108">
        <f>IFERROR(F414/D414,0)</f>
        <v>0</v>
      </c>
    </row>
    <row r="415" spans="1:7" ht="18.75" hidden="1" customHeight="1" outlineLevel="1" x14ac:dyDescent="0.25">
      <c r="A415" s="39" t="s">
        <v>646</v>
      </c>
      <c r="B415" s="50" t="s">
        <v>630</v>
      </c>
      <c r="C415" s="41" t="s">
        <v>20</v>
      </c>
      <c r="D415" s="107" t="s">
        <v>23</v>
      </c>
      <c r="E415" s="107" t="s">
        <v>23</v>
      </c>
      <c r="F415" s="107" t="s">
        <v>23</v>
      </c>
      <c r="G415" s="108" t="s">
        <v>23</v>
      </c>
    </row>
    <row r="416" spans="1:7" ht="31.5" hidden="1" customHeight="1" outlineLevel="1" x14ac:dyDescent="0.25">
      <c r="A416" s="39" t="s">
        <v>647</v>
      </c>
      <c r="B416" s="50" t="s">
        <v>25</v>
      </c>
      <c r="C416" s="41" t="s">
        <v>20</v>
      </c>
      <c r="D416" s="107" t="s">
        <v>23</v>
      </c>
      <c r="E416" s="107" t="s">
        <v>23</v>
      </c>
      <c r="F416" s="107" t="s">
        <v>23</v>
      </c>
      <c r="G416" s="108" t="s">
        <v>23</v>
      </c>
    </row>
    <row r="417" spans="1:7" ht="31.5" hidden="1" customHeight="1" outlineLevel="1" x14ac:dyDescent="0.25">
      <c r="A417" s="39" t="s">
        <v>648</v>
      </c>
      <c r="B417" s="50" t="s">
        <v>27</v>
      </c>
      <c r="C417" s="41" t="s">
        <v>20</v>
      </c>
      <c r="D417" s="107" t="s">
        <v>23</v>
      </c>
      <c r="E417" s="107" t="s">
        <v>23</v>
      </c>
      <c r="F417" s="107" t="s">
        <v>23</v>
      </c>
      <c r="G417" s="108" t="s">
        <v>23</v>
      </c>
    </row>
    <row r="418" spans="1:7" ht="31.5" hidden="1" customHeight="1" outlineLevel="1" x14ac:dyDescent="0.25">
      <c r="A418" s="39" t="s">
        <v>649</v>
      </c>
      <c r="B418" s="50" t="s">
        <v>29</v>
      </c>
      <c r="C418" s="41" t="s">
        <v>20</v>
      </c>
      <c r="D418" s="107" t="s">
        <v>23</v>
      </c>
      <c r="E418" s="107" t="s">
        <v>23</v>
      </c>
      <c r="F418" s="107" t="s">
        <v>23</v>
      </c>
      <c r="G418" s="108" t="s">
        <v>23</v>
      </c>
    </row>
    <row r="419" spans="1:7" ht="18.75" hidden="1" customHeight="1" outlineLevel="1" x14ac:dyDescent="0.25">
      <c r="A419" s="39" t="s">
        <v>650</v>
      </c>
      <c r="B419" s="50" t="s">
        <v>409</v>
      </c>
      <c r="C419" s="41" t="s">
        <v>20</v>
      </c>
      <c r="D419" s="107" t="s">
        <v>23</v>
      </c>
      <c r="E419" s="107" t="s">
        <v>23</v>
      </c>
      <c r="F419" s="107" t="s">
        <v>23</v>
      </c>
      <c r="G419" s="108" t="s">
        <v>23</v>
      </c>
    </row>
    <row r="420" spans="1:7" collapsed="1" x14ac:dyDescent="0.25">
      <c r="A420" s="39" t="s">
        <v>651</v>
      </c>
      <c r="B420" s="50" t="s">
        <v>412</v>
      </c>
      <c r="C420" s="41" t="s">
        <v>20</v>
      </c>
      <c r="D420" s="107">
        <v>0</v>
      </c>
      <c r="E420" s="107">
        <v>0</v>
      </c>
      <c r="F420" s="107">
        <f>E420-D420</f>
        <v>0</v>
      </c>
      <c r="G420" s="108">
        <f>IFERROR(F420/D420,0)</f>
        <v>0</v>
      </c>
    </row>
    <row r="421" spans="1:7" ht="18.75" hidden="1" customHeight="1" outlineLevel="1" x14ac:dyDescent="0.25">
      <c r="A421" s="39" t="s">
        <v>652</v>
      </c>
      <c r="B421" s="50" t="s">
        <v>415</v>
      </c>
      <c r="C421" s="41" t="s">
        <v>20</v>
      </c>
      <c r="D421" s="107" t="s">
        <v>23</v>
      </c>
      <c r="E421" s="107" t="s">
        <v>23</v>
      </c>
      <c r="F421" s="107" t="s">
        <v>23</v>
      </c>
      <c r="G421" s="108" t="s">
        <v>23</v>
      </c>
    </row>
    <row r="422" spans="1:7" collapsed="1" x14ac:dyDescent="0.25">
      <c r="A422" s="39" t="s">
        <v>653</v>
      </c>
      <c r="B422" s="50" t="s">
        <v>421</v>
      </c>
      <c r="C422" s="41" t="s">
        <v>20</v>
      </c>
      <c r="D422" s="107">
        <v>0</v>
      </c>
      <c r="E422" s="107">
        <v>0</v>
      </c>
      <c r="F422" s="107">
        <f>E422-D422</f>
        <v>0</v>
      </c>
      <c r="G422" s="108">
        <f>IFERROR(F422/D422,0)</f>
        <v>0</v>
      </c>
    </row>
    <row r="423" spans="1:7" ht="18.75" hidden="1" customHeight="1" outlineLevel="1" x14ac:dyDescent="0.25">
      <c r="A423" s="39" t="s">
        <v>654</v>
      </c>
      <c r="B423" s="50" t="s">
        <v>423</v>
      </c>
      <c r="C423" s="41" t="s">
        <v>20</v>
      </c>
      <c r="D423" s="107" t="s">
        <v>23</v>
      </c>
      <c r="E423" s="107" t="s">
        <v>23</v>
      </c>
      <c r="F423" s="107" t="s">
        <v>23</v>
      </c>
      <c r="G423" s="108" t="s">
        <v>23</v>
      </c>
    </row>
    <row r="424" spans="1:7" ht="31.5" hidden="1" customHeight="1" outlineLevel="1" x14ac:dyDescent="0.25">
      <c r="A424" s="39" t="s">
        <v>655</v>
      </c>
      <c r="B424" s="50" t="s">
        <v>426</v>
      </c>
      <c r="C424" s="41" t="s">
        <v>20</v>
      </c>
      <c r="D424" s="107" t="s">
        <v>23</v>
      </c>
      <c r="E424" s="107" t="s">
        <v>23</v>
      </c>
      <c r="F424" s="107" t="s">
        <v>23</v>
      </c>
      <c r="G424" s="108" t="s">
        <v>23</v>
      </c>
    </row>
    <row r="425" spans="1:7" ht="18.75" hidden="1" customHeight="1" outlineLevel="1" x14ac:dyDescent="0.25">
      <c r="A425" s="39" t="s">
        <v>656</v>
      </c>
      <c r="B425" s="109" t="s">
        <v>45</v>
      </c>
      <c r="C425" s="41" t="s">
        <v>20</v>
      </c>
      <c r="D425" s="107" t="s">
        <v>23</v>
      </c>
      <c r="E425" s="107" t="s">
        <v>23</v>
      </c>
      <c r="F425" s="107" t="s">
        <v>23</v>
      </c>
      <c r="G425" s="108" t="s">
        <v>23</v>
      </c>
    </row>
    <row r="426" spans="1:7" ht="18.75" hidden="1" customHeight="1" outlineLevel="1" x14ac:dyDescent="0.25">
      <c r="A426" s="39" t="s">
        <v>657</v>
      </c>
      <c r="B426" s="109" t="s">
        <v>47</v>
      </c>
      <c r="C426" s="41" t="s">
        <v>20</v>
      </c>
      <c r="D426" s="107" t="s">
        <v>23</v>
      </c>
      <c r="E426" s="107" t="s">
        <v>23</v>
      </c>
      <c r="F426" s="107" t="s">
        <v>23</v>
      </c>
      <c r="G426" s="108" t="s">
        <v>23</v>
      </c>
    </row>
    <row r="427" spans="1:7" collapsed="1" x14ac:dyDescent="0.25">
      <c r="A427" s="39" t="s">
        <v>32</v>
      </c>
      <c r="B427" s="49" t="s">
        <v>658</v>
      </c>
      <c r="C427" s="41" t="s">
        <v>20</v>
      </c>
      <c r="D427" s="107">
        <v>43.64127270724844</v>
      </c>
      <c r="E427" s="107">
        <v>42.553721670000051</v>
      </c>
      <c r="F427" s="107">
        <f t="shared" ref="F427:F442" si="15">E427-D427</f>
        <v>-1.0875510372483888</v>
      </c>
      <c r="G427" s="108">
        <f t="shared" ref="G427:G442" si="16">IFERROR(F427/D427,0)</f>
        <v>-2.4920241087922165E-2</v>
      </c>
    </row>
    <row r="428" spans="1:7" x14ac:dyDescent="0.25">
      <c r="A428" s="39" t="s">
        <v>34</v>
      </c>
      <c r="B428" s="49" t="s">
        <v>659</v>
      </c>
      <c r="C428" s="41" t="s">
        <v>20</v>
      </c>
      <c r="D428" s="107">
        <v>1971.3395557727697</v>
      </c>
      <c r="E428" s="107">
        <f>E429</f>
        <v>1054.2169717000002</v>
      </c>
      <c r="F428" s="107">
        <f t="shared" si="15"/>
        <v>-917.12258407276954</v>
      </c>
      <c r="G428" s="108">
        <f t="shared" si="16"/>
        <v>-0.46522811424704325</v>
      </c>
    </row>
    <row r="429" spans="1:7" x14ac:dyDescent="0.25">
      <c r="A429" s="39" t="s">
        <v>660</v>
      </c>
      <c r="B429" s="48" t="s">
        <v>661</v>
      </c>
      <c r="C429" s="41" t="s">
        <v>20</v>
      </c>
      <c r="D429" s="107">
        <v>1971.3395557727697</v>
      </c>
      <c r="E429" s="107">
        <v>1054.2169717000002</v>
      </c>
      <c r="F429" s="107">
        <f t="shared" si="15"/>
        <v>-917.12258407276954</v>
      </c>
      <c r="G429" s="108">
        <f t="shared" si="16"/>
        <v>-0.46522811424704325</v>
      </c>
    </row>
    <row r="430" spans="1:7" x14ac:dyDescent="0.25">
      <c r="A430" s="39" t="s">
        <v>662</v>
      </c>
      <c r="B430" s="48" t="s">
        <v>663</v>
      </c>
      <c r="C430" s="41" t="s">
        <v>20</v>
      </c>
      <c r="D430" s="107">
        <v>0</v>
      </c>
      <c r="E430" s="107">
        <v>0</v>
      </c>
      <c r="F430" s="107">
        <f t="shared" si="15"/>
        <v>0</v>
      </c>
      <c r="G430" s="108">
        <f t="shared" si="16"/>
        <v>0</v>
      </c>
    </row>
    <row r="431" spans="1:7" x14ac:dyDescent="0.25">
      <c r="A431" s="39" t="s">
        <v>50</v>
      </c>
      <c r="B431" s="106" t="s">
        <v>664</v>
      </c>
      <c r="C431" s="41" t="s">
        <v>20</v>
      </c>
      <c r="D431" s="107">
        <v>0</v>
      </c>
      <c r="E431" s="107">
        <f>E432+E433+E434+E435+E436</f>
        <v>999.58759439999994</v>
      </c>
      <c r="F431" s="107">
        <f t="shared" si="15"/>
        <v>999.58759439999994</v>
      </c>
      <c r="G431" s="108">
        <f t="shared" si="16"/>
        <v>0</v>
      </c>
    </row>
    <row r="432" spans="1:7" x14ac:dyDescent="0.25">
      <c r="A432" s="39" t="s">
        <v>52</v>
      </c>
      <c r="B432" s="49" t="s">
        <v>665</v>
      </c>
      <c r="C432" s="41" t="s">
        <v>20</v>
      </c>
      <c r="D432" s="107">
        <v>0</v>
      </c>
      <c r="E432" s="107">
        <v>0</v>
      </c>
      <c r="F432" s="107">
        <f t="shared" si="15"/>
        <v>0</v>
      </c>
      <c r="G432" s="108">
        <f t="shared" si="16"/>
        <v>0</v>
      </c>
    </row>
    <row r="433" spans="1:7" x14ac:dyDescent="0.25">
      <c r="A433" s="39" t="s">
        <v>56</v>
      </c>
      <c r="B433" s="49" t="s">
        <v>666</v>
      </c>
      <c r="C433" s="41" t="s">
        <v>20</v>
      </c>
      <c r="D433" s="107">
        <v>0</v>
      </c>
      <c r="E433" s="107">
        <v>0</v>
      </c>
      <c r="F433" s="107">
        <f t="shared" si="15"/>
        <v>0</v>
      </c>
      <c r="G433" s="108">
        <f t="shared" si="16"/>
        <v>0</v>
      </c>
    </row>
    <row r="434" spans="1:7" x14ac:dyDescent="0.25">
      <c r="A434" s="39" t="s">
        <v>57</v>
      </c>
      <c r="B434" s="49" t="s">
        <v>667</v>
      </c>
      <c r="C434" s="41" t="s">
        <v>20</v>
      </c>
      <c r="D434" s="107">
        <v>0</v>
      </c>
      <c r="E434" s="107">
        <v>0</v>
      </c>
      <c r="F434" s="107">
        <f t="shared" si="15"/>
        <v>0</v>
      </c>
      <c r="G434" s="108">
        <f t="shared" si="16"/>
        <v>0</v>
      </c>
    </row>
    <row r="435" spans="1:7" x14ac:dyDescent="0.25">
      <c r="A435" s="39" t="s">
        <v>58</v>
      </c>
      <c r="B435" s="49" t="s">
        <v>668</v>
      </c>
      <c r="C435" s="41" t="s">
        <v>20</v>
      </c>
      <c r="D435" s="107">
        <v>0</v>
      </c>
      <c r="E435" s="107">
        <v>0</v>
      </c>
      <c r="F435" s="107">
        <f t="shared" si="15"/>
        <v>0</v>
      </c>
      <c r="G435" s="108">
        <f t="shared" si="16"/>
        <v>0</v>
      </c>
    </row>
    <row r="436" spans="1:7" x14ac:dyDescent="0.25">
      <c r="A436" s="39" t="s">
        <v>59</v>
      </c>
      <c r="B436" s="49" t="s">
        <v>669</v>
      </c>
      <c r="C436" s="41" t="s">
        <v>20</v>
      </c>
      <c r="D436" s="107">
        <v>0</v>
      </c>
      <c r="E436" s="107">
        <f>E437</f>
        <v>999.58759439999994</v>
      </c>
      <c r="F436" s="107">
        <f t="shared" si="15"/>
        <v>999.58759439999994</v>
      </c>
      <c r="G436" s="108">
        <f t="shared" si="16"/>
        <v>0</v>
      </c>
    </row>
    <row r="437" spans="1:7" x14ac:dyDescent="0.25">
      <c r="A437" s="39" t="s">
        <v>99</v>
      </c>
      <c r="B437" s="48" t="s">
        <v>308</v>
      </c>
      <c r="C437" s="41" t="s">
        <v>20</v>
      </c>
      <c r="D437" s="107">
        <v>0</v>
      </c>
      <c r="E437" s="107">
        <v>999.58759439999994</v>
      </c>
      <c r="F437" s="107">
        <f t="shared" si="15"/>
        <v>999.58759439999994</v>
      </c>
      <c r="G437" s="108">
        <f t="shared" si="16"/>
        <v>0</v>
      </c>
    </row>
    <row r="438" spans="1:7" ht="31.5" x14ac:dyDescent="0.25">
      <c r="A438" s="39" t="s">
        <v>670</v>
      </c>
      <c r="B438" s="50" t="s">
        <v>671</v>
      </c>
      <c r="C438" s="41" t="s">
        <v>20</v>
      </c>
      <c r="D438" s="107" t="s">
        <v>23</v>
      </c>
      <c r="E438" s="107" t="s">
        <v>23</v>
      </c>
      <c r="F438" s="107" t="s">
        <v>23</v>
      </c>
      <c r="G438" s="108" t="s">
        <v>23</v>
      </c>
    </row>
    <row r="439" spans="1:7" x14ac:dyDescent="0.25">
      <c r="A439" s="39" t="s">
        <v>101</v>
      </c>
      <c r="B439" s="48" t="s">
        <v>310</v>
      </c>
      <c r="C439" s="41" t="s">
        <v>20</v>
      </c>
      <c r="D439" s="107">
        <v>0</v>
      </c>
      <c r="E439" s="107">
        <v>0</v>
      </c>
      <c r="F439" s="107">
        <f t="shared" si="15"/>
        <v>0</v>
      </c>
      <c r="G439" s="108">
        <f t="shared" si="16"/>
        <v>0</v>
      </c>
    </row>
    <row r="440" spans="1:7" ht="31.5" x14ac:dyDescent="0.25">
      <c r="A440" s="39" t="s">
        <v>672</v>
      </c>
      <c r="B440" s="50" t="s">
        <v>673</v>
      </c>
      <c r="C440" s="41" t="s">
        <v>20</v>
      </c>
      <c r="D440" s="107" t="s">
        <v>23</v>
      </c>
      <c r="E440" s="107" t="s">
        <v>23</v>
      </c>
      <c r="F440" s="107" t="s">
        <v>23</v>
      </c>
      <c r="G440" s="108" t="s">
        <v>23</v>
      </c>
    </row>
    <row r="441" spans="1:7" x14ac:dyDescent="0.25">
      <c r="A441" s="39" t="s">
        <v>60</v>
      </c>
      <c r="B441" s="49" t="s">
        <v>674</v>
      </c>
      <c r="C441" s="41" t="s">
        <v>20</v>
      </c>
      <c r="D441" s="107">
        <v>0</v>
      </c>
      <c r="E441" s="107">
        <v>0</v>
      </c>
      <c r="F441" s="107">
        <f t="shared" si="15"/>
        <v>0</v>
      </c>
      <c r="G441" s="108">
        <f t="shared" si="16"/>
        <v>0</v>
      </c>
    </row>
    <row r="442" spans="1:7" ht="16.5" thickBot="1" x14ac:dyDescent="0.3">
      <c r="A442" s="54" t="s">
        <v>61</v>
      </c>
      <c r="B442" s="110" t="s">
        <v>675</v>
      </c>
      <c r="C442" s="56" t="s">
        <v>20</v>
      </c>
      <c r="D442" s="111">
        <v>0</v>
      </c>
      <c r="E442" s="111">
        <v>0</v>
      </c>
      <c r="F442" s="111">
        <f t="shared" si="15"/>
        <v>0</v>
      </c>
      <c r="G442" s="112">
        <f t="shared" si="16"/>
        <v>0</v>
      </c>
    </row>
    <row r="443" spans="1:7" x14ac:dyDescent="0.25">
      <c r="A443" s="32" t="s">
        <v>119</v>
      </c>
      <c r="B443" s="33" t="s">
        <v>112</v>
      </c>
      <c r="C443" s="113" t="s">
        <v>23</v>
      </c>
      <c r="D443" s="114" t="s">
        <v>23</v>
      </c>
      <c r="E443" s="114" t="s">
        <v>23</v>
      </c>
      <c r="F443" s="114" t="s">
        <v>23</v>
      </c>
      <c r="G443" s="114" t="s">
        <v>23</v>
      </c>
    </row>
    <row r="444" spans="1:7" ht="47.25" x14ac:dyDescent="0.25">
      <c r="A444" s="115" t="s">
        <v>676</v>
      </c>
      <c r="B444" s="49" t="s">
        <v>677</v>
      </c>
      <c r="C444" s="56" t="s">
        <v>20</v>
      </c>
      <c r="D444" s="116">
        <v>38.835229655817869</v>
      </c>
      <c r="E444" s="116">
        <v>9.9694377599999999</v>
      </c>
      <c r="F444" s="116">
        <f>E444-D444</f>
        <v>-28.865791895817871</v>
      </c>
      <c r="G444" s="117">
        <f>IFERROR(F444/D444,0)</f>
        <v>-0.74328881666581093</v>
      </c>
    </row>
    <row r="445" spans="1:7" x14ac:dyDescent="0.25">
      <c r="A445" s="115" t="s">
        <v>122</v>
      </c>
      <c r="B445" s="48" t="s">
        <v>678</v>
      </c>
      <c r="C445" s="56" t="s">
        <v>20</v>
      </c>
      <c r="D445" s="116" t="s">
        <v>23</v>
      </c>
      <c r="E445" s="116" t="s">
        <v>23</v>
      </c>
      <c r="F445" s="116" t="s">
        <v>23</v>
      </c>
      <c r="G445" s="117" t="s">
        <v>23</v>
      </c>
    </row>
    <row r="446" spans="1:7" ht="31.5" x14ac:dyDescent="0.25">
      <c r="A446" s="115" t="s">
        <v>123</v>
      </c>
      <c r="B446" s="48" t="s">
        <v>679</v>
      </c>
      <c r="C446" s="56" t="s">
        <v>20</v>
      </c>
      <c r="D446" s="116">
        <v>38.835229655817869</v>
      </c>
      <c r="E446" s="116">
        <v>0</v>
      </c>
      <c r="F446" s="116">
        <f>E446-D446</f>
        <v>-38.835229655817869</v>
      </c>
      <c r="G446" s="117">
        <f>IFERROR(F446/D446,0)</f>
        <v>-1</v>
      </c>
    </row>
    <row r="447" spans="1:7" x14ac:dyDescent="0.25">
      <c r="A447" s="115" t="s">
        <v>124</v>
      </c>
      <c r="B447" s="48" t="s">
        <v>680</v>
      </c>
      <c r="C447" s="56" t="s">
        <v>20</v>
      </c>
      <c r="D447" s="116" t="s">
        <v>23</v>
      </c>
      <c r="E447" s="116" t="s">
        <v>23</v>
      </c>
      <c r="F447" s="116" t="s">
        <v>23</v>
      </c>
      <c r="G447" s="117" t="s">
        <v>23</v>
      </c>
    </row>
    <row r="448" spans="1:7" ht="33" customHeight="1" x14ac:dyDescent="0.25">
      <c r="A448" s="115" t="s">
        <v>125</v>
      </c>
      <c r="B448" s="49" t="s">
        <v>681</v>
      </c>
      <c r="C448" s="118" t="s">
        <v>23</v>
      </c>
      <c r="D448" s="116" t="s">
        <v>23</v>
      </c>
      <c r="E448" s="116" t="s">
        <v>23</v>
      </c>
      <c r="F448" s="116" t="s">
        <v>23</v>
      </c>
      <c r="G448" s="116" t="s">
        <v>23</v>
      </c>
    </row>
    <row r="449" spans="1:7" x14ac:dyDescent="0.25">
      <c r="A449" s="115" t="s">
        <v>682</v>
      </c>
      <c r="B449" s="48" t="s">
        <v>683</v>
      </c>
      <c r="C449" s="56" t="s">
        <v>20</v>
      </c>
      <c r="D449" s="116" t="s">
        <v>23</v>
      </c>
      <c r="E449" s="116" t="s">
        <v>23</v>
      </c>
      <c r="F449" s="116" t="s">
        <v>23</v>
      </c>
      <c r="G449" s="117" t="s">
        <v>23</v>
      </c>
    </row>
    <row r="450" spans="1:7" x14ac:dyDescent="0.25">
      <c r="A450" s="115" t="s">
        <v>684</v>
      </c>
      <c r="B450" s="48" t="s">
        <v>685</v>
      </c>
      <c r="C450" s="56" t="s">
        <v>20</v>
      </c>
      <c r="D450" s="116" t="s">
        <v>23</v>
      </c>
      <c r="E450" s="116" t="s">
        <v>23</v>
      </c>
      <c r="F450" s="116" t="s">
        <v>23</v>
      </c>
      <c r="G450" s="117" t="s">
        <v>23</v>
      </c>
    </row>
    <row r="451" spans="1:7" ht="16.5" thickBot="1" x14ac:dyDescent="0.3">
      <c r="A451" s="119" t="s">
        <v>686</v>
      </c>
      <c r="B451" s="120" t="s">
        <v>687</v>
      </c>
      <c r="C451" s="62" t="s">
        <v>20</v>
      </c>
      <c r="D451" s="121" t="s">
        <v>23</v>
      </c>
      <c r="E451" s="121" t="s">
        <v>23</v>
      </c>
      <c r="F451" s="121" t="s">
        <v>23</v>
      </c>
      <c r="G451" s="122" t="s">
        <v>23</v>
      </c>
    </row>
    <row r="454" spans="1:7" x14ac:dyDescent="0.25">
      <c r="A454" s="123" t="s">
        <v>688</v>
      </c>
    </row>
    <row r="455" spans="1:7" x14ac:dyDescent="0.25">
      <c r="A455" s="124" t="s">
        <v>689</v>
      </c>
      <c r="B455" s="124"/>
      <c r="C455" s="124"/>
      <c r="D455" s="124"/>
      <c r="E455" s="124"/>
      <c r="F455" s="124"/>
      <c r="G455" s="124"/>
    </row>
    <row r="456" spans="1:7" x14ac:dyDescent="0.25">
      <c r="A456" s="124" t="s">
        <v>690</v>
      </c>
      <c r="B456" s="124"/>
      <c r="C456" s="124"/>
      <c r="D456" s="124"/>
      <c r="E456" s="124"/>
      <c r="F456" s="124"/>
      <c r="G456" s="124"/>
    </row>
    <row r="457" spans="1:7" x14ac:dyDescent="0.25">
      <c r="A457" s="124" t="s">
        <v>691</v>
      </c>
      <c r="B457" s="124"/>
      <c r="C457" s="124"/>
      <c r="D457" s="124"/>
      <c r="E457" s="124"/>
      <c r="F457" s="124"/>
      <c r="G457" s="124"/>
    </row>
    <row r="458" spans="1:7" x14ac:dyDescent="0.25">
      <c r="A458" s="125" t="s">
        <v>692</v>
      </c>
    </row>
    <row r="459" spans="1:7" ht="54" customHeight="1" x14ac:dyDescent="0.25">
      <c r="A459" s="126" t="s">
        <v>693</v>
      </c>
      <c r="B459" s="126"/>
      <c r="C459" s="126"/>
      <c r="D459" s="126"/>
      <c r="E459" s="126"/>
      <c r="F459" s="126"/>
      <c r="G459" s="126"/>
    </row>
  </sheetData>
  <mergeCells count="25">
    <mergeCell ref="A373:B373"/>
    <mergeCell ref="A455:G455"/>
    <mergeCell ref="A456:G456"/>
    <mergeCell ref="A457:G457"/>
    <mergeCell ref="A459:G459"/>
    <mergeCell ref="A166:G166"/>
    <mergeCell ref="A318:G318"/>
    <mergeCell ref="A368:G369"/>
    <mergeCell ref="A370:A371"/>
    <mergeCell ref="B370:B371"/>
    <mergeCell ref="C370:C371"/>
    <mergeCell ref="D370:E370"/>
    <mergeCell ref="F370:G370"/>
    <mergeCell ref="A19:A20"/>
    <mergeCell ref="B19:B20"/>
    <mergeCell ref="C19:C20"/>
    <mergeCell ref="D19:E19"/>
    <mergeCell ref="F19:G19"/>
    <mergeCell ref="A22:G22"/>
    <mergeCell ref="A6:G7"/>
    <mergeCell ref="A9:B9"/>
    <mergeCell ref="A12:B12"/>
    <mergeCell ref="A14:B14"/>
    <mergeCell ref="A15:B15"/>
    <mergeCell ref="A18:G18"/>
  </mergeCells>
  <pageMargins left="0.31496062992125984" right="0.31496062992125984" top="0.35433070866141736" bottom="0.35433070866141736" header="0.31496062992125984" footer="0.31496062992125984"/>
  <pageSetup paperSize="9" scale="51" fitToHeight="0" orientation="portrait" copies="2" r:id="rId1"/>
  <rowBreaks count="2" manualBreakCount="2">
    <brk id="287" max="7" man="1"/>
    <brk id="4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ФЭМ Чеченэнерго</vt:lpstr>
      <vt:lpstr>'ФЭМ Чеченэнерго'!Область_печати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2023-02-13T07:46:09Z</dcterms:created>
  <dcterms:modified xsi:type="dcterms:W3CDTF">2023-02-13T07:48:09Z</dcterms:modified>
</cp:coreProperties>
</file>