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1\Отчет 4 квартал 2021 года\Направлено в МИНЭНЕРГО 10.02.2022\Отчет об исполнении ИПР АО Чеченэнерго за 4 кв 2021\Форматы ИПР ЧЭ\"/>
    </mc:Choice>
  </mc:AlternateContent>
  <bookViews>
    <workbookView xWindow="0" yWindow="0" windowWidth="28800" windowHeight="12000"/>
  </bookViews>
  <sheets>
    <sheet name="12 Квартал освоение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'12 Квартал освоение'!$A$24:$AB$303</definedName>
    <definedName name="arm">'[1]Спр. классов АРМов'!$B$2:$B$7</definedName>
    <definedName name="mkik" localSheetId="0" hidden="1">{#N/A,#N/A,TRUE,"Лист1";#N/A,#N/A,TRUE,"Лист2";#N/A,#N/A,TRUE,"Лист3"}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localSheetId="0" hidden="1">[2]перекрестка!$F$139:$G$139,[2]перекрестка!$F$145:$G$145,[2]перекрестка!$J$36:$K$40,P1_T1_Protect,P2_T1_Protect,P3_T1_Protect,P4_T1_Protect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localSheetId="0" hidden="1">{#N/A,#N/A,TRUE,"Лист1";#N/A,#N/A,TRUE,"Лист2";#N/A,#N/A,TRUE,"Лист3"}</definedName>
    <definedName name="rty5ery" hidden="1">{#N/A,#N/A,TRUE,"Лист1";#N/A,#N/A,TRUE,"Лист2";#N/A,#N/A,TRUE,"Лист3"}</definedName>
    <definedName name="uilt" localSheetId="0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'12 Квартал освоение'!$A$48:$V$310</definedName>
    <definedName name="Z_03EB9DF4_AC98_4BC6_9F99_BC4E566A59EB_.wvu.FilterData" localSheetId="0" hidden="1">'12 Квартал освоение'!$A$48:$V$310</definedName>
    <definedName name="Z_072137E3_9A31_40C6_B2F8_9E0682CF001C_.wvu.FilterData" localSheetId="0" hidden="1">'12 Квартал освоение'!$A$48:$V$310</definedName>
    <definedName name="Z_087625E1_6442_4CFE_9ADB_7A5E7D20F421_.wvu.FilterData" localSheetId="0" hidden="1">'12 Квартал освоение'!$A$20:$V$320</definedName>
    <definedName name="Z_099F8D69_7585_4416_A0D9_3B92F624255C_.wvu.FilterData" localSheetId="0" hidden="1">'12 Квартал освоение'!$A$48:$V$310</definedName>
    <definedName name="Z_1D4769C9_22D3_41D7_BB10_557E5B558A42_.wvu.FilterData" localSheetId="0" hidden="1">'12 Квартал освоение'!$A$48:$V$316</definedName>
    <definedName name="Z_2411F0DF_B06E_4B96_B6E2_07231CDB021F_.wvu.FilterData" localSheetId="0" hidden="1">'12 Квартал освоение'!$A$24:$V$310</definedName>
    <definedName name="Z_26DAEAC3_92A5_4121_942A_41E1C66C8C7F_.wvu.FilterData" localSheetId="0" hidden="1">'12 Квартал освоение'!$A$48:$V$316</definedName>
    <definedName name="Z_28C854DD_575D_436D_BB89_4EBFD66A31F2_.wvu.FilterData" localSheetId="0" hidden="1">'12 Квартал освоение'!$A$24:$V$310</definedName>
    <definedName name="Z_28DD50A5_FF68_433B_8BB2_B3B3CEA0C4F3_.wvu.FilterData" localSheetId="0" hidden="1">'12 Квартал освоение'!$A$48:$V$316</definedName>
    <definedName name="Z_2AD7D8A5_D91B_4BFF_A9D2_3942C99EEDAD_.wvu.FilterData" localSheetId="0" hidden="1">'12 Квартал освоение'!$A$48:$V$316</definedName>
    <definedName name="Z_2B705702_B67B_491C_8E54_4D0D6F3E9453_.wvu.FilterData" localSheetId="0" hidden="1">'12 Квартал освоение'!$A$48:$V$314</definedName>
    <definedName name="Z_2B944529_4431_4AE3_A585_21D645644E2B_.wvu.FilterData" localSheetId="0" hidden="1">'12 Квартал освоение'!$A$24:$AB$303</definedName>
    <definedName name="Z_2B944529_4431_4AE3_A585_21D645644E2B_.wvu.PrintArea" localSheetId="0" hidden="1">'12 Квартал освоение'!$A$1:$V$316</definedName>
    <definedName name="Z_2B944529_4431_4AE3_A585_21D645644E2B_.wvu.PrintTitles" localSheetId="0" hidden="1">'12 Квартал освоение'!$A:$B,'12 Квартал освоение'!$20:$24</definedName>
    <definedName name="Z_2BF31BFA_465C_4F9A_9D42_0A095C5E416C_.wvu.FilterData" localSheetId="0" hidden="1">'12 Квартал освоение'!$A$48:$V$310</definedName>
    <definedName name="Z_2D0AFCAA_9364_47AA_B985_49881280DD67_.wvu.FilterData" localSheetId="0" hidden="1">'12 Квартал освоение'!$A$48:$V$316</definedName>
    <definedName name="Z_2DB1AFA1_9EED_47A4_81DD_AA83ACAA5BC0_.wvu.FilterData" localSheetId="0" hidden="1">'12 Квартал освоение'!$A$24:$AB$212</definedName>
    <definedName name="Z_2DB1AFA1_9EED_47A4_81DD_AA83ACAA5BC0_.wvu.PrintArea" localSheetId="0" hidden="1">'12 Квартал освоение'!$A$1:$V$316</definedName>
    <definedName name="Z_2DB1AFA1_9EED_47A4_81DD_AA83ACAA5BC0_.wvu.PrintTitles" localSheetId="0" hidden="1">'12 Квартал освоение'!$A:$B,'12 Квартал освоение'!$20:$24</definedName>
    <definedName name="Z_2EEADB0C_A303_42AC_9F14_ED4554CA0DFF_.wvu.FilterData" localSheetId="0" hidden="1">'12 Квартал освоение'!$A$24:$V$310</definedName>
    <definedName name="Z_35E5254D_33D2_4F9E_A1A3_D8A4A840691E_.wvu.FilterData" localSheetId="0" hidden="1">'12 Квартал освоение'!$A$48:$V$314</definedName>
    <definedName name="Z_37FDCE4A_6CA4_4AB4_B747_B6F8179F01AF_.wvu.FilterData" localSheetId="0" hidden="1">'12 Квартал освоение'!$A$48:$V$316</definedName>
    <definedName name="Z_3DA5BA36_6938_471F_B773_58C819FFA9C8_.wvu.FilterData" localSheetId="0" hidden="1">'12 Квартал освоение'!$A$48:$V$310</definedName>
    <definedName name="Z_40AF2882_EE60_4760_BBBA_B54B2DAF72F9_.wvu.FilterData" localSheetId="0" hidden="1">'12 Квартал освоение'!$A$48:$V$314</definedName>
    <definedName name="Z_41B76FCA_8ADA_4407_878E_56A7264D83C4_.wvu.FilterData" localSheetId="0" hidden="1">'12 Квартал освоение'!$A$48:$V$316</definedName>
    <definedName name="Z_434B79F9_CE67_44DF_BBA0_0AA985688936_.wvu.FilterData" localSheetId="0" hidden="1">'12 Квартал освоение'!$A$24:$AB$303</definedName>
    <definedName name="Z_434B79F9_CE67_44DF_BBA0_0AA985688936_.wvu.PrintArea" localSheetId="0" hidden="1">'12 Квартал освоение'!$A$1:$V$316</definedName>
    <definedName name="Z_434B79F9_CE67_44DF_BBA0_0AA985688936_.wvu.PrintTitles" localSheetId="0" hidden="1">'12 Квартал освоение'!$A:$B,'12 Квартал освоение'!$20:$24</definedName>
    <definedName name="Z_456B260A_4433_4764_B08B_5A07673D1E6C_.wvu.FilterData" localSheetId="0" hidden="1">'12 Квартал освоение'!$A$48:$V$310</definedName>
    <definedName name="Z_48A60FB0_9A73_41A3_99DB_17520660C91A_.wvu.FilterData" localSheetId="0" hidden="1">'12 Квартал освоение'!$A$24:$AB$303</definedName>
    <definedName name="Z_48A60FB0_9A73_41A3_99DB_17520660C91A_.wvu.PrintArea" localSheetId="0" hidden="1">'12 Квартал освоение'!$A$1:$V$316</definedName>
    <definedName name="Z_48A60FB0_9A73_41A3_99DB_17520660C91A_.wvu.PrintTitles" localSheetId="0" hidden="1">'12 Квартал освоение'!$A:$B,'12 Квартал освоение'!$20:$24</definedName>
    <definedName name="Z_4B55D313_9919_45E0_885D_E27F9BA79174_.wvu.FilterData" localSheetId="0" hidden="1">'12 Квартал освоение'!$A$48:$V$316</definedName>
    <definedName name="Z_4C3B9284_9F6E_4B16_ADF3_C6E5557CCDE2_.wvu.FilterData" localSheetId="0" hidden="1">'12 Квартал освоение'!$A$24:$V$310</definedName>
    <definedName name="Z_55112044_F641_4E62_9B15_3FD5213338B9_.wvu.FilterData" localSheetId="0" hidden="1">'12 Квартал освоение'!$A$24:$V$310</definedName>
    <definedName name="Z_55AAC02E_354B_458A_B57A_9A758D9C24F6_.wvu.FilterData" localSheetId="0" hidden="1">'12 Квартал освоение'!$A$48:$V$310</definedName>
    <definedName name="Z_5939E2BE_D513_447E_886D_794B8773EF22_.wvu.FilterData" localSheetId="0" hidden="1">'12 Квартал освоение'!$A$48:$V$310</definedName>
    <definedName name="Z_5EADC1CF_ED63_4C90_B528_B134FE0A2319_.wvu.FilterData" localSheetId="0" hidden="1">'12 Квартал освоение'!$A$48:$V$316</definedName>
    <definedName name="Z_5F2A370E_836A_4992_942B_22CE95057883_.wvu.FilterData" localSheetId="0" hidden="1">'12 Квартал освоение'!$A$48:$V$310</definedName>
    <definedName name="Z_5F39CD15_C553_4CF0_940C_0295EF87970E_.wvu.FilterData" localSheetId="0" hidden="1">'12 Квартал освоение'!$A$48:$V$316</definedName>
    <definedName name="Z_638697C3_FF78_4B65_B9E8_EA2C7C52D3B4_.wvu.Cols" localSheetId="0" hidden="1">'12 Квартал освоение'!#REF!</definedName>
    <definedName name="Z_638697C3_FF78_4B65_B9E8_EA2C7C52D3B4_.wvu.FilterData" localSheetId="0" hidden="1">'12 Квартал освоение'!$A$24:$V$310</definedName>
    <definedName name="Z_638697C3_FF78_4B65_B9E8_EA2C7C52D3B4_.wvu.PrintArea" localSheetId="0" hidden="1">'12 Квартал освоение'!$A$1:$V$316</definedName>
    <definedName name="Z_638697C3_FF78_4B65_B9E8_EA2C7C52D3B4_.wvu.PrintTitles" localSheetId="0" hidden="1">'12 Квартал освоение'!$A:$B,'12 Квартал освоение'!$20:$24</definedName>
    <definedName name="Z_64B0B66B_451D_42B4_98F5_90F4F6D43185_.wvu.FilterData" localSheetId="0" hidden="1">'12 Квартал освоение'!$A$48:$V$316</definedName>
    <definedName name="Z_68608AB4_99AC_4E4C_A27D_0DD29BE6EC94_.wvu.FilterData" localSheetId="0" hidden="1">'12 Квартал освоение'!$A$48:$V$316</definedName>
    <definedName name="Z_68608AB4_99AC_4E4C_A27D_0DD29BE6EC94_.wvu.PrintArea" localSheetId="0" hidden="1">'12 Квартал освоение'!$A$1:$V$316</definedName>
    <definedName name="Z_68608AB4_99AC_4E4C_A27D_0DD29BE6EC94_.wvu.PrintTitles" localSheetId="0" hidden="1">'12 Квартал освоение'!$A:$B,'12 Квартал освоение'!$20:$24</definedName>
    <definedName name="Z_68DD7863_B56D_46FB_80F5_0E3DF8B3E841_.wvu.FilterData" localSheetId="0" hidden="1">'12 Квартал освоение'!$A$24:$AB$303</definedName>
    <definedName name="Z_702FE522_82F0_49A6_943F_84353B6A3E15_.wvu.FilterData" localSheetId="0" hidden="1">'12 Квартал освоение'!$A$48:$V$310</definedName>
    <definedName name="Z_74CE0FEA_305F_4C35_BF60_A17DA60785C5_.wvu.FilterData" localSheetId="0" hidden="1">'12 Квартал освоение'!$A$48:$V$316</definedName>
    <definedName name="Z_74CE0FEA_305F_4C35_BF60_A17DA60785C5_.wvu.PrintArea" localSheetId="0" hidden="1">'12 Квартал освоение'!$A$1:$V$316</definedName>
    <definedName name="Z_74CE0FEA_305F_4C35_BF60_A17DA60785C5_.wvu.PrintTitles" localSheetId="0" hidden="1">'12 Квартал освоение'!$A:$B,'12 Квартал освоение'!$20:$24</definedName>
    <definedName name="Z_7A5C0ADA_811C_434A_9B3E_CBAB5F597987_.wvu.FilterData" localSheetId="0" hidden="1">'12 Квартал освоение'!$A$20:$V$320</definedName>
    <definedName name="Z_7A600714_71D6_47BA_A813_775E7C7D2FBC_.wvu.FilterData" localSheetId="0" hidden="1">'12 Квартал освоение'!$A$48:$V$310</definedName>
    <definedName name="Z_7AF98FE0_D761_4DCC_843E_01D5FF3D89E1_.wvu.FilterData" localSheetId="0" hidden="1">'12 Квартал освоение'!$A$48:$V$310</definedName>
    <definedName name="Z_7DEB5728_2FB9_407E_AD51_935C096482A6_.wvu.FilterData" localSheetId="0" hidden="1">'12 Квартал освоение'!$A$24:$V$310</definedName>
    <definedName name="Z_7DEB5728_2FB9_407E_AD51_935C096482A6_.wvu.PrintArea" localSheetId="0" hidden="1">'12 Квартал освоение'!$A$1:$V$316</definedName>
    <definedName name="Z_7DEB5728_2FB9_407E_AD51_935C096482A6_.wvu.PrintTitles" localSheetId="0" hidden="1">'12 Квартал освоение'!$A:$B,'12 Квартал освоение'!$20:$24</definedName>
    <definedName name="Z_7E305599_5569_4C72_8EEF_755C87DD4A78_.wvu.FilterData" localSheetId="0" hidden="1">'12 Квартал освоение'!$A$48:$V$316</definedName>
    <definedName name="Z_802102DC_FBE0_4A84_A4E5_B623C4572B73_.wvu.FilterData" localSheetId="0" hidden="1">'12 Квартал освоение'!$A$24:$V$310</definedName>
    <definedName name="Z_802102DC_FBE0_4A84_A4E5_B623C4572B73_.wvu.PrintArea" localSheetId="0" hidden="1">'12 Квартал освоение'!$A$1:$V$316</definedName>
    <definedName name="Z_802102DC_FBE0_4A84_A4E5_B623C4572B73_.wvu.PrintTitles" localSheetId="0" hidden="1">'12 Квартал освоение'!$A:$B,'12 Квартал освоение'!$20:$24</definedName>
    <definedName name="Z_8057ED42_2C94_46D3_B926_5EFD6F7A79E4_.wvu.FilterData" localSheetId="0" hidden="1">'12 Квартал освоение'!$A$48:$V$321</definedName>
    <definedName name="Z_82FE6FC8_CA67_4A4B_AF05_E7C978721CCD_.wvu.FilterData" localSheetId="0" hidden="1">'12 Квартал освоение'!$A$48:$V$310</definedName>
    <definedName name="Z_83892220_42BE_4E65_B5DD_7312A39A3DC0_.wvu.FilterData" localSheetId="0" hidden="1">'12 Квартал освоение'!$A$48:$V$316</definedName>
    <definedName name="Z_84321A1D_5D30_4E68_AC39_2B3966EB8B19_.wvu.FilterData" localSheetId="0" hidden="1">'12 Квартал освоение'!$A$48:$V$316</definedName>
    <definedName name="Z_8562E1EA_A7A6_4ECB_965F_7FEF3C69B7FB_.wvu.FilterData" localSheetId="0" hidden="1">'12 Квартал освоение'!$A$48:$V$316</definedName>
    <definedName name="Z_86ABB103_B007_4CE7_BE9F_F4EED57FA42A_.wvu.FilterData" localSheetId="0" hidden="1">'12 Квартал освоение'!$A$24:$AB$303</definedName>
    <definedName name="Z_86ABB103_B007_4CE7_BE9F_F4EED57FA42A_.wvu.PrintArea" localSheetId="0" hidden="1">'12 Квартал освоение'!$A$1:$V$316</definedName>
    <definedName name="Z_86ABB103_B007_4CE7_BE9F_F4EED57FA42A_.wvu.PrintTitles" localSheetId="0" hidden="1">'12 Квартал освоение'!$A:$B,'12 Квартал освоение'!$20:$24</definedName>
    <definedName name="Z_880704C7_F409_41C4_8E00_6A41EAC6D809_.wvu.FilterData" localSheetId="0" hidden="1">'12 Квартал освоение'!$A$48:$V$310</definedName>
    <definedName name="Z_887CD72D_476D_4F24_A01E_D0BC250F50FB_.wvu.FilterData" localSheetId="0" hidden="1">'12 Квартал освоение'!$A$24:$AB$303</definedName>
    <definedName name="Z_8C96D9DD_5E01_4B30_95B0_086CFC2C6C55_.wvu.FilterData" localSheetId="0" hidden="1">'12 Квартал освоение'!$A$48:$V$316</definedName>
    <definedName name="Z_8CF66D4F_C382_40A9_9E2A_969FC78174FB_.wvu.FilterData" localSheetId="0" hidden="1">'12 Квартал освоение'!$A$48:$V$316</definedName>
    <definedName name="Z_8F1D26EC_2A17_448C_B03E_3E3FACB015C6_.wvu.FilterData" localSheetId="0" hidden="1">'12 Квартал освоение'!$A$24:$V$310</definedName>
    <definedName name="Z_8F1D26EC_2A17_448C_B03E_3E3FACB015C6_.wvu.PrintArea" localSheetId="0" hidden="1">'12 Квартал освоение'!$A$1:$V$316</definedName>
    <definedName name="Z_8F1D26EC_2A17_448C_B03E_3E3FACB015C6_.wvu.PrintTitles" localSheetId="0" hidden="1">'12 Квартал освоение'!$A:$B,'12 Квартал освоение'!$20:$24</definedName>
    <definedName name="Z_8F60B858_F6CB_493A_8F80_44A2D25571BD_.wvu.FilterData" localSheetId="0" hidden="1">'12 Квартал освоение'!$A$20:$V$320</definedName>
    <definedName name="Z_90F446D3_8F17_4085_80BE_278C9FB5921D_.wvu.FilterData" localSheetId="0" hidden="1">'12 Квартал освоение'!$A$48:$V$316</definedName>
    <definedName name="Z_91515713_F106_4382_8189_86D702C61567_.wvu.Cols" localSheetId="0" hidden="1">'12 Квартал освоение'!#REF!</definedName>
    <definedName name="Z_91515713_F106_4382_8189_86D702C61567_.wvu.FilterData" localSheetId="0" hidden="1">'12 Квартал освоение'!$A$48:$V$316</definedName>
    <definedName name="Z_91515713_F106_4382_8189_86D702C61567_.wvu.PrintArea" localSheetId="0" hidden="1">'12 Квартал освоение'!$A$1:$V$48</definedName>
    <definedName name="Z_91515713_F106_4382_8189_86D702C61567_.wvu.PrintTitles" localSheetId="0" hidden="1">'12 Квартал освоение'!$20:$24</definedName>
    <definedName name="Z_9196E627_69A3_4CCA_B921_EB1B8553BF72_.wvu.FilterData" localSheetId="0" hidden="1">'12 Квартал освоение'!$A$48:$V$314</definedName>
    <definedName name="Z_91B3C248_D769_4FF3_ADD2_66FB1E146DB1_.wvu.FilterData" localSheetId="0" hidden="1">'12 Квартал освоение'!$A$48:$V$316</definedName>
    <definedName name="Z_91C6F324_F361_4A8F_B9C3_6FF2051955FB_.wvu.FilterData" localSheetId="0" hidden="1">'12 Квартал освоение'!$A$48:$V$316</definedName>
    <definedName name="Z_92A9B708_7856_444B_B4D2_F25F43E6C0C3_.wvu.FilterData" localSheetId="0" hidden="1">'12 Квартал освоение'!$A$48:$V$310</definedName>
    <definedName name="Z_96C5C045_D63B_488E_AAF1_E51F06B8E6A1_.wvu.FilterData" localSheetId="0" hidden="1">'12 Квартал освоение'!$A$24:$V$310</definedName>
    <definedName name="Z_96D66BBF_87D4_466D_B500_423361C5C709_.wvu.FilterData" localSheetId="0" hidden="1">'12 Квартал освоение'!$A$48:$V$310</definedName>
    <definedName name="Z_97A96CCC_FE99_437D_B8D6_12A96FD7E5E0_.wvu.FilterData" localSheetId="0" hidden="1">'12 Квартал освоение'!$A$24:$AB$303</definedName>
    <definedName name="Z_992A4BBD_9184_4F17_9E7C_14886515C900_.wvu.FilterData" localSheetId="0" hidden="1">'12 Квартал освоение'!$A$48:$V$316</definedName>
    <definedName name="Z_9EB4C06B_C4E3_4FC8_B82B_63B953E6624A_.wvu.FilterData" localSheetId="0" hidden="1">'12 Квартал освоение'!$A$48:$V$310</definedName>
    <definedName name="Z_9F5406DC_89AB_4D73_8A15_7589A4B6E17E_.wvu.FilterData" localSheetId="0" hidden="1">'12 Квартал освоение'!$A$48:$V$316</definedName>
    <definedName name="Z_A0CC8554_66A6_49FF_911C_B8E862557F96_.wvu.FilterData" localSheetId="0" hidden="1">'12 Квартал освоение'!$A$24:$V$310</definedName>
    <definedName name="Z_A132F0A7_D9B6_4BF3_83AB_B244BEA6BB51_.wvu.FilterData" localSheetId="0" hidden="1">'12 Квартал освоение'!$A$48:$V$316</definedName>
    <definedName name="Z_A15C0F21_5131_41E0_AFE4_42812F6B0841_.wvu.Cols" localSheetId="0" hidden="1">'12 Квартал освоение'!#REF!</definedName>
    <definedName name="Z_A15C0F21_5131_41E0_AFE4_42812F6B0841_.wvu.FilterData" localSheetId="0" hidden="1">'12 Квартал освоение'!$A$24:$V$310</definedName>
    <definedName name="Z_A15C0F21_5131_41E0_AFE4_42812F6B0841_.wvu.PrintArea" localSheetId="0" hidden="1">'12 Квартал освоение'!$A$1:$V$316</definedName>
    <definedName name="Z_A15C0F21_5131_41E0_AFE4_42812F6B0841_.wvu.PrintTitles" localSheetId="0" hidden="1">'12 Квартал освоение'!$A:$B,'12 Квартал освоение'!$20:$24</definedName>
    <definedName name="Z_A26238BE_7791_46AE_8DC7_FDB913DC2957_.wvu.FilterData" localSheetId="0" hidden="1">'12 Квартал освоение'!$A$24:$AB$212</definedName>
    <definedName name="Z_A26238BE_7791_46AE_8DC7_FDB913DC2957_.wvu.PrintArea" localSheetId="0" hidden="1">'12 Квартал освоение'!$A$1:$V$316</definedName>
    <definedName name="Z_A26238BE_7791_46AE_8DC7_FDB913DC2957_.wvu.PrintTitles" localSheetId="0" hidden="1">'12 Квартал освоение'!$A:$B,'12 Квартал освоение'!$20:$24</definedName>
    <definedName name="Z_A36DA4C0_9581_4E59_95FC_3E8FC0901F8C_.wvu.FilterData" localSheetId="0" hidden="1">'12 Квартал освоение'!$A$48:$V$310</definedName>
    <definedName name="Z_A6016254_B165_4134_8764_5CABD680509E_.wvu.FilterData" localSheetId="0" hidden="1">'12 Квартал освоение'!$A$24:$AB$303</definedName>
    <definedName name="Z_A774B78E_3A44_4F81_9555_CC8B5259AC48_.wvu.FilterData" localSheetId="0" hidden="1">'12 Квартал освоение'!#REF!</definedName>
    <definedName name="Z_A7B62BF9_ABB7_4338_A6D7_571B5A7A9746_.wvu.FilterData" localSheetId="0" hidden="1">'12 Квартал освоение'!$A$48:$V$316</definedName>
    <definedName name="Z_A9216DE1_6650_4651_9830_13DDA1C2CD91_.wvu.FilterData" localSheetId="0" hidden="1">'12 Квартал освоение'!$A$48:$V$310</definedName>
    <definedName name="Z_AB8D6E5A_B563_4E6A_A417_E8622BA78E0B_.wvu.FilterData" localSheetId="0" hidden="1">'12 Квартал освоение'!$A$48:$V$314</definedName>
    <definedName name="Z_AFBDF438_B40A_4684_94F8_56FA1356ADC3_.wvu.FilterData" localSheetId="0" hidden="1">'12 Квартал освоение'!$A$48:$V$310</definedName>
    <definedName name="Z_B5BE75AE_9D7A_4463_90B4_A4B1B19172CB_.wvu.FilterData" localSheetId="0" hidden="1">'12 Квартал освоение'!$A$48:$V$316</definedName>
    <definedName name="Z_B7343056_A75A_4C54_8731_E17F57DE7967_.wvu.FilterData" localSheetId="0" hidden="1">'12 Квартал освоение'!$A$48:$V$310</definedName>
    <definedName name="Z_B74C834F_88DE_4FBD_9E60_56D6F61CCB0C_.wvu.FilterData" localSheetId="0" hidden="1">'12 Квартал освоение'!$A$48:$V$316</definedName>
    <definedName name="Z_B81CE5DD_59C7_4219_9F64_9F23059D6732_.wvu.Cols" localSheetId="0" hidden="1">'12 Квартал освоение'!$J:$Q</definedName>
    <definedName name="Z_B81CE5DD_59C7_4219_9F64_9F23059D6732_.wvu.FilterData" localSheetId="0" hidden="1">'12 Квартал освоение'!$A$24:$AB$303</definedName>
    <definedName name="Z_B81CE5DD_59C7_4219_9F64_9F23059D6732_.wvu.PrintArea" localSheetId="0" hidden="1">'12 Квартал освоение'!$A$1:$V$316</definedName>
    <definedName name="Z_B81CE5DD_59C7_4219_9F64_9F23059D6732_.wvu.PrintTitles" localSheetId="0" hidden="1">'12 Квартал освоение'!$A:$B,'12 Квартал освоение'!$20:$24</definedName>
    <definedName name="Z_B84EC98E_84AB_4AF0_98C3_5A65C514C6C5_.wvu.FilterData" localSheetId="0" hidden="1">'12 Квартал освоение'!$A$48:$V$316</definedName>
    <definedName name="Z_B8C11432_7879_4F6B_96D4_6AB50672E558_.wvu.FilterData" localSheetId="0" hidden="1">'12 Квартал освоение'!$A$48:$V$314</definedName>
    <definedName name="Z_BBF0EF1B_DBD8_4492_9CF8_F958D341F225_.wvu.FilterData" localSheetId="0" hidden="1">'12 Квартал освоение'!$A$48:$V$316</definedName>
    <definedName name="Z_BE151334_7720_47A8_B744_1F1F36FD5527_.wvu.FilterData" localSheetId="0" hidden="1">'12 Квартал освоение'!$A$48:$V$316</definedName>
    <definedName name="Z_BFFE2A37_2C1B_436E_B89F_7510F15CEFB6_.wvu.FilterData" localSheetId="0" hidden="1">'12 Квартал освоение'!$A$48:$V$310</definedName>
    <definedName name="Z_C4035866_E753_4E74_BD98_B610EDCCE194_.wvu.FilterData" localSheetId="0" hidden="1">'12 Квартал освоение'!$A$24:$AB$303</definedName>
    <definedName name="Z_C4035866_E753_4E74_BD98_B610EDCCE194_.wvu.PrintArea" localSheetId="0" hidden="1">'12 Квартал освоение'!$A$1:$V$316</definedName>
    <definedName name="Z_C4035866_E753_4E74_BD98_B610EDCCE194_.wvu.PrintTitles" localSheetId="0" hidden="1">'12 Квартал освоение'!$A:$B,'12 Квартал освоение'!$20:$24</definedName>
    <definedName name="Z_C4127FE5_12E8_464C_B290_602AD096A853_.wvu.FilterData" localSheetId="0" hidden="1">'12 Квартал освоение'!$A$48:$V$310</definedName>
    <definedName name="Z_C5EFF124_8741_4FB2_8DFD_FFFD2E175AA6_.wvu.Cols" localSheetId="0" hidden="1">'12 Квартал освоение'!#REF!</definedName>
    <definedName name="Z_C5EFF124_8741_4FB2_8DFD_FFFD2E175AA6_.wvu.FilterData" localSheetId="0" hidden="1">'12 Квартал освоение'!$A$48:$V$310</definedName>
    <definedName name="Z_C676504B_35FD_4DBE_B657_AE4202CDC300_.wvu.Cols" localSheetId="0" hidden="1">'12 Квартал освоение'!$N:$Q</definedName>
    <definedName name="Z_C676504B_35FD_4DBE_B657_AE4202CDC300_.wvu.FilterData" localSheetId="0" hidden="1">'12 Квартал освоение'!$A$48:$V$310</definedName>
    <definedName name="Z_C676504B_35FD_4DBE_B657_AE4202CDC300_.wvu.PrintArea" localSheetId="0" hidden="1">'12 Квартал освоение'!$A$1:$V$48</definedName>
    <definedName name="Z_C676504B_35FD_4DBE_B657_AE4202CDC300_.wvu.PrintTitles" localSheetId="0" hidden="1">'12 Квартал освоение'!$20:$24</definedName>
    <definedName name="Z_C68088A4_3EB4_46BC_B21F_0EB9395BC3B8_.wvu.FilterData" localSheetId="0" hidden="1">'12 Квартал освоение'!$A$48:$V$316</definedName>
    <definedName name="Z_C784D978_84A4_4849_AEF3_4B731E7B807D_.wvu.FilterData" localSheetId="0" hidden="1">'12 Квартал освоение'!$A$48:$V$316</definedName>
    <definedName name="Z_C8008826_10AC_4917_AE8D_1FAF506D7F03_.wvu.FilterData" localSheetId="0" hidden="1">'12 Квартал освоение'!$A$48:$V$316</definedName>
    <definedName name="Z_CA769590_FE17_45EE_B2BE_AFEDEEB57907_.wvu.FilterData" localSheetId="0" hidden="1">'12 Квартал освоение'!$A$48:$V$310</definedName>
    <definedName name="Z_CB37D951_96F5_4AE8_99D2_D7A8085BE3F7_.wvu.FilterData" localSheetId="0" hidden="1">'12 Квартал освоение'!$A$48:$V$316</definedName>
    <definedName name="Z_CBCE1805_078A_40E0_B01A_2A86DFDA611F_.wvu.FilterData" localSheetId="0" hidden="1">'12 Квартал освоение'!$A$48:$V$314</definedName>
    <definedName name="Z_CC123666_CB75_43B7_BE8D_6AA4F2C525E2_.wvu.FilterData" localSheetId="0" hidden="1">'12 Квартал освоение'!$A$48:$V$310</definedName>
    <definedName name="Z_CD2BBFCB_F678_40DB_8294_B16D7E70A3F2_.wvu.FilterData" localSheetId="0" hidden="1">'12 Квартал освоение'!$A$48:$V$310</definedName>
    <definedName name="Z_D2510616_5538_4496_B8B3_EFACE99A621B_.wvu.FilterData" localSheetId="0" hidden="1">'12 Квартал освоение'!$A$48:$V$316</definedName>
    <definedName name="Z_D35C68D5_4AB4_4876_B7AC_DB5808787904_.wvu.FilterData" localSheetId="0" hidden="1">'12 Квартал освоение'!$A$48:$V$316</definedName>
    <definedName name="Z_DA122019_8AEE_403B_8CA9_CE2DE64BEB84_.wvu.FilterData" localSheetId="0" hidden="1">'12 Квартал освоение'!$A$48:$V$310</definedName>
    <definedName name="Z_E044C467_E737_4DD1_A683_090AEE546589_.wvu.FilterData" localSheetId="0" hidden="1">'12 Квартал освоение'!$A$48:$V$316</definedName>
    <definedName name="Z_E0F715AC_EC95_4989_9B43_95240978CE30_.wvu.FilterData" localSheetId="0" hidden="1">'12 Квартал освоение'!$A$48:$V$310</definedName>
    <definedName name="Z_E222F804_7F63_4CAB_BA7F_EB015BC276B9_.wvu.FilterData" localSheetId="0" hidden="1">'12 Квартал освоение'!$A$48:$V$321</definedName>
    <definedName name="Z_E26A94BD_FBAC_41ED_8339_7D59AFA7B3CD_.wvu.FilterData" localSheetId="0" hidden="1">'12 Квартал освоение'!$A$48:$V$310</definedName>
    <definedName name="Z_E2760D9D_711F_48FF_88BA_568697ED1953_.wvu.FilterData" localSheetId="0" hidden="1">'12 Квартал освоение'!$A$48:$V$314</definedName>
    <definedName name="Z_E35C38A5_5727_4360_B062_90A9188B0F56_.wvu.FilterData" localSheetId="0" hidden="1">'12 Квартал освоение'!$A$48:$V$316</definedName>
    <definedName name="Z_E6561C9A_632C_41BB_8A75_C9A4FA81ADE6_.wvu.FilterData" localSheetId="0" hidden="1">'12 Квартал освоение'!$A$24:$AB$212</definedName>
    <definedName name="Z_E67E8D2C_C698_4923_AE59_CA6766696DF8_.wvu.FilterData" localSheetId="0" hidden="1">'12 Квартал освоение'!$A$48:$V$310</definedName>
    <definedName name="Z_E72B1AF8_6300_439C_923E_426428AA6492_.wvu.FilterData" localSheetId="0" hidden="1">'12 Квартал освоение'!$A$24:$AB$303</definedName>
    <definedName name="Z_E8F36E3D_6729_4114_942B_5226BE6574BA_.wvu.FilterData" localSheetId="0" hidden="1">'12 Квартал освоение'!$A$48:$V$310</definedName>
    <definedName name="Z_E9C71993_3DA8_42BC_B3BF_66DEC161149F_.wvu.FilterData" localSheetId="0" hidden="1">'12 Квартал освоение'!$A$48:$V$310</definedName>
    <definedName name="Z_EA0661A5_3858_4CE5_8A66_6DE59115BC04_.wvu.FilterData" localSheetId="0" hidden="1">'12 Квартал освоение'!$A$48:$V$316</definedName>
    <definedName name="Z_EB035077_D1D6_4DE3_9316_3D8FAB8685E1_.wvu.FilterData" localSheetId="0" hidden="1">'12 Квартал освоение'!$A$24:$V$310</definedName>
    <definedName name="Z_EDE0ED8E_E34E_4BB0_ABEA_40847C828F8F_.wvu.FilterData" localSheetId="0" hidden="1">'12 Квартал освоение'!$A$48:$V$316</definedName>
    <definedName name="Z_F1AA8E75_AC05_4FC1_B5E1_D271B0A93A4F_.wvu.FilterData" localSheetId="0" hidden="1">'12 Квартал освоение'!$A$24:$AB$303</definedName>
    <definedName name="Z_F29DD04C_48E6_48FE_90D7_16D4A05BCFB2_.wvu.FilterData" localSheetId="0" hidden="1">'12 Квартал освоение'!$A$24:$AB$303</definedName>
    <definedName name="Z_F29DD04C_48E6_48FE_90D7_16D4A05BCFB2_.wvu.PrintArea" localSheetId="0" hidden="1">'12 Квартал освоение'!$A$1:$V$316</definedName>
    <definedName name="Z_F29DD04C_48E6_48FE_90D7_16D4A05BCFB2_.wvu.PrintTitles" localSheetId="0" hidden="1">'12 Квартал освоение'!$A:$B,'12 Квартал освоение'!$20:$24</definedName>
    <definedName name="Z_F2ABD8EA_6DB7_43F4_9C2F_C38CCCDBB3FD_.wvu.FilterData" localSheetId="0" hidden="1">'12 Квартал освоение'!$A$48:$V$316</definedName>
    <definedName name="Z_F76F23A2_F414_4A2E_84E8_865337660174_.wvu.FilterData" localSheetId="0" hidden="1">'12 Квартал освоение'!$A$48:$V$316</definedName>
    <definedName name="Z_F979D6CF_076C_43BF_8A89_212D37CD2E24_.wvu.FilterData" localSheetId="0" hidden="1">'12 Квартал освоение'!$A$48:$V$316</definedName>
    <definedName name="Z_F98F2E63_0546_4C4F_8D46_045300C4EEF7_.wvu.FilterData" localSheetId="0" hidden="1">'12 Квартал освоение'!$A$48:$V$316</definedName>
    <definedName name="Z_FB08CD6B_30AF_4D5D_BBA2_72A2A4786C23_.wvu.FilterData" localSheetId="0" hidden="1">'12 Квартал освоение'!$A$48:$V$316</definedName>
    <definedName name="Z_FF0BECDC_6018_439F_BA8A_653BFFBC84E9_.wvu.FilterData" localSheetId="0" hidden="1">'12 Квартал освоение'!$A$48:$V$310</definedName>
    <definedName name="ар4р5" localSheetId="0" hidden="1">{#N/A,#N/A,TRUE,"Лист1";#N/A,#N/A,TRUE,"Лист2";#N/A,#N/A,TRUE,"Лист3"}</definedName>
    <definedName name="ар4р5" hidden="1">{#N/A,#N/A,TRUE,"Лист1";#N/A,#N/A,TRUE,"Лист2";#N/A,#N/A,TRUE,"Лист3"}</definedName>
    <definedName name="вуув" localSheetId="0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localSheetId="0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'12 Квартал освоение'!$A:$B,'12 Квартал освоение'!$20:$24</definedName>
    <definedName name="индцкавг98" localSheetId="0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0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'12 Квартал освоение'!$A$1:$V$316</definedName>
    <definedName name="прибыль3" localSheetId="0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р">#REF!</definedName>
    <definedName name="рис1" localSheetId="0" hidden="1">{#N/A,#N/A,TRUE,"Лист1";#N/A,#N/A,TRUE,"Лист2";#N/A,#N/A,TRUE,"Лист3"}</definedName>
    <definedName name="рис1" hidden="1">{#N/A,#N/A,TRUE,"Лист1";#N/A,#N/A,TRUE,"Лист2";#N/A,#N/A,TRUE,"Лист3"}</definedName>
    <definedName name="светл">#REF!</definedName>
    <definedName name="тп" localSheetId="0" hidden="1">{#N/A,#N/A,TRUE,"Лист1";#N/A,#N/A,TRUE,"Лист2";#N/A,#N/A,TRUE,"Лист3"}</definedName>
    <definedName name="тп" hidden="1">{#N/A,#N/A,TRUE,"Лист1";#N/A,#N/A,TRUE,"Лист2";#N/A,#N/A,TRUE,"Лист3"}</definedName>
    <definedName name="укеееукеееееееееееееее" localSheetId="0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localSheetId="0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localSheetId="0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localSheetId="0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03" i="1" l="1"/>
  <c r="T303" i="1"/>
  <c r="S303" i="1"/>
  <c r="T302" i="1"/>
  <c r="S302" i="1"/>
  <c r="I302" i="1"/>
  <c r="I301" i="1" s="1"/>
  <c r="I279" i="1" s="1"/>
  <c r="H302" i="1"/>
  <c r="Q301" i="1"/>
  <c r="P301" i="1"/>
  <c r="P279" i="1" s="1"/>
  <c r="O301" i="1"/>
  <c r="N301" i="1"/>
  <c r="M301" i="1"/>
  <c r="L301" i="1"/>
  <c r="L279" i="1" s="1"/>
  <c r="K301" i="1"/>
  <c r="J301" i="1"/>
  <c r="H301" i="1"/>
  <c r="G301" i="1"/>
  <c r="E301" i="1"/>
  <c r="D301" i="1"/>
  <c r="U300" i="1"/>
  <c r="T300" i="1"/>
  <c r="S300" i="1"/>
  <c r="U299" i="1"/>
  <c r="T299" i="1"/>
  <c r="S299" i="1"/>
  <c r="U298" i="1"/>
  <c r="T298" i="1"/>
  <c r="S298" i="1"/>
  <c r="U297" i="1"/>
  <c r="T297" i="1"/>
  <c r="S297" i="1"/>
  <c r="U296" i="1"/>
  <c r="T296" i="1"/>
  <c r="S296" i="1"/>
  <c r="U295" i="1"/>
  <c r="T295" i="1"/>
  <c r="S295" i="1"/>
  <c r="U294" i="1"/>
  <c r="T294" i="1"/>
  <c r="S294" i="1"/>
  <c r="U293" i="1"/>
  <c r="T293" i="1"/>
  <c r="S293" i="1"/>
  <c r="U292" i="1"/>
  <c r="T292" i="1"/>
  <c r="S292" i="1"/>
  <c r="U291" i="1"/>
  <c r="T291" i="1"/>
  <c r="S291" i="1"/>
  <c r="U290" i="1"/>
  <c r="T290" i="1"/>
  <c r="S290" i="1"/>
  <c r="U289" i="1"/>
  <c r="T289" i="1"/>
  <c r="S289" i="1"/>
  <c r="U288" i="1"/>
  <c r="T288" i="1"/>
  <c r="S288" i="1"/>
  <c r="U287" i="1"/>
  <c r="T287" i="1"/>
  <c r="S287" i="1"/>
  <c r="U286" i="1"/>
  <c r="T286" i="1"/>
  <c r="S286" i="1"/>
  <c r="U285" i="1"/>
  <c r="T285" i="1"/>
  <c r="S285" i="1"/>
  <c r="U284" i="1"/>
  <c r="T284" i="1"/>
  <c r="S284" i="1"/>
  <c r="U283" i="1"/>
  <c r="T283" i="1"/>
  <c r="S283" i="1"/>
  <c r="U282" i="1"/>
  <c r="T282" i="1"/>
  <c r="S282" i="1"/>
  <c r="U281" i="1"/>
  <c r="T281" i="1"/>
  <c r="S281" i="1"/>
  <c r="U280" i="1"/>
  <c r="T280" i="1"/>
  <c r="S280" i="1"/>
  <c r="Q279" i="1"/>
  <c r="O279" i="1"/>
  <c r="N279" i="1"/>
  <c r="M279" i="1"/>
  <c r="K279" i="1"/>
  <c r="J279" i="1"/>
  <c r="G279" i="1"/>
  <c r="E279" i="1"/>
  <c r="D279" i="1"/>
  <c r="U278" i="1"/>
  <c r="T278" i="1"/>
  <c r="S278" i="1"/>
  <c r="U277" i="1"/>
  <c r="T277" i="1"/>
  <c r="S277" i="1"/>
  <c r="U276" i="1"/>
  <c r="T276" i="1"/>
  <c r="S276" i="1"/>
  <c r="U275" i="1"/>
  <c r="T275" i="1"/>
  <c r="S275" i="1"/>
  <c r="U274" i="1"/>
  <c r="T274" i="1"/>
  <c r="S274" i="1"/>
  <c r="U273" i="1"/>
  <c r="T273" i="1"/>
  <c r="S273" i="1"/>
  <c r="U272" i="1"/>
  <c r="T272" i="1"/>
  <c r="S272" i="1"/>
  <c r="U271" i="1"/>
  <c r="T271" i="1"/>
  <c r="S271" i="1"/>
  <c r="U270" i="1"/>
  <c r="T270" i="1"/>
  <c r="S270" i="1"/>
  <c r="U269" i="1"/>
  <c r="T269" i="1"/>
  <c r="S269" i="1"/>
  <c r="U268" i="1"/>
  <c r="T268" i="1"/>
  <c r="S268" i="1"/>
  <c r="U267" i="1"/>
  <c r="T267" i="1"/>
  <c r="S267" i="1"/>
  <c r="U266" i="1"/>
  <c r="T266" i="1"/>
  <c r="S266" i="1"/>
  <c r="U265" i="1"/>
  <c r="T265" i="1"/>
  <c r="S265" i="1"/>
  <c r="U264" i="1"/>
  <c r="T264" i="1"/>
  <c r="S264" i="1"/>
  <c r="U263" i="1"/>
  <c r="T263" i="1"/>
  <c r="S263" i="1"/>
  <c r="U262" i="1"/>
  <c r="T262" i="1"/>
  <c r="S262" i="1"/>
  <c r="U261" i="1"/>
  <c r="T261" i="1"/>
  <c r="S261" i="1"/>
  <c r="U260" i="1"/>
  <c r="T260" i="1"/>
  <c r="S260" i="1"/>
  <c r="U259" i="1"/>
  <c r="T259" i="1"/>
  <c r="S259" i="1"/>
  <c r="U258" i="1"/>
  <c r="T258" i="1"/>
  <c r="S258" i="1"/>
  <c r="U257" i="1"/>
  <c r="T257" i="1"/>
  <c r="S257" i="1"/>
  <c r="U256" i="1"/>
  <c r="T256" i="1"/>
  <c r="S256" i="1"/>
  <c r="U255" i="1"/>
  <c r="T255" i="1"/>
  <c r="S255" i="1"/>
  <c r="U254" i="1"/>
  <c r="T254" i="1"/>
  <c r="S254" i="1"/>
  <c r="U253" i="1"/>
  <c r="T253" i="1"/>
  <c r="S253" i="1"/>
  <c r="U252" i="1"/>
  <c r="T252" i="1"/>
  <c r="S252" i="1"/>
  <c r="U251" i="1"/>
  <c r="T251" i="1"/>
  <c r="S251" i="1"/>
  <c r="U250" i="1"/>
  <c r="T250" i="1"/>
  <c r="S250" i="1"/>
  <c r="U249" i="1"/>
  <c r="T249" i="1"/>
  <c r="S249" i="1"/>
  <c r="U248" i="1"/>
  <c r="T248" i="1"/>
  <c r="S248" i="1"/>
  <c r="U247" i="1"/>
  <c r="T247" i="1"/>
  <c r="S247" i="1"/>
  <c r="U246" i="1"/>
  <c r="T246" i="1"/>
  <c r="S246" i="1"/>
  <c r="U245" i="1"/>
  <c r="T245" i="1"/>
  <c r="S245" i="1"/>
  <c r="U244" i="1"/>
  <c r="T244" i="1"/>
  <c r="S244" i="1"/>
  <c r="U243" i="1"/>
  <c r="T243" i="1"/>
  <c r="S243" i="1"/>
  <c r="U242" i="1"/>
  <c r="T242" i="1"/>
  <c r="S242" i="1"/>
  <c r="U241" i="1"/>
  <c r="T241" i="1"/>
  <c r="S241" i="1"/>
  <c r="U240" i="1"/>
  <c r="T240" i="1"/>
  <c r="S240" i="1"/>
  <c r="U239" i="1"/>
  <c r="I239" i="1"/>
  <c r="H239" i="1"/>
  <c r="I238" i="1"/>
  <c r="H238" i="1"/>
  <c r="U238" i="1" s="1"/>
  <c r="S237" i="1"/>
  <c r="I237" i="1"/>
  <c r="H237" i="1"/>
  <c r="U237" i="1" s="1"/>
  <c r="T236" i="1"/>
  <c r="S236" i="1"/>
  <c r="I236" i="1"/>
  <c r="H236" i="1"/>
  <c r="U236" i="1" s="1"/>
  <c r="U235" i="1"/>
  <c r="I235" i="1"/>
  <c r="H235" i="1"/>
  <c r="I234" i="1"/>
  <c r="H234" i="1"/>
  <c r="U234" i="1" s="1"/>
  <c r="S233" i="1"/>
  <c r="I233" i="1"/>
  <c r="H233" i="1"/>
  <c r="T232" i="1"/>
  <c r="S232" i="1"/>
  <c r="I232" i="1"/>
  <c r="H232" i="1"/>
  <c r="U232" i="1" s="1"/>
  <c r="I231" i="1"/>
  <c r="H231" i="1"/>
  <c r="I230" i="1"/>
  <c r="H230" i="1"/>
  <c r="S229" i="1"/>
  <c r="I229" i="1"/>
  <c r="H229" i="1"/>
  <c r="T228" i="1"/>
  <c r="S228" i="1"/>
  <c r="I228" i="1"/>
  <c r="H228" i="1"/>
  <c r="U227" i="1"/>
  <c r="I227" i="1"/>
  <c r="H227" i="1"/>
  <c r="I226" i="1"/>
  <c r="H226" i="1"/>
  <c r="S225" i="1"/>
  <c r="I225" i="1"/>
  <c r="H225" i="1"/>
  <c r="U225" i="1" s="1"/>
  <c r="T224" i="1"/>
  <c r="S224" i="1"/>
  <c r="I224" i="1"/>
  <c r="H224" i="1"/>
  <c r="U224" i="1" s="1"/>
  <c r="U223" i="1"/>
  <c r="I223" i="1"/>
  <c r="H223" i="1"/>
  <c r="I222" i="1"/>
  <c r="H222" i="1"/>
  <c r="U222" i="1" s="1"/>
  <c r="S221" i="1"/>
  <c r="I221" i="1"/>
  <c r="H221" i="1"/>
  <c r="U221" i="1" s="1"/>
  <c r="T220" i="1"/>
  <c r="I220" i="1"/>
  <c r="H220" i="1"/>
  <c r="S220" i="1" s="1"/>
  <c r="I219" i="1"/>
  <c r="H219" i="1"/>
  <c r="I218" i="1"/>
  <c r="H218" i="1"/>
  <c r="U218" i="1" s="1"/>
  <c r="S217" i="1"/>
  <c r="I217" i="1"/>
  <c r="H217" i="1"/>
  <c r="U217" i="1" s="1"/>
  <c r="T216" i="1"/>
  <c r="I216" i="1"/>
  <c r="H216" i="1"/>
  <c r="S216" i="1" s="1"/>
  <c r="I215" i="1"/>
  <c r="H215" i="1"/>
  <c r="I214" i="1"/>
  <c r="H214" i="1"/>
  <c r="U214" i="1" s="1"/>
  <c r="T213" i="1"/>
  <c r="S213" i="1"/>
  <c r="I213" i="1"/>
  <c r="H213" i="1"/>
  <c r="U213" i="1" s="1"/>
  <c r="T212" i="1"/>
  <c r="I212" i="1"/>
  <c r="H212" i="1"/>
  <c r="S212" i="1" s="1"/>
  <c r="I211" i="1"/>
  <c r="H211" i="1"/>
  <c r="H135" i="1" s="1"/>
  <c r="I210" i="1"/>
  <c r="S210" i="1" s="1"/>
  <c r="H210" i="1"/>
  <c r="T209" i="1"/>
  <c r="S209" i="1"/>
  <c r="I209" i="1"/>
  <c r="H209" i="1"/>
  <c r="U209" i="1" s="1"/>
  <c r="T208" i="1"/>
  <c r="I208" i="1"/>
  <c r="H208" i="1"/>
  <c r="S208" i="1" s="1"/>
  <c r="I207" i="1"/>
  <c r="H207" i="1"/>
  <c r="S206" i="1"/>
  <c r="I206" i="1"/>
  <c r="H206" i="1"/>
  <c r="U206" i="1" s="1"/>
  <c r="T205" i="1"/>
  <c r="S205" i="1"/>
  <c r="I205" i="1"/>
  <c r="H205" i="1"/>
  <c r="U205" i="1" s="1"/>
  <c r="T204" i="1"/>
  <c r="I204" i="1"/>
  <c r="H204" i="1"/>
  <c r="S204" i="1" s="1"/>
  <c r="I203" i="1"/>
  <c r="H203" i="1"/>
  <c r="S202" i="1"/>
  <c r="I202" i="1"/>
  <c r="H202" i="1"/>
  <c r="U202" i="1" s="1"/>
  <c r="T201" i="1"/>
  <c r="S201" i="1"/>
  <c r="I201" i="1"/>
  <c r="H201" i="1"/>
  <c r="U201" i="1" s="1"/>
  <c r="T200" i="1"/>
  <c r="I200" i="1"/>
  <c r="H200" i="1"/>
  <c r="S200" i="1" s="1"/>
  <c r="I199" i="1"/>
  <c r="H199" i="1"/>
  <c r="I198" i="1"/>
  <c r="S198" i="1" s="1"/>
  <c r="H198" i="1"/>
  <c r="T197" i="1"/>
  <c r="S197" i="1"/>
  <c r="I197" i="1"/>
  <c r="H197" i="1"/>
  <c r="U197" i="1" s="1"/>
  <c r="T196" i="1"/>
  <c r="I196" i="1"/>
  <c r="H196" i="1"/>
  <c r="S196" i="1" s="1"/>
  <c r="I195" i="1"/>
  <c r="H195" i="1"/>
  <c r="I194" i="1"/>
  <c r="S194" i="1" s="1"/>
  <c r="H194" i="1"/>
  <c r="T193" i="1"/>
  <c r="S193" i="1"/>
  <c r="I193" i="1"/>
  <c r="H193" i="1"/>
  <c r="U193" i="1" s="1"/>
  <c r="T192" i="1"/>
  <c r="I192" i="1"/>
  <c r="H192" i="1"/>
  <c r="S192" i="1" s="1"/>
  <c r="I191" i="1"/>
  <c r="H191" i="1"/>
  <c r="I190" i="1"/>
  <c r="S190" i="1" s="1"/>
  <c r="H190" i="1"/>
  <c r="T189" i="1"/>
  <c r="S189" i="1"/>
  <c r="I189" i="1"/>
  <c r="H189" i="1"/>
  <c r="U189" i="1" s="1"/>
  <c r="T188" i="1"/>
  <c r="I188" i="1"/>
  <c r="H188" i="1"/>
  <c r="S188" i="1" s="1"/>
  <c r="I187" i="1"/>
  <c r="H187" i="1"/>
  <c r="I186" i="1"/>
  <c r="S186" i="1" s="1"/>
  <c r="H186" i="1"/>
  <c r="T185" i="1"/>
  <c r="S185" i="1"/>
  <c r="I185" i="1"/>
  <c r="H185" i="1"/>
  <c r="U185" i="1" s="1"/>
  <c r="T184" i="1"/>
  <c r="I184" i="1"/>
  <c r="H184" i="1"/>
  <c r="S184" i="1" s="1"/>
  <c r="I183" i="1"/>
  <c r="H183" i="1"/>
  <c r="I182" i="1"/>
  <c r="S182" i="1" s="1"/>
  <c r="H182" i="1"/>
  <c r="T181" i="1"/>
  <c r="S181" i="1"/>
  <c r="I181" i="1"/>
  <c r="H181" i="1"/>
  <c r="U181" i="1" s="1"/>
  <c r="T180" i="1"/>
  <c r="I180" i="1"/>
  <c r="H180" i="1"/>
  <c r="S180" i="1" s="1"/>
  <c r="I179" i="1"/>
  <c r="H179" i="1"/>
  <c r="I178" i="1"/>
  <c r="S178" i="1" s="1"/>
  <c r="H178" i="1"/>
  <c r="T177" i="1"/>
  <c r="S177" i="1"/>
  <c r="I177" i="1"/>
  <c r="H177" i="1"/>
  <c r="U177" i="1" s="1"/>
  <c r="T176" i="1"/>
  <c r="I176" i="1"/>
  <c r="H176" i="1"/>
  <c r="S176" i="1" s="1"/>
  <c r="I175" i="1"/>
  <c r="H175" i="1"/>
  <c r="I174" i="1"/>
  <c r="S174" i="1" s="1"/>
  <c r="H174" i="1"/>
  <c r="T173" i="1"/>
  <c r="S173" i="1"/>
  <c r="I173" i="1"/>
  <c r="H173" i="1"/>
  <c r="U173" i="1" s="1"/>
  <c r="T172" i="1"/>
  <c r="I172" i="1"/>
  <c r="H172" i="1"/>
  <c r="S172" i="1" s="1"/>
  <c r="I171" i="1"/>
  <c r="H171" i="1"/>
  <c r="I170" i="1"/>
  <c r="S170" i="1" s="1"/>
  <c r="H170" i="1"/>
  <c r="T169" i="1"/>
  <c r="S169" i="1"/>
  <c r="I169" i="1"/>
  <c r="H169" i="1"/>
  <c r="U169" i="1" s="1"/>
  <c r="T168" i="1"/>
  <c r="I168" i="1"/>
  <c r="H168" i="1"/>
  <c r="S168" i="1" s="1"/>
  <c r="I167" i="1"/>
  <c r="H167" i="1"/>
  <c r="I166" i="1"/>
  <c r="S166" i="1" s="1"/>
  <c r="H166" i="1"/>
  <c r="T165" i="1"/>
  <c r="S165" i="1"/>
  <c r="I165" i="1"/>
  <c r="H165" i="1"/>
  <c r="U165" i="1" s="1"/>
  <c r="T164" i="1"/>
  <c r="I164" i="1"/>
  <c r="H164" i="1"/>
  <c r="S164" i="1" s="1"/>
  <c r="I163" i="1"/>
  <c r="H163" i="1"/>
  <c r="I162" i="1"/>
  <c r="S162" i="1" s="1"/>
  <c r="H162" i="1"/>
  <c r="T161" i="1"/>
  <c r="S161" i="1"/>
  <c r="I161" i="1"/>
  <c r="H161" i="1"/>
  <c r="U161" i="1" s="1"/>
  <c r="T160" i="1"/>
  <c r="I160" i="1"/>
  <c r="H160" i="1"/>
  <c r="S160" i="1" s="1"/>
  <c r="I159" i="1"/>
  <c r="H159" i="1"/>
  <c r="I158" i="1"/>
  <c r="S158" i="1" s="1"/>
  <c r="H158" i="1"/>
  <c r="T157" i="1"/>
  <c r="S157" i="1"/>
  <c r="I157" i="1"/>
  <c r="H157" i="1"/>
  <c r="U157" i="1" s="1"/>
  <c r="T156" i="1"/>
  <c r="I156" i="1"/>
  <c r="H156" i="1"/>
  <c r="S156" i="1" s="1"/>
  <c r="I155" i="1"/>
  <c r="H155" i="1"/>
  <c r="I154" i="1"/>
  <c r="S154" i="1" s="1"/>
  <c r="H154" i="1"/>
  <c r="T153" i="1"/>
  <c r="S153" i="1"/>
  <c r="I153" i="1"/>
  <c r="H153" i="1"/>
  <c r="U153" i="1" s="1"/>
  <c r="T152" i="1"/>
  <c r="I152" i="1"/>
  <c r="H152" i="1"/>
  <c r="S152" i="1" s="1"/>
  <c r="I151" i="1"/>
  <c r="H151" i="1"/>
  <c r="I150" i="1"/>
  <c r="S150" i="1" s="1"/>
  <c r="H150" i="1"/>
  <c r="T149" i="1"/>
  <c r="S149" i="1"/>
  <c r="I149" i="1"/>
  <c r="H149" i="1"/>
  <c r="U149" i="1" s="1"/>
  <c r="T148" i="1"/>
  <c r="I148" i="1"/>
  <c r="H148" i="1"/>
  <c r="S148" i="1" s="1"/>
  <c r="I147" i="1"/>
  <c r="H147" i="1"/>
  <c r="I146" i="1"/>
  <c r="S146" i="1" s="1"/>
  <c r="H146" i="1"/>
  <c r="T145" i="1"/>
  <c r="S145" i="1"/>
  <c r="I145" i="1"/>
  <c r="H145" i="1"/>
  <c r="U145" i="1" s="1"/>
  <c r="T144" i="1"/>
  <c r="I144" i="1"/>
  <c r="H144" i="1"/>
  <c r="S144" i="1" s="1"/>
  <c r="I143" i="1"/>
  <c r="H143" i="1"/>
  <c r="I142" i="1"/>
  <c r="S142" i="1" s="1"/>
  <c r="H142" i="1"/>
  <c r="T141" i="1"/>
  <c r="S141" i="1"/>
  <c r="I141" i="1"/>
  <c r="H141" i="1"/>
  <c r="U141" i="1" s="1"/>
  <c r="T140" i="1"/>
  <c r="I140" i="1"/>
  <c r="H140" i="1"/>
  <c r="S140" i="1" s="1"/>
  <c r="I139" i="1"/>
  <c r="H139" i="1"/>
  <c r="I138" i="1"/>
  <c r="H138" i="1"/>
  <c r="T137" i="1"/>
  <c r="S137" i="1"/>
  <c r="I137" i="1"/>
  <c r="H137" i="1"/>
  <c r="U137" i="1" s="1"/>
  <c r="T136" i="1"/>
  <c r="I136" i="1"/>
  <c r="H136" i="1"/>
  <c r="S136" i="1" s="1"/>
  <c r="Q135" i="1"/>
  <c r="P135" i="1"/>
  <c r="O135" i="1"/>
  <c r="N135" i="1"/>
  <c r="M135" i="1"/>
  <c r="L135" i="1"/>
  <c r="K135" i="1"/>
  <c r="J135" i="1"/>
  <c r="G135" i="1"/>
  <c r="E135" i="1"/>
  <c r="D135" i="1"/>
  <c r="U134" i="1"/>
  <c r="T134" i="1"/>
  <c r="S134" i="1"/>
  <c r="T133" i="1"/>
  <c r="I133" i="1"/>
  <c r="H133" i="1"/>
  <c r="S133" i="1" s="1"/>
  <c r="I132" i="1"/>
  <c r="H132" i="1"/>
  <c r="T131" i="1"/>
  <c r="I131" i="1"/>
  <c r="S131" i="1" s="1"/>
  <c r="H131" i="1"/>
  <c r="U131" i="1" s="1"/>
  <c r="T130" i="1"/>
  <c r="S130" i="1"/>
  <c r="I130" i="1"/>
  <c r="H130" i="1"/>
  <c r="U130" i="1" s="1"/>
  <c r="T129" i="1"/>
  <c r="I129" i="1"/>
  <c r="H129" i="1"/>
  <c r="S129" i="1" s="1"/>
  <c r="I128" i="1"/>
  <c r="H128" i="1"/>
  <c r="T127" i="1"/>
  <c r="I127" i="1"/>
  <c r="S127" i="1" s="1"/>
  <c r="H127" i="1"/>
  <c r="U127" i="1" s="1"/>
  <c r="I126" i="1"/>
  <c r="H126" i="1"/>
  <c r="I125" i="1"/>
  <c r="H125" i="1"/>
  <c r="I124" i="1"/>
  <c r="H124" i="1"/>
  <c r="I123" i="1"/>
  <c r="S123" i="1" s="1"/>
  <c r="H123" i="1"/>
  <c r="T122" i="1"/>
  <c r="S122" i="1"/>
  <c r="I122" i="1"/>
  <c r="H122" i="1"/>
  <c r="U122" i="1" s="1"/>
  <c r="U121" i="1"/>
  <c r="I121" i="1"/>
  <c r="H121" i="1"/>
  <c r="S121" i="1" s="1"/>
  <c r="I120" i="1"/>
  <c r="H120" i="1"/>
  <c r="I119" i="1"/>
  <c r="I118" i="1" s="1"/>
  <c r="I30" i="1" s="1"/>
  <c r="H119" i="1"/>
  <c r="Q118" i="1"/>
  <c r="P118" i="1"/>
  <c r="O118" i="1"/>
  <c r="N118" i="1"/>
  <c r="N30" i="1" s="1"/>
  <c r="M118" i="1"/>
  <c r="L118" i="1"/>
  <c r="K118" i="1"/>
  <c r="J118" i="1"/>
  <c r="J30" i="1" s="1"/>
  <c r="G118" i="1"/>
  <c r="E118" i="1"/>
  <c r="D118" i="1"/>
  <c r="U117" i="1"/>
  <c r="T117" i="1"/>
  <c r="S117" i="1"/>
  <c r="U116" i="1"/>
  <c r="T116" i="1"/>
  <c r="S116" i="1"/>
  <c r="Q115" i="1"/>
  <c r="P115" i="1"/>
  <c r="O115" i="1"/>
  <c r="N115" i="1"/>
  <c r="M115" i="1"/>
  <c r="L115" i="1"/>
  <c r="K115" i="1"/>
  <c r="J115" i="1"/>
  <c r="I115" i="1"/>
  <c r="H115" i="1"/>
  <c r="G115" i="1"/>
  <c r="E115" i="1"/>
  <c r="D115" i="1"/>
  <c r="I114" i="1"/>
  <c r="H114" i="1"/>
  <c r="I113" i="1"/>
  <c r="S113" i="1" s="1"/>
  <c r="H113" i="1"/>
  <c r="T112" i="1"/>
  <c r="S112" i="1"/>
  <c r="I112" i="1"/>
  <c r="H112" i="1"/>
  <c r="U112" i="1" s="1"/>
  <c r="I111" i="1"/>
  <c r="H111" i="1"/>
  <c r="S111" i="1" s="1"/>
  <c r="I110" i="1"/>
  <c r="H110" i="1"/>
  <c r="S109" i="1"/>
  <c r="I109" i="1"/>
  <c r="H109" i="1"/>
  <c r="U109" i="1" s="1"/>
  <c r="Q108" i="1"/>
  <c r="P108" i="1"/>
  <c r="O108" i="1"/>
  <c r="O106" i="1" s="1"/>
  <c r="N108" i="1"/>
  <c r="N106" i="1" s="1"/>
  <c r="M108" i="1"/>
  <c r="L108" i="1"/>
  <c r="K108" i="1"/>
  <c r="K106" i="1" s="1"/>
  <c r="J108" i="1"/>
  <c r="J106" i="1" s="1"/>
  <c r="G108" i="1"/>
  <c r="G106" i="1" s="1"/>
  <c r="E108" i="1"/>
  <c r="D108" i="1"/>
  <c r="U107" i="1"/>
  <c r="T107" i="1"/>
  <c r="S107" i="1"/>
  <c r="Q106" i="1"/>
  <c r="P106" i="1"/>
  <c r="M106" i="1"/>
  <c r="L106" i="1"/>
  <c r="E106" i="1"/>
  <c r="D106" i="1"/>
  <c r="I105" i="1"/>
  <c r="I104" i="1" s="1"/>
  <c r="H105" i="1"/>
  <c r="Q104" i="1"/>
  <c r="P104" i="1"/>
  <c r="O104" i="1"/>
  <c r="O94" i="1" s="1"/>
  <c r="N104" i="1"/>
  <c r="M104" i="1"/>
  <c r="L104" i="1"/>
  <c r="K104" i="1"/>
  <c r="K94" i="1" s="1"/>
  <c r="J104" i="1"/>
  <c r="H104" i="1"/>
  <c r="G104" i="1"/>
  <c r="G94" i="1" s="1"/>
  <c r="F104" i="1"/>
  <c r="E104" i="1"/>
  <c r="D104" i="1"/>
  <c r="U103" i="1"/>
  <c r="T103" i="1"/>
  <c r="S103" i="1"/>
  <c r="T102" i="1"/>
  <c r="S102" i="1"/>
  <c r="I102" i="1"/>
  <c r="H102" i="1"/>
  <c r="U102" i="1" s="1"/>
  <c r="T101" i="1"/>
  <c r="U101" i="1" s="1"/>
  <c r="I101" i="1"/>
  <c r="H101" i="1"/>
  <c r="S101" i="1" s="1"/>
  <c r="Q100" i="1"/>
  <c r="Q99" i="1" s="1"/>
  <c r="P100" i="1"/>
  <c r="P99" i="1" s="1"/>
  <c r="O100" i="1"/>
  <c r="N100" i="1"/>
  <c r="M100" i="1"/>
  <c r="M99" i="1" s="1"/>
  <c r="L100" i="1"/>
  <c r="L99" i="1" s="1"/>
  <c r="L94" i="1" s="1"/>
  <c r="L28" i="1" s="1"/>
  <c r="K100" i="1"/>
  <c r="J100" i="1"/>
  <c r="I100" i="1"/>
  <c r="I99" i="1" s="1"/>
  <c r="H100" i="1"/>
  <c r="G100" i="1"/>
  <c r="E100" i="1"/>
  <c r="D100" i="1"/>
  <c r="D99" i="1" s="1"/>
  <c r="O99" i="1"/>
  <c r="N99" i="1"/>
  <c r="K99" i="1"/>
  <c r="J99" i="1"/>
  <c r="G99" i="1"/>
  <c r="E99" i="1"/>
  <c r="I98" i="1"/>
  <c r="I97" i="1" s="1"/>
  <c r="I95" i="1" s="1"/>
  <c r="H98" i="1"/>
  <c r="Q97" i="1"/>
  <c r="P97" i="1"/>
  <c r="O97" i="1"/>
  <c r="N97" i="1"/>
  <c r="N95" i="1" s="1"/>
  <c r="M97" i="1"/>
  <c r="M95" i="1" s="1"/>
  <c r="M94" i="1" s="1"/>
  <c r="M28" i="1" s="1"/>
  <c r="L97" i="1"/>
  <c r="K97" i="1"/>
  <c r="J97" i="1"/>
  <c r="J95" i="1" s="1"/>
  <c r="G97" i="1"/>
  <c r="E97" i="1"/>
  <c r="E95" i="1" s="1"/>
  <c r="E94" i="1" s="1"/>
  <c r="E28" i="1" s="1"/>
  <c r="D97" i="1"/>
  <c r="U96" i="1"/>
  <c r="T96" i="1"/>
  <c r="S96" i="1"/>
  <c r="Q95" i="1"/>
  <c r="Q94" i="1" s="1"/>
  <c r="Q28" i="1" s="1"/>
  <c r="P95" i="1"/>
  <c r="O95" i="1"/>
  <c r="L95" i="1"/>
  <c r="K95" i="1"/>
  <c r="G95" i="1"/>
  <c r="D95" i="1"/>
  <c r="D94" i="1" s="1"/>
  <c r="D28" i="1" s="1"/>
  <c r="I93" i="1"/>
  <c r="H93" i="1"/>
  <c r="I92" i="1"/>
  <c r="I89" i="1" s="1"/>
  <c r="I87" i="1" s="1"/>
  <c r="H92" i="1"/>
  <c r="T91" i="1"/>
  <c r="S91" i="1"/>
  <c r="I91" i="1"/>
  <c r="H91" i="1"/>
  <c r="U90" i="1"/>
  <c r="T90" i="1"/>
  <c r="I90" i="1"/>
  <c r="H90" i="1"/>
  <c r="S90" i="1" s="1"/>
  <c r="Q89" i="1"/>
  <c r="Q87" i="1" s="1"/>
  <c r="P89" i="1"/>
  <c r="P87" i="1" s="1"/>
  <c r="O89" i="1"/>
  <c r="N89" i="1"/>
  <c r="M89" i="1"/>
  <c r="M87" i="1" s="1"/>
  <c r="L89" i="1"/>
  <c r="K89" i="1"/>
  <c r="J89" i="1"/>
  <c r="H89" i="1"/>
  <c r="G89" i="1"/>
  <c r="E89" i="1"/>
  <c r="D89" i="1"/>
  <c r="D87" i="1" s="1"/>
  <c r="U88" i="1"/>
  <c r="T88" i="1"/>
  <c r="S88" i="1"/>
  <c r="O87" i="1"/>
  <c r="N87" i="1"/>
  <c r="L87" i="1"/>
  <c r="K87" i="1"/>
  <c r="J87" i="1"/>
  <c r="G87" i="1"/>
  <c r="E87" i="1"/>
  <c r="U86" i="1"/>
  <c r="T86" i="1"/>
  <c r="S86" i="1"/>
  <c r="U85" i="1"/>
  <c r="T85" i="1"/>
  <c r="S85" i="1"/>
  <c r="U84" i="1"/>
  <c r="T84" i="1"/>
  <c r="S84" i="1"/>
  <c r="U83" i="1"/>
  <c r="Q83" i="1"/>
  <c r="P83" i="1"/>
  <c r="P78" i="1" s="1"/>
  <c r="O83" i="1"/>
  <c r="N83" i="1"/>
  <c r="M83" i="1"/>
  <c r="L83" i="1"/>
  <c r="L78" i="1" s="1"/>
  <c r="K83" i="1"/>
  <c r="J83" i="1"/>
  <c r="I83" i="1"/>
  <c r="I78" i="1" s="1"/>
  <c r="I50" i="1" s="1"/>
  <c r="H83" i="1"/>
  <c r="G83" i="1"/>
  <c r="E83" i="1"/>
  <c r="D83" i="1"/>
  <c r="U82" i="1"/>
  <c r="T82" i="1"/>
  <c r="S82" i="1"/>
  <c r="U81" i="1"/>
  <c r="T81" i="1"/>
  <c r="S81" i="1"/>
  <c r="U80" i="1"/>
  <c r="T80" i="1"/>
  <c r="S80" i="1"/>
  <c r="Q79" i="1"/>
  <c r="Q78" i="1" s="1"/>
  <c r="Q50" i="1" s="1"/>
  <c r="P79" i="1"/>
  <c r="O79" i="1"/>
  <c r="N79" i="1"/>
  <c r="M79" i="1"/>
  <c r="L79" i="1"/>
  <c r="K79" i="1"/>
  <c r="J79" i="1"/>
  <c r="I79" i="1"/>
  <c r="S79" i="1" s="1"/>
  <c r="H79" i="1"/>
  <c r="U79" i="1" s="1"/>
  <c r="G79" i="1"/>
  <c r="E79" i="1"/>
  <c r="E78" i="1" s="1"/>
  <c r="E50" i="1" s="1"/>
  <c r="D79" i="1"/>
  <c r="D78" i="1" s="1"/>
  <c r="D50" i="1" s="1"/>
  <c r="O78" i="1"/>
  <c r="N78" i="1"/>
  <c r="N50" i="1" s="1"/>
  <c r="M78" i="1"/>
  <c r="M50" i="1" s="1"/>
  <c r="K78" i="1"/>
  <c r="J78" i="1"/>
  <c r="G78" i="1"/>
  <c r="U77" i="1"/>
  <c r="T77" i="1"/>
  <c r="S77" i="1"/>
  <c r="U76" i="1"/>
  <c r="T76" i="1"/>
  <c r="S76" i="1"/>
  <c r="Q75" i="1"/>
  <c r="P75" i="1"/>
  <c r="O75" i="1"/>
  <c r="N75" i="1"/>
  <c r="M75" i="1"/>
  <c r="L75" i="1"/>
  <c r="K75" i="1"/>
  <c r="J75" i="1"/>
  <c r="I75" i="1"/>
  <c r="H75" i="1"/>
  <c r="S75" i="1" s="1"/>
  <c r="G75" i="1"/>
  <c r="E75" i="1"/>
  <c r="D75" i="1"/>
  <c r="I74" i="1"/>
  <c r="H74" i="1"/>
  <c r="S74" i="1" s="1"/>
  <c r="U73" i="1"/>
  <c r="I73" i="1"/>
  <c r="H73" i="1"/>
  <c r="S72" i="1"/>
  <c r="I72" i="1"/>
  <c r="H72" i="1"/>
  <c r="U72" i="1" s="1"/>
  <c r="T71" i="1"/>
  <c r="S71" i="1"/>
  <c r="I71" i="1"/>
  <c r="H71" i="1"/>
  <c r="T70" i="1"/>
  <c r="U70" i="1" s="1"/>
  <c r="I70" i="1"/>
  <c r="H70" i="1"/>
  <c r="S70" i="1" s="1"/>
  <c r="I69" i="1"/>
  <c r="H69" i="1"/>
  <c r="I68" i="1"/>
  <c r="S68" i="1" s="1"/>
  <c r="H68" i="1"/>
  <c r="U68" i="1" s="1"/>
  <c r="T67" i="1"/>
  <c r="S67" i="1"/>
  <c r="I67" i="1"/>
  <c r="H67" i="1"/>
  <c r="U67" i="1" s="1"/>
  <c r="U66" i="1"/>
  <c r="I66" i="1"/>
  <c r="H66" i="1"/>
  <c r="S66" i="1" s="1"/>
  <c r="U65" i="1"/>
  <c r="I65" i="1"/>
  <c r="H65" i="1"/>
  <c r="I64" i="1"/>
  <c r="S64" i="1" s="1"/>
  <c r="H64" i="1"/>
  <c r="U64" i="1" s="1"/>
  <c r="T63" i="1"/>
  <c r="S63" i="1"/>
  <c r="I63" i="1"/>
  <c r="H63" i="1"/>
  <c r="U63" i="1" s="1"/>
  <c r="U62" i="1"/>
  <c r="T62" i="1"/>
  <c r="I62" i="1"/>
  <c r="H62" i="1"/>
  <c r="S62" i="1" s="1"/>
  <c r="I61" i="1"/>
  <c r="H61" i="1"/>
  <c r="U61" i="1" s="1"/>
  <c r="I60" i="1"/>
  <c r="S60" i="1" s="1"/>
  <c r="H60" i="1"/>
  <c r="U60" i="1" s="1"/>
  <c r="T59" i="1"/>
  <c r="S59" i="1"/>
  <c r="I59" i="1"/>
  <c r="H59" i="1"/>
  <c r="U59" i="1" s="1"/>
  <c r="U58" i="1"/>
  <c r="I58" i="1"/>
  <c r="H58" i="1"/>
  <c r="S58" i="1" s="1"/>
  <c r="U57" i="1"/>
  <c r="I57" i="1"/>
  <c r="H57" i="1"/>
  <c r="I56" i="1"/>
  <c r="I54" i="1" s="1"/>
  <c r="H56" i="1"/>
  <c r="T55" i="1"/>
  <c r="S55" i="1"/>
  <c r="I55" i="1"/>
  <c r="H55" i="1"/>
  <c r="U55" i="1" s="1"/>
  <c r="Q54" i="1"/>
  <c r="P54" i="1"/>
  <c r="P51" i="1" s="1"/>
  <c r="O54" i="1"/>
  <c r="O51" i="1" s="1"/>
  <c r="O50" i="1" s="1"/>
  <c r="N54" i="1"/>
  <c r="M54" i="1"/>
  <c r="L54" i="1"/>
  <c r="L51" i="1" s="1"/>
  <c r="K54" i="1"/>
  <c r="K51" i="1" s="1"/>
  <c r="K50" i="1" s="1"/>
  <c r="J54" i="1"/>
  <c r="H54" i="1"/>
  <c r="S54" i="1" s="1"/>
  <c r="G54" i="1"/>
  <c r="G51" i="1" s="1"/>
  <c r="E54" i="1"/>
  <c r="D54" i="1"/>
  <c r="I53" i="1"/>
  <c r="H53" i="1"/>
  <c r="S53" i="1" s="1"/>
  <c r="I52" i="1"/>
  <c r="H52" i="1"/>
  <c r="Q51" i="1"/>
  <c r="N51" i="1"/>
  <c r="M51" i="1"/>
  <c r="J51" i="1"/>
  <c r="J50" i="1" s="1"/>
  <c r="I51" i="1"/>
  <c r="E51" i="1"/>
  <c r="D51" i="1"/>
  <c r="U47" i="1"/>
  <c r="T47" i="1"/>
  <c r="S47" i="1"/>
  <c r="Q46" i="1"/>
  <c r="P46" i="1"/>
  <c r="O46" i="1"/>
  <c r="N46" i="1"/>
  <c r="M46" i="1"/>
  <c r="L46" i="1"/>
  <c r="K46" i="1"/>
  <c r="T46" i="1" s="1"/>
  <c r="J46" i="1"/>
  <c r="I46" i="1"/>
  <c r="H46" i="1"/>
  <c r="S46" i="1" s="1"/>
  <c r="G46" i="1"/>
  <c r="E46" i="1"/>
  <c r="D46" i="1"/>
  <c r="Q45" i="1"/>
  <c r="P45" i="1"/>
  <c r="O45" i="1"/>
  <c r="N45" i="1"/>
  <c r="M45" i="1"/>
  <c r="L45" i="1"/>
  <c r="K45" i="1"/>
  <c r="T45" i="1" s="1"/>
  <c r="J45" i="1"/>
  <c r="I45" i="1"/>
  <c r="H45" i="1"/>
  <c r="S45" i="1" s="1"/>
  <c r="G45" i="1"/>
  <c r="E45" i="1"/>
  <c r="D45" i="1"/>
  <c r="Q44" i="1"/>
  <c r="P44" i="1"/>
  <c r="O44" i="1"/>
  <c r="N44" i="1"/>
  <c r="M44" i="1"/>
  <c r="L44" i="1"/>
  <c r="K44" i="1"/>
  <c r="T44" i="1" s="1"/>
  <c r="J44" i="1"/>
  <c r="I44" i="1"/>
  <c r="H44" i="1"/>
  <c r="S44" i="1" s="1"/>
  <c r="G44" i="1"/>
  <c r="E44" i="1"/>
  <c r="D44" i="1"/>
  <c r="Q43" i="1"/>
  <c r="P43" i="1"/>
  <c r="O43" i="1"/>
  <c r="N43" i="1"/>
  <c r="M43" i="1"/>
  <c r="L43" i="1"/>
  <c r="K43" i="1"/>
  <c r="T43" i="1" s="1"/>
  <c r="J43" i="1"/>
  <c r="I43" i="1"/>
  <c r="H43" i="1"/>
  <c r="S43" i="1" s="1"/>
  <c r="G43" i="1"/>
  <c r="E43" i="1"/>
  <c r="D43" i="1"/>
  <c r="T42" i="1"/>
  <c r="Q42" i="1"/>
  <c r="P42" i="1"/>
  <c r="O42" i="1"/>
  <c r="N42" i="1"/>
  <c r="M42" i="1"/>
  <c r="L42" i="1"/>
  <c r="K42" i="1"/>
  <c r="J42" i="1"/>
  <c r="I42" i="1"/>
  <c r="H42" i="1"/>
  <c r="S42" i="1" s="1"/>
  <c r="G42" i="1"/>
  <c r="E42" i="1"/>
  <c r="D42" i="1"/>
  <c r="Q41" i="1"/>
  <c r="P41" i="1"/>
  <c r="O41" i="1"/>
  <c r="N41" i="1"/>
  <c r="M41" i="1"/>
  <c r="L41" i="1"/>
  <c r="K41" i="1"/>
  <c r="J41" i="1"/>
  <c r="I41" i="1"/>
  <c r="G41" i="1"/>
  <c r="E41" i="1"/>
  <c r="D41" i="1"/>
  <c r="U40" i="1"/>
  <c r="T40" i="1"/>
  <c r="S40" i="1"/>
  <c r="U39" i="1"/>
  <c r="T39" i="1"/>
  <c r="S39" i="1"/>
  <c r="U38" i="1"/>
  <c r="T38" i="1"/>
  <c r="S38" i="1"/>
  <c r="U37" i="1"/>
  <c r="T37" i="1"/>
  <c r="S37" i="1"/>
  <c r="U36" i="1"/>
  <c r="T36" i="1"/>
  <c r="S36" i="1"/>
  <c r="U35" i="1"/>
  <c r="T35" i="1"/>
  <c r="S35" i="1"/>
  <c r="U34" i="1"/>
  <c r="T34" i="1"/>
  <c r="S34" i="1"/>
  <c r="U33" i="1"/>
  <c r="T33" i="1"/>
  <c r="S33" i="1"/>
  <c r="Q32" i="1"/>
  <c r="P32" i="1"/>
  <c r="O32" i="1"/>
  <c r="N32" i="1"/>
  <c r="M32" i="1"/>
  <c r="L32" i="1"/>
  <c r="K32" i="1"/>
  <c r="J32" i="1"/>
  <c r="G32" i="1"/>
  <c r="E32" i="1"/>
  <c r="D32" i="1"/>
  <c r="Q31" i="1"/>
  <c r="P31" i="1"/>
  <c r="O31" i="1"/>
  <c r="N31" i="1"/>
  <c r="M31" i="1"/>
  <c r="L31" i="1"/>
  <c r="K31" i="1"/>
  <c r="T31" i="1" s="1"/>
  <c r="J31" i="1"/>
  <c r="I31" i="1"/>
  <c r="H31" i="1"/>
  <c r="S31" i="1" s="1"/>
  <c r="G31" i="1"/>
  <c r="E31" i="1"/>
  <c r="D31" i="1"/>
  <c r="Q30" i="1"/>
  <c r="P30" i="1"/>
  <c r="O30" i="1"/>
  <c r="M30" i="1"/>
  <c r="L30" i="1"/>
  <c r="K30" i="1"/>
  <c r="G30" i="1"/>
  <c r="E30" i="1"/>
  <c r="D30" i="1"/>
  <c r="Q29" i="1"/>
  <c r="P29" i="1"/>
  <c r="O29" i="1"/>
  <c r="N29" i="1"/>
  <c r="M29" i="1"/>
  <c r="L29" i="1"/>
  <c r="K29" i="1"/>
  <c r="T29" i="1" s="1"/>
  <c r="J29" i="1"/>
  <c r="I29" i="1"/>
  <c r="H29" i="1"/>
  <c r="S29" i="1" s="1"/>
  <c r="G29" i="1"/>
  <c r="E29" i="1"/>
  <c r="D29" i="1"/>
  <c r="O28" i="1"/>
  <c r="K28" i="1"/>
  <c r="G28" i="1"/>
  <c r="O27" i="1"/>
  <c r="K27" i="1"/>
  <c r="O26" i="1"/>
  <c r="K26" i="1"/>
  <c r="O25" i="1"/>
  <c r="K25" i="1"/>
  <c r="B24" i="1"/>
  <c r="C24" i="1" s="1"/>
  <c r="D24" i="1" s="1"/>
  <c r="E24" i="1" s="1"/>
  <c r="F24" i="1" s="1"/>
  <c r="G24" i="1" s="1"/>
  <c r="H24" i="1" s="1"/>
  <c r="I24" i="1" s="1"/>
  <c r="J24" i="1" s="1"/>
  <c r="K24" i="1" s="1"/>
  <c r="L24" i="1" s="1"/>
  <c r="M24" i="1" s="1"/>
  <c r="N24" i="1" s="1"/>
  <c r="O24" i="1" s="1"/>
  <c r="P24" i="1" s="1"/>
  <c r="Q24" i="1" s="1"/>
  <c r="R24" i="1" s="1"/>
  <c r="S24" i="1" s="1"/>
  <c r="T24" i="1" s="1"/>
  <c r="U24" i="1" s="1"/>
  <c r="V24" i="1" s="1"/>
  <c r="N27" i="1" l="1"/>
  <c r="J27" i="1"/>
  <c r="D27" i="1"/>
  <c r="D26" i="1" s="1"/>
  <c r="D25" i="1" s="1"/>
  <c r="D49" i="1"/>
  <c r="D48" i="1" s="1"/>
  <c r="Q27" i="1"/>
  <c r="Q26" i="1" s="1"/>
  <c r="Q25" i="1" s="1"/>
  <c r="Q49" i="1"/>
  <c r="Q48" i="1" s="1"/>
  <c r="P94" i="1"/>
  <c r="P28" i="1" s="1"/>
  <c r="I27" i="1"/>
  <c r="M27" i="1"/>
  <c r="M26" i="1" s="1"/>
  <c r="M25" i="1" s="1"/>
  <c r="M49" i="1"/>
  <c r="M48" i="1" s="1"/>
  <c r="E49" i="1"/>
  <c r="E48" i="1" s="1"/>
  <c r="E27" i="1"/>
  <c r="E26" i="1" s="1"/>
  <c r="E25" i="1" s="1"/>
  <c r="T135" i="1"/>
  <c r="U135" i="1"/>
  <c r="H32" i="1"/>
  <c r="T98" i="1"/>
  <c r="H97" i="1"/>
  <c r="S98" i="1"/>
  <c r="T104" i="1"/>
  <c r="U126" i="1"/>
  <c r="T126" i="1"/>
  <c r="S126" i="1"/>
  <c r="T110" i="1"/>
  <c r="S110" i="1"/>
  <c r="H108" i="1"/>
  <c r="T115" i="1"/>
  <c r="S115" i="1"/>
  <c r="T203" i="1"/>
  <c r="S203" i="1"/>
  <c r="U203" i="1"/>
  <c r="T207" i="1"/>
  <c r="S207" i="1"/>
  <c r="U207" i="1"/>
  <c r="T219" i="1"/>
  <c r="S219" i="1"/>
  <c r="U219" i="1"/>
  <c r="U302" i="1"/>
  <c r="T69" i="1"/>
  <c r="S69" i="1"/>
  <c r="T100" i="1"/>
  <c r="S100" i="1"/>
  <c r="T124" i="1"/>
  <c r="U124" i="1" s="1"/>
  <c r="S124" i="1"/>
  <c r="T211" i="1"/>
  <c r="U211" i="1" s="1"/>
  <c r="S211" i="1"/>
  <c r="U42" i="1"/>
  <c r="U43" i="1"/>
  <c r="U44" i="1"/>
  <c r="T54" i="1"/>
  <c r="S56" i="1"/>
  <c r="H87" i="1"/>
  <c r="S92" i="1"/>
  <c r="T52" i="1"/>
  <c r="U52" i="1" s="1"/>
  <c r="H51" i="1"/>
  <c r="S52" i="1"/>
  <c r="O49" i="1"/>
  <c r="O48" i="1" s="1"/>
  <c r="U54" i="1"/>
  <c r="T57" i="1"/>
  <c r="S57" i="1"/>
  <c r="T65" i="1"/>
  <c r="S65" i="1"/>
  <c r="U69" i="1"/>
  <c r="T73" i="1"/>
  <c r="S73" i="1"/>
  <c r="T75" i="1"/>
  <c r="T93" i="1"/>
  <c r="U93" i="1" s="1"/>
  <c r="S93" i="1"/>
  <c r="U98" i="1"/>
  <c r="H99" i="1"/>
  <c r="U100" i="1"/>
  <c r="U104" i="1"/>
  <c r="T111" i="1"/>
  <c r="U111" i="1" s="1"/>
  <c r="T120" i="1"/>
  <c r="U120" i="1" s="1"/>
  <c r="S120" i="1"/>
  <c r="H118" i="1"/>
  <c r="S125" i="1"/>
  <c r="U125" i="1"/>
  <c r="T125" i="1"/>
  <c r="T132" i="1"/>
  <c r="U132" i="1" s="1"/>
  <c r="S132" i="1"/>
  <c r="U146" i="1"/>
  <c r="U162" i="1"/>
  <c r="U178" i="1"/>
  <c r="U194" i="1"/>
  <c r="T61" i="1"/>
  <c r="S61" i="1"/>
  <c r="T89" i="1"/>
  <c r="U89" i="1" s="1"/>
  <c r="S89" i="1"/>
  <c r="U29" i="1"/>
  <c r="U31" i="1"/>
  <c r="U45" i="1"/>
  <c r="U46" i="1"/>
  <c r="S119" i="1"/>
  <c r="K49" i="1"/>
  <c r="K48" i="1" s="1"/>
  <c r="T53" i="1"/>
  <c r="U53" i="1" s="1"/>
  <c r="G50" i="1"/>
  <c r="L50" i="1"/>
  <c r="P50" i="1"/>
  <c r="T58" i="1"/>
  <c r="T66" i="1"/>
  <c r="U71" i="1"/>
  <c r="T74" i="1"/>
  <c r="U74" i="1" s="1"/>
  <c r="U75" i="1"/>
  <c r="T83" i="1"/>
  <c r="H78" i="1"/>
  <c r="S83" i="1"/>
  <c r="U91" i="1"/>
  <c r="J94" i="1"/>
  <c r="J28" i="1" s="1"/>
  <c r="N94" i="1"/>
  <c r="N28" i="1" s="1"/>
  <c r="S104" i="1"/>
  <c r="S105" i="1"/>
  <c r="I108" i="1"/>
  <c r="I106" i="1" s="1"/>
  <c r="I94" i="1" s="1"/>
  <c r="U110" i="1"/>
  <c r="T114" i="1"/>
  <c r="U114" i="1" s="1"/>
  <c r="S114" i="1"/>
  <c r="U115" i="1"/>
  <c r="T121" i="1"/>
  <c r="T215" i="1"/>
  <c r="S215" i="1"/>
  <c r="U215" i="1"/>
  <c r="T56" i="1"/>
  <c r="U56" i="1" s="1"/>
  <c r="T60" i="1"/>
  <c r="T64" i="1"/>
  <c r="T68" i="1"/>
  <c r="T72" i="1"/>
  <c r="T79" i="1"/>
  <c r="T92" i="1"/>
  <c r="U92" i="1" s="1"/>
  <c r="T105" i="1"/>
  <c r="U105" i="1" s="1"/>
  <c r="T109" i="1"/>
  <c r="T113" i="1"/>
  <c r="U113" i="1" s="1"/>
  <c r="T119" i="1"/>
  <c r="U119" i="1" s="1"/>
  <c r="T123" i="1"/>
  <c r="U123" i="1" s="1"/>
  <c r="S138" i="1"/>
  <c r="I135" i="1"/>
  <c r="I32" i="1" s="1"/>
  <c r="U228" i="1"/>
  <c r="T128" i="1"/>
  <c r="U128" i="1" s="1"/>
  <c r="S128" i="1"/>
  <c r="T139" i="1"/>
  <c r="U139" i="1" s="1"/>
  <c r="S139" i="1"/>
  <c r="T143" i="1"/>
  <c r="U143" i="1" s="1"/>
  <c r="S143" i="1"/>
  <c r="T147" i="1"/>
  <c r="U147" i="1" s="1"/>
  <c r="S147" i="1"/>
  <c r="T151" i="1"/>
  <c r="U151" i="1" s="1"/>
  <c r="S151" i="1"/>
  <c r="T155" i="1"/>
  <c r="U155" i="1" s="1"/>
  <c r="S155" i="1"/>
  <c r="T159" i="1"/>
  <c r="U159" i="1" s="1"/>
  <c r="S159" i="1"/>
  <c r="T163" i="1"/>
  <c r="U163" i="1" s="1"/>
  <c r="S163" i="1"/>
  <c r="T167" i="1"/>
  <c r="U167" i="1" s="1"/>
  <c r="S167" i="1"/>
  <c r="T171" i="1"/>
  <c r="U171" i="1" s="1"/>
  <c r="S171" i="1"/>
  <c r="T175" i="1"/>
  <c r="U175" i="1" s="1"/>
  <c r="S175" i="1"/>
  <c r="T179" i="1"/>
  <c r="U179" i="1" s="1"/>
  <c r="S179" i="1"/>
  <c r="T183" i="1"/>
  <c r="U183" i="1" s="1"/>
  <c r="S183" i="1"/>
  <c r="T187" i="1"/>
  <c r="U187" i="1" s="1"/>
  <c r="S187" i="1"/>
  <c r="T191" i="1"/>
  <c r="U191" i="1" s="1"/>
  <c r="S191" i="1"/>
  <c r="T195" i="1"/>
  <c r="U195" i="1" s="1"/>
  <c r="S195" i="1"/>
  <c r="T199" i="1"/>
  <c r="U199" i="1" s="1"/>
  <c r="S199" i="1"/>
  <c r="T223" i="1"/>
  <c r="S223" i="1"/>
  <c r="T227" i="1"/>
  <c r="S227" i="1"/>
  <c r="T231" i="1"/>
  <c r="U231" i="1" s="1"/>
  <c r="S231" i="1"/>
  <c r="T235" i="1"/>
  <c r="S235" i="1"/>
  <c r="T239" i="1"/>
  <c r="S239" i="1"/>
  <c r="T301" i="1"/>
  <c r="U301" i="1" s="1"/>
  <c r="S301" i="1"/>
  <c r="H279" i="1"/>
  <c r="U129" i="1"/>
  <c r="U133" i="1"/>
  <c r="U136" i="1"/>
  <c r="U140" i="1"/>
  <c r="U144" i="1"/>
  <c r="U148" i="1"/>
  <c r="U152" i="1"/>
  <c r="U156" i="1"/>
  <c r="U160" i="1"/>
  <c r="U164" i="1"/>
  <c r="U168" i="1"/>
  <c r="U172" i="1"/>
  <c r="U176" i="1"/>
  <c r="U180" i="1"/>
  <c r="U184" i="1"/>
  <c r="U188" i="1"/>
  <c r="U192" i="1"/>
  <c r="U196" i="1"/>
  <c r="U200" i="1"/>
  <c r="U204" i="1"/>
  <c r="U208" i="1"/>
  <c r="U212" i="1"/>
  <c r="S214" i="1"/>
  <c r="U216" i="1"/>
  <c r="T217" i="1"/>
  <c r="S218" i="1"/>
  <c r="U220" i="1"/>
  <c r="T221" i="1"/>
  <c r="S222" i="1"/>
  <c r="T225" i="1"/>
  <c r="S226" i="1"/>
  <c r="T229" i="1"/>
  <c r="U229" i="1" s="1"/>
  <c r="S230" i="1"/>
  <c r="T233" i="1"/>
  <c r="U233" i="1" s="1"/>
  <c r="S234" i="1"/>
  <c r="T237" i="1"/>
  <c r="S238" i="1"/>
  <c r="T138" i="1"/>
  <c r="U138" i="1" s="1"/>
  <c r="T142" i="1"/>
  <c r="U142" i="1" s="1"/>
  <c r="T146" i="1"/>
  <c r="T150" i="1"/>
  <c r="U150" i="1" s="1"/>
  <c r="T154" i="1"/>
  <c r="U154" i="1" s="1"/>
  <c r="T158" i="1"/>
  <c r="U158" i="1" s="1"/>
  <c r="T162" i="1"/>
  <c r="T166" i="1"/>
  <c r="U166" i="1" s="1"/>
  <c r="T170" i="1"/>
  <c r="U170" i="1" s="1"/>
  <c r="T174" i="1"/>
  <c r="U174" i="1" s="1"/>
  <c r="T178" i="1"/>
  <c r="T182" i="1"/>
  <c r="U182" i="1" s="1"/>
  <c r="T186" i="1"/>
  <c r="U186" i="1" s="1"/>
  <c r="T190" i="1"/>
  <c r="U190" i="1" s="1"/>
  <c r="T194" i="1"/>
  <c r="T198" i="1"/>
  <c r="U198" i="1" s="1"/>
  <c r="T202" i="1"/>
  <c r="T206" i="1"/>
  <c r="T210" i="1"/>
  <c r="U210" i="1" s="1"/>
  <c r="T214" i="1"/>
  <c r="T218" i="1"/>
  <c r="T222" i="1"/>
  <c r="T226" i="1"/>
  <c r="U226" i="1" s="1"/>
  <c r="T230" i="1"/>
  <c r="U230" i="1" s="1"/>
  <c r="T234" i="1"/>
  <c r="T238" i="1"/>
  <c r="I28" i="1" l="1"/>
  <c r="I26" i="1" s="1"/>
  <c r="I25" i="1" s="1"/>
  <c r="I49" i="1"/>
  <c r="I48" i="1" s="1"/>
  <c r="P49" i="1"/>
  <c r="P48" i="1" s="1"/>
  <c r="P27" i="1"/>
  <c r="P26" i="1" s="1"/>
  <c r="P25" i="1" s="1"/>
  <c r="H106" i="1"/>
  <c r="T108" i="1"/>
  <c r="U108" i="1" s="1"/>
  <c r="S108" i="1"/>
  <c r="J26" i="1"/>
  <c r="J25" i="1" s="1"/>
  <c r="U78" i="1"/>
  <c r="T78" i="1"/>
  <c r="S78" i="1"/>
  <c r="S279" i="1"/>
  <c r="H41" i="1"/>
  <c r="T279" i="1"/>
  <c r="U279" i="1" s="1"/>
  <c r="L49" i="1"/>
  <c r="L48" i="1" s="1"/>
  <c r="L27" i="1"/>
  <c r="L26" i="1" s="1"/>
  <c r="L25" i="1" s="1"/>
  <c r="T118" i="1"/>
  <c r="U118" i="1" s="1"/>
  <c r="S118" i="1"/>
  <c r="H30" i="1"/>
  <c r="S87" i="1"/>
  <c r="T87" i="1"/>
  <c r="U87" i="1" s="1"/>
  <c r="U97" i="1"/>
  <c r="T97" i="1"/>
  <c r="S97" i="1"/>
  <c r="H95" i="1"/>
  <c r="S135" i="1"/>
  <c r="N26" i="1"/>
  <c r="N25" i="1" s="1"/>
  <c r="G49" i="1"/>
  <c r="G48" i="1" s="1"/>
  <c r="G27" i="1"/>
  <c r="G26" i="1" s="1"/>
  <c r="G25" i="1" s="1"/>
  <c r="H50" i="1"/>
  <c r="T51" i="1"/>
  <c r="U51" i="1" s="1"/>
  <c r="S51" i="1"/>
  <c r="N49" i="1"/>
  <c r="N48" i="1" s="1"/>
  <c r="T99" i="1"/>
  <c r="U99" i="1" s="1"/>
  <c r="S99" i="1"/>
  <c r="S32" i="1"/>
  <c r="T32" i="1"/>
  <c r="U32" i="1" s="1"/>
  <c r="J49" i="1"/>
  <c r="J48" i="1" s="1"/>
  <c r="S41" i="1" l="1"/>
  <c r="U41" i="1"/>
  <c r="T41" i="1"/>
  <c r="T50" i="1"/>
  <c r="U50" i="1" s="1"/>
  <c r="H27" i="1"/>
  <c r="S50" i="1"/>
  <c r="S30" i="1"/>
  <c r="U30" i="1"/>
  <c r="T30" i="1"/>
  <c r="T95" i="1"/>
  <c r="S95" i="1"/>
  <c r="U95" i="1"/>
  <c r="H94" i="1"/>
  <c r="U106" i="1"/>
  <c r="T106" i="1"/>
  <c r="S106" i="1"/>
  <c r="T94" i="1" l="1"/>
  <c r="S94" i="1"/>
  <c r="H28" i="1"/>
  <c r="U94" i="1"/>
  <c r="S27" i="1"/>
  <c r="H26" i="1"/>
  <c r="T27" i="1"/>
  <c r="U27" i="1" s="1"/>
  <c r="H49" i="1"/>
  <c r="S26" i="1" l="1"/>
  <c r="H25" i="1"/>
  <c r="T26" i="1"/>
  <c r="U26" i="1"/>
  <c r="S28" i="1"/>
  <c r="T28" i="1"/>
  <c r="U28" i="1" s="1"/>
  <c r="U49" i="1"/>
  <c r="T49" i="1"/>
  <c r="S49" i="1"/>
  <c r="H48" i="1"/>
  <c r="T48" i="1" l="1"/>
  <c r="U48" i="1" s="1"/>
  <c r="S48" i="1"/>
  <c r="S25" i="1"/>
  <c r="T25" i="1"/>
  <c r="U25" i="1"/>
</calcChain>
</file>

<file path=xl/sharedStrings.xml><?xml version="1.0" encoding="utf-8"?>
<sst xmlns="http://schemas.openxmlformats.org/spreadsheetml/2006/main" count="1947" uniqueCount="589">
  <si>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</si>
  <si>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</si>
  <si>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</si>
  <si>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</si>
  <si>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за 4 квартал 2021 года</t>
  </si>
  <si>
    <t>Отчет о реализации инвестиционной программы Акционерного общества "Чеченэнерго"</t>
  </si>
  <si>
    <t xml:space="preserve">                     полное наименование субъекта электроэнергетики</t>
  </si>
  <si>
    <t>Год раскрытия информации: 2022 год</t>
  </si>
  <si>
    <t>Утвержденные плановые значения показателей приведены в соответствии с приказом Минэнерго России от 22.12.2021 № 28@</t>
  </si>
  <si>
    <t xml:space="preserve">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</si>
  <si>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</si>
  <si>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</si>
  <si>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</si>
  <si>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</si>
  <si>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Фактический объем освоения капитальных вложений на  01.01.2021 в прогнозных ценах соответствующих лет, млн. рублей 
(без НДС) </t>
  </si>
  <si>
    <t xml:space="preserve">Остаток освоения капитальных вложений 
на  01.01.2021,  
млн. рублей 
(без НДС) </t>
  </si>
  <si>
    <t xml:space="preserve">Освоение капитальных вложений 2021 года, млн. рублей (без НДС) 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</si>
  <si>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</si>
  <si>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</si>
  <si>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</si>
  <si>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</si>
  <si>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</si>
  <si>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</si>
  <si>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</si>
  <si>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</si>
  <si>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</si>
  <si>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</si>
  <si>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</si>
  <si>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</si>
  <si>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</si>
  <si>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</si>
  <si>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</si>
  <si>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</si>
  <si>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</si>
  <si>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</si>
  <si>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</si>
  <si>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</si>
  <si>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</si>
  <si>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</si>
  <si>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</si>
  <si>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</si>
  <si>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</si>
  <si>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</si>
  <si>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</si>
  <si>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</si>
  <si>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</si>
  <si>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</si>
  <si>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</si>
  <si>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</si>
  <si>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</si>
  <si>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</si>
  <si>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</si>
  <si>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</si>
  <si>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</si>
  <si>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</si>
  <si>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</si>
  <si>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</si>
  <si>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</si>
  <si>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</si>
  <si>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</si>
  <si>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</si>
  <si>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</si>
  <si>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</si>
  <si>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</si>
  <si>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</si>
  <si>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</si>
  <si>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</si>
  <si>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</si>
  <si>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</si>
  <si>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</si>
  <si>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</si>
  <si>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</si>
  <si>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</si>
  <si>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</si>
  <si>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</si>
  <si>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</si>
  <si>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</si>
  <si>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</si>
  <si>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</si>
  <si>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</si>
  <si>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</si>
  <si>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</si>
  <si>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</si>
  <si>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Задержка в проведении торгово-закупочных процедур из-за пересмотра объема необходимого оборудования и материалов, в соответствии с окончательно оформленными заявками заявителей на техприсоединение к э/сетям АО "Чеченэнрего"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</si>
  <si>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</si>
  <si>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</si>
  <si>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 xml:space="preserve">Отсутствие заявок от учатников при проведении торгово-закупочных процедур 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</si>
  <si>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</si>
  <si>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</si>
  <si>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 xml:space="preserve">Строительство КЛ 10 кВ от резервной линейной ячейки №8 (Ф-7) на I СШ КРУН 10 кВ ПС 110 кВ Южная до проектируемого ТП 10/0,4 кВ ориент. протяж. 0,20 км. с кабелем марки АСБ 3*150;  Строительство КЛ 10 кВ от резервной линейной ячейки №27 (Ф-27) на II СШ КРУН 10 кВ ПС 110 кВ Южная до проектируемого ТП 10/0,4 кВ ориент. протяж. 0,18 км. с кабелеммарки АСБ 3*150 для технологического присоединения ООО "Лидер Фасад" к электрическим сетям АО "Чеченэнерго" (договор № 151/2019 от 04.07.2019г.) </t>
  </si>
  <si>
    <t>K_Che257</t>
  </si>
  <si>
    <t>Строительство ЛЭП-10 кВ до проектируемого ТП 10/0,4 кВ от ПС 110 кВ Северная Ф-27, ориентир. протяж. 0,045 км.; установка в РУ-10кВ ТП-506 линейной камеры КСО с ВН для технологического присоединения ООО "Дика-Стройпроект"  к сетям АО "Чеченэнерго" (договор № 6451 от 11.07.2018г., доп.соглашение №1 от 11.02.2019, доп.соглашение №2 от 13.01.2020, доп.соглашение №3 от 17.12.2020)</t>
  </si>
  <si>
    <t>J_Che213</t>
  </si>
  <si>
    <t>Строительство ВЛ -10 кВ, Ф-3 ПС 35 кВ Итум-Кали c.Мешхой протяж. 11,816 км с монтажом опор и подвеской провода (для ТП 6-ти военных городков Пограничного управления ФСБ России) (Договор ТП от 11.12.2018 №7568. Протокол разногласий от 11.12.2018 б/н)</t>
  </si>
  <si>
    <t>J_Che217</t>
  </si>
  <si>
    <t>Строительство ВЛ -10 кВ, Ф-3 ПС 35 кВ Итум-Кали c.Басхой   протяж. 6,920 км с монтажом опор и подвеской провода (для ТП 6-ти военных городков Пограничного управления ФСБ России) (Договор ТП от 10.12.2018 №7567. Протокол разногласий от 10.12.2018 б/н)</t>
  </si>
  <si>
    <t>J_Che235</t>
  </si>
  <si>
    <t>Строительство ВЛ -10 кВ, Ф-3 ПС 35 кВ Итум-Кали c.Гезехой   протяж. 3,075 км с монтажом опор и подвеской провода (для ТП 6-ти военных городков Пограничного управления ФСБ России) (Договор ТП от 10.12.2018 №7567. Протокол разногласий от 10.12.2018 б/н)</t>
  </si>
  <si>
    <t>J_Che236</t>
  </si>
  <si>
    <t>Строительство ВЛ -10 кВ, Ф-3 ПС 35 кВ Итум-Кали c.Терти   протяж. 3,419 км с монтажом опор и подвеской провода (для ТП 6-ти военных городков Пограничного управления ФСБ России) (Договор ТП от 11.12.2018 №7568. Протокол разногласий от 11.12.2018 б/н)</t>
  </si>
  <si>
    <t>J_Che237</t>
  </si>
  <si>
    <t>Строительство ВЛ -10 кВ, Ф-3 ПС 35 кВ Итум-Кали c.Саханы   L=5,183 км с монтажом опор и подвеской провода (для ТП 6-ти военных городков Пограничного управления ФСБ России) (Договор ТП от 11.12.2018 №7568. Протокол разногласий от 11.12.2018 б/н)</t>
  </si>
  <si>
    <t>J_Che238</t>
  </si>
  <si>
    <t>Строительство ВЛ -10 кВ, Ф-3 ПС 35 кВ Итум-Кали c.Тонгахой   протяж. 4,588 км (для ТП 6-ти военных городков Пограничного управления ФСБ России) (Договор ТП от 10.12.2018 №7567. Протокол разногласий от 10.12.2018 б/н)</t>
  </si>
  <si>
    <t>J_Che239</t>
  </si>
  <si>
    <t>Строительство ТП 10/0,4 кВ Ф-3 ПС 35 кВ Итум-Кали с.Мешхой.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11.12.2018 №7568. Протокол разногласий от 11.12.2018 б/н)</t>
  </si>
  <si>
    <t>J_Che240</t>
  </si>
  <si>
    <t>Строительство ТП 10/0,4 кВ Ф-3 ПС 35 кВ Итум-Кали  с.Басхой.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10.12.2018 №7567. Протокол разногласий от 10.12.2018 б/н)</t>
  </si>
  <si>
    <t>J_Che241</t>
  </si>
  <si>
    <t>Строительство ТП 10/0,4 кВ Ф-3 ПС 35 кВ Итум-Кали с.Гезехой.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10.12.2018 №7567. Протокол разногласий от 10.12.2018 б/н)</t>
  </si>
  <si>
    <t>J_Che242</t>
  </si>
  <si>
    <t>Строительство ТП 10/0,4 кВ Ф-3 ПС 35 кВ Итум-Кали с.Терти.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11.12.2018 №7568. Протокол разногласий от 11.12.2018 б/н)</t>
  </si>
  <si>
    <t>J_Che243</t>
  </si>
  <si>
    <t>Строительство ТП 10/0,4 кВ Ф-3 ПС 35 кВ Итум-Кали с.Саханы.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11.12.2018 №7568. Протокол разногласий от 11.12.2018 б/н)</t>
  </si>
  <si>
    <t>J_Che244</t>
  </si>
  <si>
    <t>Строительство ТП 10/0,4 кВ Ф-3 ПС 35 кВ Итум-Кали  с.Тонгахой.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10.12.2018 №7567. Протокол разногласий от 10.12.2018 б/н)</t>
  </si>
  <si>
    <t>J_Che245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</si>
  <si>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</si>
  <si>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</si>
  <si>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</si>
  <si>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</si>
  <si>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 xml:space="preserve">Строительство ВЛ 10 кВ от РУ 10 кВ Наурской СЭС до проектируемой линейной ячейки 10 кВ на I СШ РУ-10 кВ ПС 110 кВ Наурская, ориентировочной протяженностью 1 км. проводом СИП-3 сечением не менее 70 мм2.   для технологического присоединения ООО  "Хевел РГ" к сетям АО "Чеченэнерго" (договор 8373/2020/ЧЭ/НАУРЭС от 07.09.2020).                                                                                                                                                                              </t>
  </si>
  <si>
    <t>L_Che395</t>
  </si>
  <si>
    <t xml:space="preserve">Строительство КЛ 10 кВ от ТП-45 Ф-21 ПС Северная до границы Заявителя протяж 0,11 км, с установкой в РУ -10 кВ ТП-45 КСО с ВН для техприс ФГКУ ПУ ФСБ </t>
  </si>
  <si>
    <t>L_Che421</t>
  </si>
  <si>
    <t>Исполнение договорных обязательст по технологическому присоединению</t>
  </si>
  <si>
    <t>КЛ 10 кВ от ТП-543 Ф-9 ПС Южная до гграницы Заявителя с протяж 0,18 км, для техприс ООО "РКГРУПП" к сетям АО "Чеченэнерго" (договор № 7779/2020/ЧЭ/ГРО</t>
  </si>
  <si>
    <t>L_Che422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</si>
  <si>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31.01.2018г.)   </t>
  </si>
  <si>
    <t>K_Che258</t>
  </si>
  <si>
    <t>Невыполнение плана КВЛ по причине  отказа мэрии города на разрешение в проведении земельных работ.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</si>
  <si>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</si>
  <si>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</si>
  <si>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</si>
  <si>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</si>
  <si>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</si>
  <si>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</si>
  <si>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</si>
  <si>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</si>
  <si>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</si>
  <si>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Грозненская ТЭС,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</si>
  <si>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</si>
  <si>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</si>
  <si>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</si>
  <si>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</si>
  <si>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</si>
  <si>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</si>
  <si>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</si>
  <si>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</si>
  <si>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</si>
  <si>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</si>
  <si>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</si>
  <si>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ВЛ 110 кВ Шали-Аргунская ТЭЦ Л-162 (Замена провода 12,5 км) (для технологического присоединения энергопринимающих устройств ВГК Ведучи) (Договор ТП от 26.08.2016 337/2016; Доп.соглашение от 19.09.2019 №1)</t>
  </si>
  <si>
    <t>H_Che85</t>
  </si>
  <si>
    <t xml:space="preserve">Реконструкция КРУН 10 кВ ПС 110 кВ Наурская с утановкой дополнительной линейной ячейки 10 кВ на I СШ РУ 10 кВ для технологического присоединения ООО "Хевел РГ" к сетям АО "Чеченэнерго" (договор 8373/2020/ЧЭ/НАУРЭС от 07.09.2020).                                                                                                          </t>
  </si>
  <si>
    <t>L_Che396</t>
  </si>
  <si>
    <t>Монтаж АИИСКУЭ в РУ-10 кВ РП-6 от ПС 110 кВ Восточная для технологического присоединения ФГБОУ ВО "Грозненский государственный нефтяной технический университет имени академика М.Д. Миллиощикова", общежитие корпуса №3ГГНТУ и ЦПО к электрическим сетям АО "Чеченэнерго" (договор № 485/2018 от 26.10.2018г.)</t>
  </si>
  <si>
    <t>K_Che260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</si>
  <si>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31.01.2018г.)</t>
  </si>
  <si>
    <t>K_Che259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</si>
  <si>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</si>
  <si>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</si>
  <si>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</si>
  <si>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</si>
  <si>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</si>
  <si>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</si>
  <si>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</si>
  <si>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</si>
  <si>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Техническое перевооружение ПС 110 кВ Цемзавод с монтажом УРОВ выключателей В-Т1-110 и В-Т-2-110</t>
  </si>
  <si>
    <t>J_Che216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</si>
  <si>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</si>
  <si>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</si>
  <si>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</si>
  <si>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</si>
  <si>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Наурская - ПС  №84 (Л-185) с заменой существующего провода АС-150 на АС-185 по трассе протяжённостью 39,942 км.</t>
  </si>
  <si>
    <t>I_Che165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</si>
  <si>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</si>
  <si>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</si>
  <si>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</si>
  <si>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</si>
  <si>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</si>
  <si>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</si>
  <si>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</si>
  <si>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</si>
  <si>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Невыполнение плана вызвано нарушением графика выполнения строительно-монтажных и пусконаладочных работ по созданию системы учета электроэнергии подрядными организациями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</si>
  <si>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</si>
  <si>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</si>
  <si>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</si>
  <si>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</si>
  <si>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</si>
  <si>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</si>
  <si>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Модернизация ПС 110 кВ Гудермес-Тяговая (организация ССПИ, основного и резервного каналов связи)</t>
  </si>
  <si>
    <t>J_Che249</t>
  </si>
  <si>
    <t>Модернизация ПС 110 кВ Ойсунгур (организация ССПИ, основного и резервного каналов связи)</t>
  </si>
  <si>
    <t>J_Che250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</si>
  <si>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</si>
  <si>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J_Che253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</si>
  <si>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</si>
  <si>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J_Che254</t>
  </si>
  <si>
    <t>Модернизация системы сбора и передачи информации 1-ая очередь АО "Чеченэнерго" на ПС 110 кВ Наурская</t>
  </si>
  <si>
    <t>G_Che6</t>
  </si>
  <si>
    <t>Модернизация системы сбора и передачи информации 1-ая очередь АО "Чеченэнерго" на ПС 110 кВ Самашки</t>
  </si>
  <si>
    <t>G_Che7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</si>
  <si>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</si>
  <si>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</si>
  <si>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</si>
  <si>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</si>
  <si>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</si>
  <si>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</si>
  <si>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</si>
  <si>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</si>
  <si>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</si>
  <si>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</si>
  <si>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Невыполнение плана вызвано нарушением графика выполнения строительно-монтажных работ по строительству и реконструкции сети 10-0,4 кВ подрядными организациями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</si>
  <si>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</si>
  <si>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</si>
  <si>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</si>
  <si>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</si>
  <si>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Отражение затрат на строительство и реконструкцию сети 10-0,4 кВ в рамках "Плана (программы) снижения потерь электрической энергии в электрических сетях Гудермесских ГЭС АО "Чеченэнерго"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</si>
  <si>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</si>
  <si>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</si>
  <si>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</si>
  <si>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</si>
  <si>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</si>
  <si>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</si>
  <si>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</si>
  <si>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</si>
  <si>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</si>
  <si>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</si>
  <si>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Отражение затрат на строительство и реконструкцию сети 10-0,4 кВ в рамках "Плана (программы) снижения потерь электрической энергии в электрических сетях Гудермесских РЭС АО "Чеченэнерго"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</si>
  <si>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</si>
  <si>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</si>
  <si>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</si>
  <si>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</si>
  <si>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</si>
  <si>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</si>
  <si>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</si>
  <si>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</si>
  <si>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</si>
  <si>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</si>
  <si>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Отражение затрат на строительство и реконструкцию сети 10-0,4 кВ в рамках "Плана (программы) снижения потерь электрической энергии в электрических сетях Урус-Мартановских РЭС АО "Чеченэнерго"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</si>
  <si>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</si>
  <si>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</si>
  <si>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</si>
  <si>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</si>
  <si>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</si>
  <si>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</si>
  <si>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</si>
  <si>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</si>
  <si>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</si>
  <si>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</si>
  <si>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Невыполнение плана КВЛ  в связи с нарушением графика выполнения строительно-монтажных работ подрядной организацией</t>
  </si>
  <si>
    <t>Разработка проектно-сметной документации по организации ССПИ, двух цифровых каналов телефонной связи для оперативных переговоров и передачи телеметрической информации с ПС 110 кВ Шелковская</t>
  </si>
  <si>
    <t>J_Che255</t>
  </si>
  <si>
    <t>Невыполнение плана КВЛ по причине длительного устранения замечаний к проектно-сметной документации со стороны подрядной организации</t>
  </si>
  <si>
    <t>Разработка проектно-сметной документации по реконструкции ПС 110 кВ Ойсунгур</t>
  </si>
  <si>
    <t>K_Che263</t>
  </si>
  <si>
    <t xml:space="preserve">В ходе предпроектного обследования ( ППО) и инженерных изысканий проектировщиком выявлена необходимость выполнения дополнительных объемов работ, в связи с чем заключено дополнительное соглашение к договору подряда об изменении стоимости и  продлении срока выполнения работ </t>
  </si>
  <si>
    <t>Разработка проектно-сметной документации по реконструкции ПС 110 кВ Шали</t>
  </si>
  <si>
    <t>K_Che290</t>
  </si>
  <si>
    <t xml:space="preserve">Разработка проектно-сметной документации по реконструкции ПС 110 кВ Алпатово </t>
  </si>
  <si>
    <t>K_Che291</t>
  </si>
  <si>
    <t>Разработка проектно-сметной документации по реконструкции ПС 110 кВ Горячеисточненская</t>
  </si>
  <si>
    <t>K_Che292</t>
  </si>
  <si>
    <t xml:space="preserve">Разработка проектно-сметной документации по реконструкции ПС 110 кВ  Наурская  </t>
  </si>
  <si>
    <t>K_Che293</t>
  </si>
  <si>
    <t xml:space="preserve">Разработка проектно-сметной документации по реконструкции ПС 110 кВ Самашки </t>
  </si>
  <si>
    <t>K_Che294</t>
  </si>
  <si>
    <t>Разработка проектно-сметной документации по реконструкции ПС 110 кВ Гудермес-Тяговая</t>
  </si>
  <si>
    <t>K_Che295</t>
  </si>
  <si>
    <t xml:space="preserve">Разработка проектно-сметной документации по реконструкции ПС 110кВ Октябрьская       </t>
  </si>
  <si>
    <t>K_Che296</t>
  </si>
  <si>
    <t>Разработка проектно-сметной документации по реконструкции ПС 110кВ Горец</t>
  </si>
  <si>
    <t>K_Che297</t>
  </si>
  <si>
    <t>Разработка проектно-сметной документации по реконструкции ПС 110 кВ Цемзавод</t>
  </si>
  <si>
    <t>K_Che298</t>
  </si>
  <si>
    <t>Разработка проектно-сметной документации по реконструкции ПС 110 кВ ПС 110 кВ Ищерская</t>
  </si>
  <si>
    <t>K_Che299</t>
  </si>
  <si>
    <t>Разработка проектно-сметной документации по реконструкции ПС 110 кВ ГРП-110</t>
  </si>
  <si>
    <t>K_Che300</t>
  </si>
  <si>
    <t>Разработка проектно-сметной документации по реконструкции ПС 110 кВ №84</t>
  </si>
  <si>
    <t>K_Che301</t>
  </si>
  <si>
    <t xml:space="preserve">Разработка проектно-сметной документации по реконструкции ПС 35 кВ Бердыкель                   </t>
  </si>
  <si>
    <t>K_Che302</t>
  </si>
  <si>
    <t>Разработка проектно-сметной документации по реконструкции ПС 35 кВ Аэропорт</t>
  </si>
  <si>
    <t>K_Che303</t>
  </si>
  <si>
    <t xml:space="preserve">Разработка проектно-сметной документации по реконструкции ПС 35 кВ Беной </t>
  </si>
  <si>
    <t>K_Che304</t>
  </si>
  <si>
    <t>Разработка проектно-сметной документации по реконструкции ПС 35 кВ Центорой</t>
  </si>
  <si>
    <t>K_Che305</t>
  </si>
  <si>
    <t>Разработка проектно-сметной документации по реконструкции ПС 35 кВ Предгорная</t>
  </si>
  <si>
    <t>K_Che306</t>
  </si>
  <si>
    <t>Разработка проектно-сметной документации по реконструкции ПС 35 кВ Западная</t>
  </si>
  <si>
    <t>K_Che307</t>
  </si>
  <si>
    <t>Разработка проектно-сметной документации по реконструкции ПС 35 кВ Итум-Кале</t>
  </si>
  <si>
    <t>K_Che308</t>
  </si>
  <si>
    <t>Разработка проектно-сметной документации по реконструкции ПС 35 кВ Урус-Мартан</t>
  </si>
  <si>
    <t>K_Che309</t>
  </si>
  <si>
    <t xml:space="preserve">Разработка проектно-сметной документации по реконструкции ПС 35 кВ Правобережная            </t>
  </si>
  <si>
    <t>K_Che310</t>
  </si>
  <si>
    <t xml:space="preserve">Разработка проектно-сметной документации по реконструкции ПС 35 кВ Знаменская </t>
  </si>
  <si>
    <t>K_Che311</t>
  </si>
  <si>
    <t>Разработка проектно-сметной документации по реконструкции ПС 35 кВ Красноармейская</t>
  </si>
  <si>
    <t>K_Che312</t>
  </si>
  <si>
    <t xml:space="preserve">Разработка проектно-сметной документации по реконструкции ПС 35 кВ Петропавловская </t>
  </si>
  <si>
    <t>K_Che313</t>
  </si>
  <si>
    <t>Разработка проектно-сметной документации по реконструкции ПС 35 кВ Махкеты</t>
  </si>
  <si>
    <t>K_Che314</t>
  </si>
  <si>
    <t>Разработка проектно-сметной документации по реконструкции ПС 35 кВ Ножай-Юрт</t>
  </si>
  <si>
    <t>K_Che315</t>
  </si>
  <si>
    <t>Разработка проектно-сметной документации по реконструкции ПС 35 кВ Калиновская</t>
  </si>
  <si>
    <t>K_Che316</t>
  </si>
  <si>
    <t>Разработка проектно-сметной документации по реконструкции ПС 35 кВ Кугули</t>
  </si>
  <si>
    <t>K_Che317</t>
  </si>
  <si>
    <t>Разработка проектно-сметной документации по реконструкции ПС 35 кВ № 56</t>
  </si>
  <si>
    <t>K_Che318</t>
  </si>
  <si>
    <t>Разработка проектно-сметной документации по реконструкции ПС 35 кВ Бороздиновская</t>
  </si>
  <si>
    <t>K_Che319</t>
  </si>
  <si>
    <t>Разработка проектно-сметной документации по реконструкции ПС 35 кВ Тепличная</t>
  </si>
  <si>
    <t>K_Che320</t>
  </si>
  <si>
    <t>Разработка проектно-сметной документации по реконструкции ПС 35 кВ Алхазурово</t>
  </si>
  <si>
    <t>K_Che321</t>
  </si>
  <si>
    <t>Разработка проектно-сметной документации по реконструкции ПС 35 кВ Шелковская</t>
  </si>
  <si>
    <t>K_Che322</t>
  </si>
  <si>
    <t>Разработка проектно-сметной документации по реконструкции ПС 35 кВ Черноречье</t>
  </si>
  <si>
    <t>K_Che323</t>
  </si>
  <si>
    <t>Разработка проектно-сметной документации по реконструкции ПС 35 кВ Надтеречная</t>
  </si>
  <si>
    <t>K_Che324</t>
  </si>
  <si>
    <t xml:space="preserve">Разработка проектно-сметной документации по реконструкции ВЛ-110 кВ Аргунская ТЭЦ - Гудермес-Сити; ВЛ 110кВ Гудермес-Сити - Гудермес-Тяговая II цепь </t>
  </si>
  <si>
    <t>K_Che325</t>
  </si>
  <si>
    <t xml:space="preserve">Разработка проектно-сметной документации по реконструкции ВЛ-110 кВ Гудермес - Гудермес-Сити; ВЛ 110кВ Гудермес-Сити - Гудермес-Тяговая I цепь </t>
  </si>
  <si>
    <t>K_Che326</t>
  </si>
  <si>
    <t>Разработка проектно-сметной документации по реконструкции ВЛ-110 кВ ПС Ойсунгур - ПС Гудермес  (Л-127)</t>
  </si>
  <si>
    <t>K_Che327</t>
  </si>
  <si>
    <t>Разработка проектно-сметной документации по реконструкции ВЛ-110 кВ ПС Грозный-330 - ПС ГРП-110 (Л-136)</t>
  </si>
  <si>
    <t>K_Che328</t>
  </si>
  <si>
    <t>Разработка проектно-сметной документации по реконструкции ВЛ-110кВ ПС Ищерская - ПС Затеречная (Л-124) (Двухцепка с Л-123 оп.№1-41,44-111)</t>
  </si>
  <si>
    <t>K_Che329</t>
  </si>
  <si>
    <t xml:space="preserve">Разработка проектно-сметной документации по реконструкции ВЛ 35 кВ ПС Ойсунгур - ПС Саясан (Л-48) </t>
  </si>
  <si>
    <t>K_Che330</t>
  </si>
  <si>
    <t>Разработка проектно-сметной документации по реконструкции ВЛ 35 кВ ПС Ойсунгур-Курчалой (Л-452)</t>
  </si>
  <si>
    <t>K_Che332</t>
  </si>
  <si>
    <t>Разработка проектно-сметной документации по реконструкции ВЛ 35 кВ ПС Ойсунгур - Бачи-Юрт (Л-51)</t>
  </si>
  <si>
    <t>K_Che333</t>
  </si>
  <si>
    <t>Разработка проектно-сметной документации по реконструкции ВЛ 35кВ ПС Саясан - ПС Ножай-Юрт (Л-444) с выносом из оползневой зоны</t>
  </si>
  <si>
    <t>K_Che334</t>
  </si>
  <si>
    <t xml:space="preserve">Разработка проектно-сметной документации по реконструкции ВЛ-35 кВ  ПС Шали – ПС Махкеты (Л-94)             </t>
  </si>
  <si>
    <t>K_Che335</t>
  </si>
  <si>
    <t>Разработка проектно-сметной документации по реконструкции ВЛ 35 кВ ПС Горская-1 - ПС Горская-2  (Л 43а)</t>
  </si>
  <si>
    <t>K_Che336</t>
  </si>
  <si>
    <t>Разработка проектно-сметной документации по реконструкции ВЛ 35 кВ ПС Ойсунгур - Энгель-Юрт  (Л-440)</t>
  </si>
  <si>
    <t>K_Che337</t>
  </si>
  <si>
    <t>Разработка проектно-сметной документации по реконструкции ВЛ 35кВ   Калаус-Горская-1 (Л-32) с протяженностью-16,59</t>
  </si>
  <si>
    <t>K_Che338</t>
  </si>
  <si>
    <t>Разработка проектно-сметной документации по реконструкции ВЛ 35кВ №56-Электроприбор  (Л-14) с протяженностью-2,4км</t>
  </si>
  <si>
    <t>K_Che339</t>
  </si>
  <si>
    <t>Разработка проектно-сметной документации по реконструкции ВЛ-35кВ ПС Шелковская - ПС Старогладовская (Л-54)  Двухцепка с Л-54а оп.№198-204, Л-147 оп.№161-168)</t>
  </si>
  <si>
    <t>K_Che340</t>
  </si>
  <si>
    <t>Разработка проектно-сметной документации по реконструкции ВЛ-35кВ ПС Червленная - ПС Николаевская (Л-83а) (в резерве)</t>
  </si>
  <si>
    <t>K_Che341</t>
  </si>
  <si>
    <t>Разработка проектно-сметной документации по реконструкции ВЛ-35кВ ПС Бороздиновская - ПС Кизляр (Л-55а) (Двухцепка с Л-55 оп.№1-8)</t>
  </si>
  <si>
    <t>K_Che342</t>
  </si>
  <si>
    <t>Разработка проектно-сметной документации по реконструкции ВЛ-35кВ ПС Калиновская - ПС Правобережная (Л-45)</t>
  </si>
  <si>
    <t>K_Che343</t>
  </si>
  <si>
    <t>Разработка проектно-сметной документации по реконструкции ВЛ-35кВ ПС Наурская - ПС ИТК-2  (Л-84) (Двухцепка с Л-80 оп.№1-2, Л-81 оп.№23-31)</t>
  </si>
  <si>
    <t>K_Che344</t>
  </si>
  <si>
    <t>Разработка проектно-сметной документации по реконструкции ВЛ-35кВ ПС Киров - ПС Калиновская  (Л-530) (Двухцепка с Л-45 оп.№1-4)</t>
  </si>
  <si>
    <t>K_Che345</t>
  </si>
  <si>
    <t>Разработка проектно-сметной документации по реконструкции ВЛ-35кВ ПС Николаевская - ПС Правобережная (Л-83)</t>
  </si>
  <si>
    <t>K_Che346</t>
  </si>
  <si>
    <t xml:space="preserve">Разработка проектно-сметной документации по реконструкции ВЛ-35кВ ПС Каргалиновская - ПС Бороздиновсквая (Л-55 ) </t>
  </si>
  <si>
    <t>K_Che347</t>
  </si>
  <si>
    <t>Разработка проектно-сметной документации по реконструкции ВЛ-35кВ ПС Наурская - ПС Кирова (Л-80)</t>
  </si>
  <si>
    <t>K_Che348</t>
  </si>
  <si>
    <t>Разработка проектно-сметной документации по реконструкции ВЛ-35кВ ПС ИТК-2 - ПС Степная (Л-81)</t>
  </si>
  <si>
    <t>K_Che349</t>
  </si>
  <si>
    <t>Разработка проектно-сметной документации по реконструкции ВЛ-35кВ ПС Октябрьская - ПС Предгорная (Л-3)</t>
  </si>
  <si>
    <t>K_Che350</t>
  </si>
  <si>
    <t>Разработка проектно-сметной документации по реконструкции ВЛ-35кВ ПС "Цемзавод" - ПС Шатой (Л-87)</t>
  </si>
  <si>
    <t>K_Che351</t>
  </si>
  <si>
    <t>Разработка проектно-сметной документации по строительству ВЛ 35 кВ  ПС Саясан - ПС Ведено (Л-50) с переводом на номинальное напряжение</t>
  </si>
  <si>
    <t>K_Che352</t>
  </si>
  <si>
    <t>Разработка проектно-сметной документации по реконструкции распредсетей ВЛ и ТП 10-6/0,4кВ</t>
  </si>
  <si>
    <t>K_Che353</t>
  </si>
  <si>
    <t>Разработка проектно-сметной документации по реконструкции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№11709/2020/ЧЭ/ГРОГЭС)</t>
  </si>
  <si>
    <t>M_Che423</t>
  </si>
  <si>
    <t>Отражение затрат на разработку проектно-сметной документации в целях исполнения договорных обязательст по технологическому присоединению</t>
  </si>
  <si>
    <t>Разработка проектно-сметной документации по cтроительству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№11709/2020/ЧЭ/ГРОГЭС)</t>
  </si>
  <si>
    <t>M_Che424</t>
  </si>
  <si>
    <t>Разработка проектно-сметной документации по cтроительству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№11709/2020/ЧЭ/ГРОГЭС)</t>
  </si>
  <si>
    <t>M_Che425</t>
  </si>
  <si>
    <t>Разработка проектно-сметной документации по cтроительству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№11709/2020/ЧЭ/ГРОГЭС)</t>
  </si>
  <si>
    <t>M_Che426</t>
  </si>
  <si>
    <t xml:space="preserve">Разработка проектно-сметной документации по cтроительству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№11709/2020/ЧЭ/ГРОГЭС) </t>
  </si>
  <si>
    <t>M_Che427</t>
  </si>
  <si>
    <t>Разработка проектно-сметной документации для строительства РПБ Итум-Калинских РЭС</t>
  </si>
  <si>
    <t>L_Che397</t>
  </si>
  <si>
    <t>Невыполнение плана КВЛ в связи с задержкой проведения торгово-закупочных процедур.</t>
  </si>
  <si>
    <t>Приобретение приборов анализа трансформаторного масла - 4 ед.</t>
  </si>
  <si>
    <t>L_Che398</t>
  </si>
  <si>
    <t>Приобретение приборов для измерения параметров трансформатора - 3 ед.</t>
  </si>
  <si>
    <t>L_Che399</t>
  </si>
  <si>
    <t>Приобретение измерителя сопротивления заземляющих устройств молниезащиты, проводников присоединения к земле и выравнивания потенциалов - 1 ед.</t>
  </si>
  <si>
    <t>L_Che400</t>
  </si>
  <si>
    <t>Приобретение прибора для контроля характеристик выключателей - 1 ед.</t>
  </si>
  <si>
    <t>L_Che401</t>
  </si>
  <si>
    <t>Приобретение мобильных подстанций - 2 ед. (в рамках подготовки к ОЗП 2020-2021)</t>
  </si>
  <si>
    <t>K_Che262</t>
  </si>
  <si>
    <t>Приобретение автомобиля легкового служебного - 71 ед. (в рамках "Плана (программы) снижения потерь электрической энергии в электрических сетях АО "Чеченэнерго")</t>
  </si>
  <si>
    <t>L_Che364_20</t>
  </si>
  <si>
    <t>Приобретение инженерного пульта Ноутбук Lenovo Ideapad L340-15API -3 шт.</t>
  </si>
  <si>
    <t>K_Che403_20</t>
  </si>
  <si>
    <t>Приобретение клещей токоизмерительныых Актаком АТК-2200 - 6 шт.</t>
  </si>
  <si>
    <t>K_Che404_20</t>
  </si>
  <si>
    <t>Приобретение мобильной подстанции  Ноутбук Lenovo  Ideapad L340-15API -12 шт.</t>
  </si>
  <si>
    <t>K_Che405_20</t>
  </si>
  <si>
    <t>Приобретение анализатора спектра RIGOL DSA710-2 шт.</t>
  </si>
  <si>
    <t>K_Che406_20</t>
  </si>
  <si>
    <t>Приобретение в связи с производственной необходимостью</t>
  </si>
  <si>
    <t>Приобретение ИБП АРС SUA1000XLI -3 шт.</t>
  </si>
  <si>
    <t>K_Che407_20</t>
  </si>
  <si>
    <t>Приобретение источника питания PS6030-1 шт.</t>
  </si>
  <si>
    <t>K_Che408_20</t>
  </si>
  <si>
    <t>Приобретение коммутатора Cisco Catalyst WS-C2960R-2 шт.</t>
  </si>
  <si>
    <t>K_Che409_20</t>
  </si>
  <si>
    <t>Приобретение многофункционального оптического тестера с ORL-1 шт.</t>
  </si>
  <si>
    <t>K_Che410_20</t>
  </si>
  <si>
    <t>Приобретение портативного измерителя оптической мощности Greenlee RP 460-02 - 2 шт.</t>
  </si>
  <si>
    <t>K_Che411_20</t>
  </si>
  <si>
    <t>Приобретение рабочего места АРМ по ТМ Ноутбук НР 15.6 Intel Core i5 1035G-4 шт</t>
  </si>
  <si>
    <t>K_Che412_20</t>
  </si>
  <si>
    <t>Приобретение сварочного аппарата Fujikura 86S KITA - 1 шт.</t>
  </si>
  <si>
    <t>K_Che413_20</t>
  </si>
  <si>
    <t>Приобретение цифрового мультиметра Rigol DM3058E - 1 шт.</t>
  </si>
  <si>
    <t>K_Che414_20</t>
  </si>
  <si>
    <t>Приобретение автомобиля легкового служебного  повышенной проходимости - 3 ед.(в рамках подготовки к ОЗП 2020-2021)</t>
  </si>
  <si>
    <t>K_Che267</t>
  </si>
  <si>
    <t>Приобретение осциллографа АКИП-4113/4А - 2 шт</t>
  </si>
  <si>
    <t>L_Che420</t>
  </si>
  <si>
    <t>Приобретение АГП с 2-х рядной кабиной  - 13 ед. (в рамках "Плана (программы) снижения потерь электрической энергии в электрических сетях АО "Чеченэнерго")</t>
  </si>
  <si>
    <t>L_Che391</t>
  </si>
  <si>
    <t>Приобретение АГП 4х2 с 2 рядной кабиной - 3 ед. (в рамках "Плана (программы) снижения потерь электрической энергии в электрических сетях АО "Чеченэнерго")</t>
  </si>
  <si>
    <t>L_Che392</t>
  </si>
  <si>
    <t>Приобретение АГП 4х4 с 2 рядной кабиной - 3 ед. (в рамках "Плана (программы) снижения потерь электрической энергии в электрических сетях АО "Чеченэнерго")</t>
  </si>
  <si>
    <t>L_Che393</t>
  </si>
  <si>
    <t>Модернизация радиосети АО "Чеченэнерго" (приобретение комплектов ретранслятор, АКБ, АФУ, дуплексер - 10 компл.)</t>
  </si>
  <si>
    <t>J_Che233</t>
  </si>
  <si>
    <t>Модернизация системы видео-конференц связи АО "Чеченэнерго" (приобретение системы ВКС- 1 ед.)</t>
  </si>
  <si>
    <t>J_Che234</t>
  </si>
  <si>
    <t>Приобретение системы видеонаблюдения</t>
  </si>
  <si>
    <t>K_Che264</t>
  </si>
  <si>
    <t>Приобретение котла водогрейного вертикального RIM 279 кВт - 2 ед</t>
  </si>
  <si>
    <t>L_Che440_21</t>
  </si>
  <si>
    <t>Приобретение квадрокоптера - 2 ед</t>
  </si>
  <si>
    <t>L_Che441_21</t>
  </si>
  <si>
    <t>Приобретение оборудования в рамках Программы подготовки к ОЗП 2020/2021 гг.</t>
  </si>
  <si>
    <t>L_Che442_21</t>
  </si>
  <si>
    <t>Приобретение оборудования в рамках Программы подготовки к ОЗП 2019/2020 гг. (первоочередная)</t>
  </si>
  <si>
    <t>K_Che418_20</t>
  </si>
  <si>
    <t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t>
  </si>
  <si>
    <t>K_Che419_20</t>
  </si>
  <si>
    <t>Приобретение оборудования, требующего монтажа для обслуживания сетей, прочее оборудование</t>
  </si>
  <si>
    <t>G_Che2_16</t>
  </si>
  <si>
    <t>Приобретение оборудования, требующего монтажа для обслуживания районных электрических сетей и подстанции, как для устранения последствии аварии, так и для своевременного обслуживания сетей для предотвращения аварийных ситуации.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</si>
  <si>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</si>
  <si>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</si>
  <si>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</si>
  <si>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</si>
  <si>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</si>
  <si>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</si>
  <si>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</si>
  <si>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</si>
  <si>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</si>
  <si>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</si>
  <si>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</si>
  <si>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</si>
  <si>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</si>
  <si>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</si>
  <si>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</si>
  <si>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</si>
  <si>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</si>
  <si>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</si>
  <si>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</si>
  <si>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</si>
  <si>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</si>
  <si>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</si>
  <si>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</si>
  <si>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</si>
  <si>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</si>
  <si>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</si>
  <si>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</si>
  <si>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</si>
  <si>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</si>
  <si>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</si>
  <si>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</si>
  <si>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</si>
  <si>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</si>
  <si>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</si>
  <si>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</si>
  <si>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</si>
  <si>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</si>
  <si>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</si>
  <si>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</si>
  <si>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</si>
  <si>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</si>
  <si>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</si>
  <si>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</si>
  <si>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</si>
  <si>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</si>
  <si>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</si>
  <si>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</si>
  <si>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</si>
  <si>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</si>
  <si>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</si>
  <si>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</si>
  <si>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</si>
  <si>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</si>
  <si>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</si>
  <si>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</si>
  <si>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</si>
  <si>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</si>
  <si>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</si>
  <si>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</si>
  <si>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</si>
  <si>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</si>
  <si>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</si>
  <si>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</si>
  <si>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</si>
  <si>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</si>
  <si>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</si>
  <si>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</si>
  <si>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</si>
  <si>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</si>
  <si>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</si>
  <si>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</si>
  <si>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</si>
  <si>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</si>
  <si>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</si>
  <si>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</si>
  <si>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</si>
  <si>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</si>
  <si>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</si>
  <si>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</si>
  <si>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</si>
  <si>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</si>
  <si>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</si>
  <si>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</si>
  <si>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</si>
  <si>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</si>
  <si>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</si>
  <si>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</si>
  <si>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</si>
  <si>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</si>
  <si>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</si>
  <si>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</si>
  <si>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</si>
  <si>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</si>
  <si>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</si>
  <si>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</si>
  <si>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</si>
  <si>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</si>
  <si>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</si>
  <si>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</si>
  <si>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</si>
  <si>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</si>
  <si>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</si>
  <si>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</si>
  <si>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</si>
  <si>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</si>
  <si>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</si>
  <si>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</si>
  <si>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</si>
  <si>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</si>
  <si>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</si>
  <si>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</si>
  <si>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</si>
  <si>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Приобретение сервера в рамках внедрения программного комплекса Omni-Us - 1 ед.</t>
  </si>
  <si>
    <t>L_Che402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</si>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</sst>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00"/>
  </numFmts>
  <fonts count="1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color theme="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2" fillId="0" borderId="0"/>
    <xf numFmtId="9" fontId="2" fillId="0" borderId="0" applyFont="0" applyFill="0" applyBorder="0" applyAlignment="0" applyProtection="0"/>
  </cellStyleXfs>
  <cellXfs count="112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left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Border="1" applyAlignment="1"/>
    <xf numFmtId="0" fontId="2" fillId="0" borderId="0" xfId="1" applyFont="1" applyFill="1" applyBorder="1"/>
    <xf numFmtId="0" fontId="3" fillId="0" borderId="0" xfId="1" applyFont="1" applyFill="1" applyAlignment="1">
      <alignment wrapText="1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left"/>
    </xf>
    <xf numFmtId="0" fontId="5" fillId="0" borderId="0" xfId="2" applyFont="1" applyFill="1" applyAlignment="1">
      <alignment vertical="center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left" vertical="center"/>
    </xf>
    <xf numFmtId="0" fontId="3" fillId="0" borderId="0" xfId="0" applyFont="1" applyFill="1" applyAlignment="1"/>
    <xf numFmtId="0" fontId="7" fillId="0" borderId="0" xfId="2" applyFont="1" applyFill="1" applyAlignment="1">
      <alignment vertical="center"/>
    </xf>
    <xf numFmtId="0" fontId="2" fillId="0" borderId="0" xfId="0" applyFont="1" applyFill="1"/>
    <xf numFmtId="0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4" applyFont="1" applyFill="1" applyAlignment="1">
      <alignment horizontal="center" vertical="center"/>
    </xf>
    <xf numFmtId="0" fontId="8" fillId="0" borderId="0" xfId="0" applyNumberFormat="1" applyFont="1" applyFill="1"/>
    <xf numFmtId="0" fontId="8" fillId="0" borderId="0" xfId="0" applyFont="1" applyFill="1" applyAlignment="1">
      <alignment horizontal="left"/>
    </xf>
    <xf numFmtId="0" fontId="8" fillId="0" borderId="0" xfId="0" applyFont="1" applyFill="1"/>
    <xf numFmtId="164" fontId="8" fillId="0" borderId="0" xfId="0" applyNumberFormat="1" applyFont="1" applyFill="1" applyAlignment="1">
      <alignment horizontal="center" vertical="center"/>
    </xf>
    <xf numFmtId="165" fontId="8" fillId="0" borderId="0" xfId="0" applyNumberFormat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164" fontId="10" fillId="0" borderId="0" xfId="0" applyNumberFormat="1" applyFont="1" applyFill="1" applyAlignment="1">
      <alignment horizontal="right"/>
    </xf>
    <xf numFmtId="164" fontId="10" fillId="0" borderId="0" xfId="0" applyNumberFormat="1" applyFont="1" applyFill="1" applyAlignment="1">
      <alignment horizontal="center" vertical="center"/>
    </xf>
    <xf numFmtId="2" fontId="8" fillId="0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right"/>
    </xf>
    <xf numFmtId="2" fontId="10" fillId="0" borderId="0" xfId="0" applyNumberFormat="1" applyFont="1" applyFill="1" applyAlignment="1">
      <alignment horizontal="right"/>
    </xf>
    <xf numFmtId="164" fontId="10" fillId="0" borderId="0" xfId="0" applyNumberFormat="1" applyFont="1" applyFill="1" applyAlignment="1">
      <alignment horizontal="right" vertical="center"/>
    </xf>
    <xf numFmtId="9" fontId="10" fillId="0" borderId="0" xfId="0" applyNumberFormat="1" applyFont="1" applyFill="1" applyAlignment="1">
      <alignment horizontal="center" vertical="center"/>
    </xf>
    <xf numFmtId="10" fontId="2" fillId="0" borderId="0" xfId="0" applyNumberFormat="1" applyFont="1" applyFill="1"/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2" xfId="5" applyNumberFormat="1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left" vertical="center" wrapText="1"/>
    </xf>
    <xf numFmtId="0" fontId="2" fillId="0" borderId="2" xfId="5" applyFont="1" applyFill="1" applyBorder="1" applyAlignment="1">
      <alignment horizontal="center" vertical="center" wrapText="1"/>
    </xf>
    <xf numFmtId="1" fontId="2" fillId="0" borderId="2" xfId="5" applyNumberFormat="1" applyFont="1" applyFill="1" applyBorder="1" applyAlignment="1">
      <alignment horizontal="center" vertical="center" wrapText="1"/>
    </xf>
    <xf numFmtId="2" fontId="2" fillId="0" borderId="2" xfId="5" applyNumberFormat="1" applyFont="1" applyFill="1" applyBorder="1" applyAlignment="1">
      <alignment horizontal="center" vertical="center" wrapText="1"/>
    </xf>
    <xf numFmtId="2" fontId="11" fillId="0" borderId="2" xfId="6" applyNumberFormat="1" applyFont="1" applyFill="1" applyBorder="1" applyAlignment="1">
      <alignment horizontal="center" vertical="top" wrapText="1"/>
    </xf>
    <xf numFmtId="2" fontId="5" fillId="0" borderId="2" xfId="7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2" fillId="0" borderId="2" xfId="8" applyNumberFormat="1" applyFont="1" applyFill="1" applyBorder="1" applyAlignment="1">
      <alignment horizontal="center" vertical="center" wrapText="1"/>
    </xf>
    <xf numFmtId="2" fontId="5" fillId="0" borderId="2" xfId="9" applyNumberFormat="1" applyFont="1" applyFill="1" applyBorder="1" applyAlignment="1">
      <alignment horizontal="center" vertical="center" wrapText="1"/>
    </xf>
    <xf numFmtId="9" fontId="5" fillId="0" borderId="2" xfId="9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/>
    <xf numFmtId="2" fontId="11" fillId="0" borderId="2" xfId="6" applyNumberFormat="1" applyFont="1" applyFill="1" applyBorder="1" applyAlignment="1">
      <alignment horizontal="center" vertical="center" wrapText="1"/>
    </xf>
    <xf numFmtId="2" fontId="2" fillId="0" borderId="2" xfId="6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0" fontId="5" fillId="0" borderId="2" xfId="9" applyNumberFormat="1" applyFont="1" applyFill="1" applyBorder="1" applyAlignment="1">
      <alignment horizontal="center" vertical="center" wrapText="1"/>
    </xf>
    <xf numFmtId="0" fontId="5" fillId="0" borderId="2" xfId="9" applyFont="1" applyFill="1" applyBorder="1" applyAlignment="1">
      <alignment horizontal="left" vertical="center" wrapText="1"/>
    </xf>
    <xf numFmtId="0" fontId="5" fillId="0" borderId="2" xfId="9" applyFont="1" applyFill="1" applyBorder="1" applyAlignment="1">
      <alignment horizontal="center" vertical="center" wrapText="1"/>
    </xf>
    <xf numFmtId="164" fontId="5" fillId="0" borderId="2" xfId="7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2" fillId="0" borderId="2" xfId="8" applyNumberFormat="1" applyFont="1" applyFill="1" applyBorder="1" applyAlignment="1">
      <alignment horizontal="center" vertical="center" wrapText="1"/>
    </xf>
    <xf numFmtId="9" fontId="2" fillId="0" borderId="2" xfId="8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2" xfId="0" applyNumberFormat="1" applyFont="1" applyFill="1" applyBorder="1" applyAlignment="1">
      <alignment horizontal="center" vertical="center" wrapText="1"/>
    </xf>
    <xf numFmtId="2" fontId="2" fillId="0" borderId="2" xfId="10" applyNumberFormat="1" applyFont="1" applyFill="1" applyBorder="1" applyAlignment="1">
      <alignment horizontal="left" vertical="center" wrapText="1"/>
    </xf>
    <xf numFmtId="164" fontId="2" fillId="0" borderId="2" xfId="1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2" xfId="11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 vertical="center"/>
    </xf>
    <xf numFmtId="165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left" vertical="top"/>
    </xf>
    <xf numFmtId="2" fontId="2" fillId="0" borderId="0" xfId="0" applyNumberFormat="1" applyFont="1" applyFill="1" applyAlignment="1">
      <alignment horizontal="center" vertical="center"/>
    </xf>
    <xf numFmtId="0" fontId="14" fillId="0" borderId="0" xfId="0" applyFont="1" applyFill="1" applyAlignment="1">
      <alignment horizontal="left"/>
    </xf>
    <xf numFmtId="0" fontId="14" fillId="0" borderId="0" xfId="0" applyFont="1" applyFill="1"/>
    <xf numFmtId="49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13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0" fontId="2" fillId="0" borderId="2" xfId="1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</cellXfs>
  <cellStyles count="12">
    <cellStyle name="Обычный" xfId="0" builtinId="0"/>
    <cellStyle name="Обычный 11 2" xfId="6"/>
    <cellStyle name="Обычный 18" xfId="7"/>
    <cellStyle name="Обычный 3 2 2 3" xfId="1"/>
    <cellStyle name="Обычный 3 21" xfId="8"/>
    <cellStyle name="Обычный 3 4" xfId="5"/>
    <cellStyle name="Обычный 5" xfId="4"/>
    <cellStyle name="Обычный 7" xfId="3"/>
    <cellStyle name="Обычный 7 3" xfId="9"/>
    <cellStyle name="Обычный 7 4" xfId="2"/>
    <cellStyle name="Процентный 2" xfId="11"/>
    <cellStyle name="Стиль 1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AB351"/>
  <sheetViews>
    <sheetView tabSelected="1" showRuler="0" zoomScale="55" zoomScaleNormal="70" zoomScaleSheetLayoutView="55" workbookViewId="0">
      <selection activeCell="E11" sqref="E11"/>
    </sheetView>
  </sheetViews>
  <sheetFormatPr defaultColWidth="9" defaultRowHeight="15.75" x14ac:dyDescent="0.25"/>
  <cols>
    <col min="1" max="1" width="10.375" style="16" customWidth="1"/>
    <col min="2" max="2" width="48.5" style="17" customWidth="1"/>
    <col min="3" max="3" width="16.625" style="15" customWidth="1"/>
    <col min="4" max="4" width="19.375" style="15" customWidth="1"/>
    <col min="5" max="5" width="17.5" style="15" customWidth="1"/>
    <col min="6" max="7" width="12" style="15" customWidth="1"/>
    <col min="8" max="8" width="15.5" style="18" customWidth="1"/>
    <col min="9" max="15" width="8.75" style="18" customWidth="1"/>
    <col min="16" max="17" width="11" style="18" customWidth="1"/>
    <col min="18" max="18" width="9.75" style="18" customWidth="1"/>
    <col min="19" max="19" width="10.375" style="18" customWidth="1"/>
    <col min="20" max="20" width="10.75" style="81" customWidth="1"/>
    <col min="21" max="21" width="9" style="18" customWidth="1"/>
    <col min="22" max="22" width="59.625" style="18" customWidth="1"/>
    <col min="23" max="24" width="14.375" style="15" customWidth="1"/>
    <col min="25" max="25" width="15.25" style="15" customWidth="1"/>
    <col min="26" max="26" width="9" style="15" customWidth="1"/>
    <col min="27" max="27" width="14.5" style="15" customWidth="1"/>
    <col min="28" max="28" width="16.25" style="15" customWidth="1"/>
    <col min="29" max="49" width="9" style="15" customWidth="1"/>
    <col min="50" max="16384" width="9" style="15"/>
  </cols>
  <sheetData>
    <row r="1" spans="1:24" s="1" customFormat="1" ht="18.75" x14ac:dyDescent="0.25">
      <c r="B1" s="2"/>
      <c r="V1" s="3" t="s">
        <v>0</v>
      </c>
    </row>
    <row r="2" spans="1:24" s="1" customFormat="1" ht="18.75" x14ac:dyDescent="0.3">
      <c r="B2" s="2"/>
      <c r="V2" s="4" t="s">
        <v>1</v>
      </c>
    </row>
    <row r="3" spans="1:24" s="1" customFormat="1" ht="18.75" x14ac:dyDescent="0.3">
      <c r="B3" s="2"/>
      <c r="V3" s="4" t="s">
        <v>2</v>
      </c>
    </row>
    <row r="4" spans="1:24" s="6" customFormat="1" ht="18.75" x14ac:dyDescent="0.3">
      <c r="A4" s="108" t="s">
        <v>3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5"/>
    </row>
    <row r="5" spans="1:24" s="6" customFormat="1" ht="18.75" customHeight="1" x14ac:dyDescent="0.3">
      <c r="A5" s="109" t="s">
        <v>4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7"/>
      <c r="X5" s="7"/>
    </row>
    <row r="6" spans="1:24" s="6" customFormat="1" ht="18.75" x14ac:dyDescent="0.3">
      <c r="A6" s="8"/>
      <c r="B6" s="9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</row>
    <row r="7" spans="1:24" s="6" customFormat="1" ht="18.75" customHeight="1" x14ac:dyDescent="0.3">
      <c r="A7" s="109" t="s">
        <v>5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7"/>
    </row>
    <row r="8" spans="1:24" s="1" customFormat="1" x14ac:dyDescent="0.25">
      <c r="A8" s="102" t="s">
        <v>6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"/>
    </row>
    <row r="9" spans="1:24" s="1" customFormat="1" x14ac:dyDescent="0.25">
      <c r="A9" s="11"/>
      <c r="B9" s="12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</row>
    <row r="10" spans="1:24" s="1" customFormat="1" ht="18.75" x14ac:dyDescent="0.3">
      <c r="A10" s="110" t="s">
        <v>7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3"/>
    </row>
    <row r="11" spans="1:24" s="1" customFormat="1" ht="18.75" x14ac:dyDescent="0.3">
      <c r="B11" s="2"/>
      <c r="W11" s="4"/>
    </row>
    <row r="12" spans="1:24" s="1" customFormat="1" ht="18.75" x14ac:dyDescent="0.25">
      <c r="A12" s="111" t="s">
        <v>8</v>
      </c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4"/>
    </row>
    <row r="13" spans="1:24" s="1" customFormat="1" x14ac:dyDescent="0.25">
      <c r="A13" s="102" t="s">
        <v>9</v>
      </c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"/>
    </row>
    <row r="14" spans="1:24" ht="18.75" customHeight="1" x14ac:dyDescent="0.25">
      <c r="A14" s="103"/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</row>
    <row r="15" spans="1:24" ht="18.75" customHeight="1" x14ac:dyDescent="0.25">
      <c r="J15" s="19"/>
      <c r="K15" s="19"/>
      <c r="L15" s="19"/>
      <c r="M15" s="19"/>
      <c r="N15" s="19"/>
      <c r="O15" s="19"/>
      <c r="P15" s="19"/>
      <c r="Q15" s="19"/>
      <c r="R15" s="19"/>
      <c r="T15" s="20"/>
      <c r="U15" s="21"/>
      <c r="V15" s="22"/>
    </row>
    <row r="16" spans="1:24" s="25" customFormat="1" ht="18.75" x14ac:dyDescent="0.25">
      <c r="A16" s="23"/>
      <c r="B16" s="24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7"/>
      <c r="U16" s="26"/>
      <c r="V16" s="28"/>
    </row>
    <row r="18" spans="1:28" s="25" customFormat="1" x14ac:dyDescent="0.25">
      <c r="A18" s="23"/>
      <c r="B18" s="24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30"/>
      <c r="V18" s="31"/>
    </row>
    <row r="19" spans="1:28" s="25" customFormat="1" x14ac:dyDescent="0.25">
      <c r="A19" s="23"/>
      <c r="B19" s="24"/>
      <c r="D19" s="32"/>
      <c r="E19" s="33"/>
      <c r="F19" s="32"/>
      <c r="G19" s="32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0"/>
      <c r="S19" s="30"/>
      <c r="T19" s="30"/>
      <c r="U19" s="35"/>
      <c r="V19" s="31"/>
    </row>
    <row r="20" spans="1:28" ht="96" customHeight="1" x14ac:dyDescent="0.25">
      <c r="A20" s="98" t="s">
        <v>10</v>
      </c>
      <c r="B20" s="104" t="s">
        <v>11</v>
      </c>
      <c r="C20" s="101" t="s">
        <v>12</v>
      </c>
      <c r="D20" s="98" t="s">
        <v>13</v>
      </c>
      <c r="E20" s="98" t="s">
        <v>14</v>
      </c>
      <c r="F20" s="101" t="s">
        <v>15</v>
      </c>
      <c r="G20" s="101"/>
      <c r="H20" s="105" t="s">
        <v>16</v>
      </c>
      <c r="I20" s="106"/>
      <c r="J20" s="106"/>
      <c r="K20" s="106"/>
      <c r="L20" s="106"/>
      <c r="M20" s="106"/>
      <c r="N20" s="106"/>
      <c r="O20" s="106"/>
      <c r="P20" s="106"/>
      <c r="Q20" s="107"/>
      <c r="R20" s="101" t="s">
        <v>17</v>
      </c>
      <c r="S20" s="101"/>
      <c r="T20" s="92" t="s">
        <v>18</v>
      </c>
      <c r="U20" s="93"/>
      <c r="V20" s="98" t="s">
        <v>19</v>
      </c>
      <c r="W20" s="36"/>
    </row>
    <row r="21" spans="1:28" x14ac:dyDescent="0.25">
      <c r="A21" s="99"/>
      <c r="B21" s="104"/>
      <c r="C21" s="101"/>
      <c r="D21" s="99"/>
      <c r="E21" s="99"/>
      <c r="F21" s="88" t="s">
        <v>20</v>
      </c>
      <c r="G21" s="88" t="s">
        <v>21</v>
      </c>
      <c r="H21" s="101" t="s">
        <v>22</v>
      </c>
      <c r="I21" s="101"/>
      <c r="J21" s="101" t="s">
        <v>23</v>
      </c>
      <c r="K21" s="101"/>
      <c r="L21" s="101" t="s">
        <v>24</v>
      </c>
      <c r="M21" s="101"/>
      <c r="N21" s="92" t="s">
        <v>25</v>
      </c>
      <c r="O21" s="93"/>
      <c r="P21" s="92" t="s">
        <v>26</v>
      </c>
      <c r="Q21" s="93"/>
      <c r="R21" s="88" t="s">
        <v>20</v>
      </c>
      <c r="S21" s="88" t="s">
        <v>21</v>
      </c>
      <c r="T21" s="94"/>
      <c r="U21" s="95"/>
      <c r="V21" s="99"/>
    </row>
    <row r="22" spans="1:28" x14ac:dyDescent="0.25">
      <c r="A22" s="99"/>
      <c r="B22" s="104"/>
      <c r="C22" s="101"/>
      <c r="D22" s="99"/>
      <c r="E22" s="99"/>
      <c r="F22" s="88"/>
      <c r="G22" s="88"/>
      <c r="H22" s="101"/>
      <c r="I22" s="101"/>
      <c r="J22" s="101"/>
      <c r="K22" s="101"/>
      <c r="L22" s="101"/>
      <c r="M22" s="101"/>
      <c r="N22" s="96"/>
      <c r="O22" s="97"/>
      <c r="P22" s="96"/>
      <c r="Q22" s="97"/>
      <c r="R22" s="88"/>
      <c r="S22" s="88"/>
      <c r="T22" s="96"/>
      <c r="U22" s="97"/>
      <c r="V22" s="99"/>
    </row>
    <row r="23" spans="1:28" ht="54" customHeight="1" x14ac:dyDescent="0.25">
      <c r="A23" s="100"/>
      <c r="B23" s="104"/>
      <c r="C23" s="101"/>
      <c r="D23" s="100"/>
      <c r="E23" s="100"/>
      <c r="F23" s="88"/>
      <c r="G23" s="88"/>
      <c r="H23" s="37" t="s">
        <v>27</v>
      </c>
      <c r="I23" s="37" t="s">
        <v>28</v>
      </c>
      <c r="J23" s="37" t="s">
        <v>27</v>
      </c>
      <c r="K23" s="37" t="s">
        <v>28</v>
      </c>
      <c r="L23" s="37" t="s">
        <v>27</v>
      </c>
      <c r="M23" s="37" t="s">
        <v>28</v>
      </c>
      <c r="N23" s="38" t="s">
        <v>27</v>
      </c>
      <c r="O23" s="38" t="s">
        <v>28</v>
      </c>
      <c r="P23" s="38" t="s">
        <v>27</v>
      </c>
      <c r="Q23" s="38" t="s">
        <v>28</v>
      </c>
      <c r="R23" s="88"/>
      <c r="S23" s="88"/>
      <c r="T23" s="39" t="s">
        <v>29</v>
      </c>
      <c r="U23" s="39" t="s">
        <v>30</v>
      </c>
      <c r="V23" s="100"/>
    </row>
    <row r="24" spans="1:28" ht="36" customHeight="1" x14ac:dyDescent="0.25">
      <c r="A24" s="40">
        <v>1</v>
      </c>
      <c r="B24" s="41">
        <f t="shared" ref="B24:V24" si="0">A24+1</f>
        <v>2</v>
      </c>
      <c r="C24" s="42">
        <f t="shared" si="0"/>
        <v>3</v>
      </c>
      <c r="D24" s="42">
        <f t="shared" si="0"/>
        <v>4</v>
      </c>
      <c r="E24" s="42">
        <f t="shared" si="0"/>
        <v>5</v>
      </c>
      <c r="F24" s="42">
        <f t="shared" si="0"/>
        <v>6</v>
      </c>
      <c r="G24" s="42">
        <f t="shared" si="0"/>
        <v>7</v>
      </c>
      <c r="H24" s="42">
        <f t="shared" si="0"/>
        <v>8</v>
      </c>
      <c r="I24" s="42">
        <f t="shared" si="0"/>
        <v>9</v>
      </c>
      <c r="J24" s="42">
        <f t="shared" si="0"/>
        <v>10</v>
      </c>
      <c r="K24" s="42">
        <f t="shared" si="0"/>
        <v>11</v>
      </c>
      <c r="L24" s="42">
        <f t="shared" si="0"/>
        <v>12</v>
      </c>
      <c r="M24" s="42">
        <f t="shared" si="0"/>
        <v>13</v>
      </c>
      <c r="N24" s="42">
        <f t="shared" si="0"/>
        <v>14</v>
      </c>
      <c r="O24" s="42">
        <f t="shared" si="0"/>
        <v>15</v>
      </c>
      <c r="P24" s="42">
        <f t="shared" si="0"/>
        <v>16</v>
      </c>
      <c r="Q24" s="42">
        <f t="shared" si="0"/>
        <v>17</v>
      </c>
      <c r="R24" s="42">
        <f t="shared" si="0"/>
        <v>18</v>
      </c>
      <c r="S24" s="42">
        <f t="shared" si="0"/>
        <v>19</v>
      </c>
      <c r="T24" s="42">
        <f t="shared" si="0"/>
        <v>20</v>
      </c>
      <c r="U24" s="42">
        <f t="shared" si="0"/>
        <v>21</v>
      </c>
      <c r="V24" s="42">
        <f t="shared" si="0"/>
        <v>22</v>
      </c>
    </row>
    <row r="25" spans="1:28" ht="31.5" customHeight="1" x14ac:dyDescent="0.25">
      <c r="A25" s="43">
        <v>0</v>
      </c>
      <c r="B25" s="41" t="s">
        <v>31</v>
      </c>
      <c r="C25" s="44" t="s">
        <v>32</v>
      </c>
      <c r="D25" s="45">
        <f>D26+D33+D41+D47</f>
        <v>595.51849858757055</v>
      </c>
      <c r="E25" s="45">
        <f>E26+E33+E41+E47</f>
        <v>1866.429666552865</v>
      </c>
      <c r="F25" s="46" t="s">
        <v>33</v>
      </c>
      <c r="G25" s="45">
        <f t="shared" ref="G25:Q25" si="1">G26+G33+G41+G47</f>
        <v>4603.9016409556034</v>
      </c>
      <c r="H25" s="45">
        <f t="shared" si="1"/>
        <v>2058.0023644425946</v>
      </c>
      <c r="I25" s="45">
        <f t="shared" si="1"/>
        <v>1959.1344673599999</v>
      </c>
      <c r="J25" s="45">
        <f t="shared" si="1"/>
        <v>77.735951407181602</v>
      </c>
      <c r="K25" s="45">
        <f t="shared" si="1"/>
        <v>74.832677070000003</v>
      </c>
      <c r="L25" s="45">
        <f t="shared" si="1"/>
        <v>430.66284151450003</v>
      </c>
      <c r="M25" s="45">
        <f t="shared" si="1"/>
        <v>409.80402908999997</v>
      </c>
      <c r="N25" s="45">
        <f t="shared" si="1"/>
        <v>670.82109261510891</v>
      </c>
      <c r="O25" s="45">
        <f t="shared" si="1"/>
        <v>639.05851160999998</v>
      </c>
      <c r="P25" s="45">
        <f t="shared" si="1"/>
        <v>878.78247890580428</v>
      </c>
      <c r="Q25" s="45">
        <f t="shared" si="1"/>
        <v>835.43924959000003</v>
      </c>
      <c r="R25" s="47" t="s">
        <v>33</v>
      </c>
      <c r="S25" s="48">
        <f>IF(H25="нд","нд",G25-I25)</f>
        <v>2644.7671735956037</v>
      </c>
      <c r="T25" s="49">
        <f>IF(H25="нд","нд",(K25+M25+O25+Q25)-(J25+L25+N25+P25))</f>
        <v>-98.867897082594482</v>
      </c>
      <c r="U25" s="50">
        <f>IF(H25="нд","нд",IF((J25+L25+N25+P25)&gt;0,T25/(J25+L25+N25+P25),"-"))</f>
        <v>-4.8040711123950836E-2</v>
      </c>
      <c r="V25" s="42" t="s">
        <v>33</v>
      </c>
      <c r="Y25" s="51"/>
      <c r="AB25" s="51"/>
    </row>
    <row r="26" spans="1:28" ht="31.5" customHeight="1" x14ac:dyDescent="0.25">
      <c r="A26" s="43" t="s">
        <v>34</v>
      </c>
      <c r="B26" s="41" t="s">
        <v>35</v>
      </c>
      <c r="C26" s="44" t="s">
        <v>32</v>
      </c>
      <c r="D26" s="52">
        <f>D27+D28+D29+D30+D31+D32</f>
        <v>595.51849858757055</v>
      </c>
      <c r="E26" s="52">
        <f>E27+E28+E29+E30+E31+E32</f>
        <v>1866.429666552865</v>
      </c>
      <c r="F26" s="46" t="s">
        <v>33</v>
      </c>
      <c r="G26" s="52">
        <f t="shared" ref="G26:Q26" si="2">G27+G28+G29+G30+G31+G32</f>
        <v>4602.5679295722703</v>
      </c>
      <c r="H26" s="52">
        <f t="shared" si="2"/>
        <v>2056.6686530592615</v>
      </c>
      <c r="I26" s="52">
        <f t="shared" si="2"/>
        <v>1957.80983236</v>
      </c>
      <c r="J26" s="52">
        <f t="shared" si="2"/>
        <v>77.735951407181602</v>
      </c>
      <c r="K26" s="52">
        <f t="shared" si="2"/>
        <v>74.832677070000003</v>
      </c>
      <c r="L26" s="52">
        <f t="shared" si="2"/>
        <v>430.66284151450003</v>
      </c>
      <c r="M26" s="52">
        <f t="shared" si="2"/>
        <v>409.80402908999997</v>
      </c>
      <c r="N26" s="52">
        <f t="shared" si="2"/>
        <v>669.48738123177554</v>
      </c>
      <c r="O26" s="52">
        <f t="shared" si="2"/>
        <v>637.73387661000004</v>
      </c>
      <c r="P26" s="52">
        <f t="shared" si="2"/>
        <v>878.78247890580428</v>
      </c>
      <c r="Q26" s="52">
        <f t="shared" si="2"/>
        <v>835.43924959000003</v>
      </c>
      <c r="R26" s="47" t="s">
        <v>33</v>
      </c>
      <c r="S26" s="48">
        <f t="shared" ref="S26:S89" si="3">IF(H26="нд","нд",G26-I26)</f>
        <v>2644.7580972122705</v>
      </c>
      <c r="T26" s="49">
        <f t="shared" ref="T26:T89" si="4">IF(H26="нд","нд",(K26+M26+O26+Q26)-(J26+L26+N26+P26))</f>
        <v>-98.858820699261287</v>
      </c>
      <c r="U26" s="50">
        <f t="shared" ref="U26:U89" si="5">IF(H26="нд","нд",IF((J26+L26+N26+P26)&gt;0,T26/(J26+L26+N26+P26),"-"))</f>
        <v>-4.8067451483840326E-2</v>
      </c>
      <c r="V26" s="42" t="s">
        <v>33</v>
      </c>
      <c r="Y26" s="51"/>
      <c r="AB26" s="51"/>
    </row>
    <row r="27" spans="1:28" ht="31.5" customHeight="1" x14ac:dyDescent="0.25">
      <c r="A27" s="43" t="s">
        <v>36</v>
      </c>
      <c r="B27" s="41" t="s">
        <v>37</v>
      </c>
      <c r="C27" s="44" t="s">
        <v>32</v>
      </c>
      <c r="D27" s="53">
        <f>D50</f>
        <v>171.58637598870058</v>
      </c>
      <c r="E27" s="53">
        <f>E50</f>
        <v>821.36887241000011</v>
      </c>
      <c r="F27" s="46" t="s">
        <v>33</v>
      </c>
      <c r="G27" s="53">
        <f t="shared" ref="G27:Q27" si="6">G50</f>
        <v>380.13349537144956</v>
      </c>
      <c r="H27" s="53">
        <f t="shared" si="6"/>
        <v>51.206265621204757</v>
      </c>
      <c r="I27" s="53">
        <f t="shared" si="6"/>
        <v>26.29676439</v>
      </c>
      <c r="J27" s="53">
        <f t="shared" si="6"/>
        <v>2</v>
      </c>
      <c r="K27" s="53">
        <f t="shared" si="6"/>
        <v>0</v>
      </c>
      <c r="L27" s="53">
        <f t="shared" si="6"/>
        <v>13.081057019999999</v>
      </c>
      <c r="M27" s="53">
        <f t="shared" si="6"/>
        <v>2.0810570199999998</v>
      </c>
      <c r="N27" s="53">
        <f t="shared" si="6"/>
        <v>25.513213669999999</v>
      </c>
      <c r="O27" s="53">
        <f t="shared" si="6"/>
        <v>15.68706785</v>
      </c>
      <c r="P27" s="53">
        <f t="shared" si="6"/>
        <v>10.611994931204757</v>
      </c>
      <c r="Q27" s="53">
        <f t="shared" si="6"/>
        <v>8.5286395200000005</v>
      </c>
      <c r="R27" s="47" t="s">
        <v>33</v>
      </c>
      <c r="S27" s="48">
        <f t="shared" si="3"/>
        <v>353.83673098144953</v>
      </c>
      <c r="T27" s="49">
        <f t="shared" si="4"/>
        <v>-24.909501231204757</v>
      </c>
      <c r="U27" s="50">
        <f t="shared" si="5"/>
        <v>-0.48645416589194929</v>
      </c>
      <c r="V27" s="42" t="s">
        <v>33</v>
      </c>
      <c r="Y27" s="51"/>
      <c r="AB27" s="51"/>
    </row>
    <row r="28" spans="1:28" ht="31.5" customHeight="1" x14ac:dyDescent="0.25">
      <c r="A28" s="43" t="s">
        <v>38</v>
      </c>
      <c r="B28" s="41" t="s">
        <v>39</v>
      </c>
      <c r="C28" s="44" t="s">
        <v>32</v>
      </c>
      <c r="D28" s="53">
        <f>D94</f>
        <v>80.244901412429385</v>
      </c>
      <c r="E28" s="53">
        <f>E94</f>
        <v>146.80070328286487</v>
      </c>
      <c r="F28" s="46" t="s">
        <v>33</v>
      </c>
      <c r="G28" s="53">
        <f t="shared" ref="G28:Q28" si="7">G94</f>
        <v>725.76507272144704</v>
      </c>
      <c r="H28" s="53">
        <f t="shared" si="7"/>
        <v>413.59825776144754</v>
      </c>
      <c r="I28" s="53">
        <f t="shared" si="7"/>
        <v>389.08840623999998</v>
      </c>
      <c r="J28" s="53">
        <f t="shared" si="7"/>
        <v>0</v>
      </c>
      <c r="K28" s="53">
        <f t="shared" si="7"/>
        <v>0</v>
      </c>
      <c r="L28" s="53">
        <f t="shared" si="7"/>
        <v>54</v>
      </c>
      <c r="M28" s="53">
        <f t="shared" si="7"/>
        <v>0</v>
      </c>
      <c r="N28" s="53">
        <f t="shared" si="7"/>
        <v>126.8401473285</v>
      </c>
      <c r="O28" s="53">
        <f t="shared" si="7"/>
        <v>63.657283169999999</v>
      </c>
      <c r="P28" s="53">
        <f t="shared" si="7"/>
        <v>232.75811043294755</v>
      </c>
      <c r="Q28" s="53">
        <f t="shared" si="7"/>
        <v>325.43112307000001</v>
      </c>
      <c r="R28" s="47" t="s">
        <v>33</v>
      </c>
      <c r="S28" s="48">
        <f t="shared" si="3"/>
        <v>336.67666648144706</v>
      </c>
      <c r="T28" s="49">
        <f t="shared" si="4"/>
        <v>-24.509851521447501</v>
      </c>
      <c r="U28" s="50">
        <f t="shared" si="5"/>
        <v>-5.9260045373750417E-2</v>
      </c>
      <c r="V28" s="42" t="s">
        <v>33</v>
      </c>
      <c r="Y28" s="51"/>
      <c r="AB28" s="51"/>
    </row>
    <row r="29" spans="1:28" ht="31.5" customHeight="1" x14ac:dyDescent="0.25">
      <c r="A29" s="43" t="s">
        <v>40</v>
      </c>
      <c r="B29" s="41" t="s">
        <v>41</v>
      </c>
      <c r="C29" s="44" t="s">
        <v>32</v>
      </c>
      <c r="D29" s="53">
        <f>D115</f>
        <v>0</v>
      </c>
      <c r="E29" s="53">
        <f>E115</f>
        <v>0</v>
      </c>
      <c r="F29" s="46" t="s">
        <v>33</v>
      </c>
      <c r="G29" s="53">
        <f t="shared" ref="G29:Q29" si="8">G115</f>
        <v>0</v>
      </c>
      <c r="H29" s="53">
        <f t="shared" si="8"/>
        <v>0</v>
      </c>
      <c r="I29" s="53">
        <f t="shared" si="8"/>
        <v>0</v>
      </c>
      <c r="J29" s="53">
        <f t="shared" si="8"/>
        <v>0</v>
      </c>
      <c r="K29" s="53">
        <f t="shared" si="8"/>
        <v>0</v>
      </c>
      <c r="L29" s="53">
        <f t="shared" si="8"/>
        <v>0</v>
      </c>
      <c r="M29" s="53">
        <f t="shared" si="8"/>
        <v>0</v>
      </c>
      <c r="N29" s="53">
        <f t="shared" si="8"/>
        <v>0</v>
      </c>
      <c r="O29" s="53">
        <f t="shared" si="8"/>
        <v>0</v>
      </c>
      <c r="P29" s="53">
        <f t="shared" si="8"/>
        <v>0</v>
      </c>
      <c r="Q29" s="53">
        <f t="shared" si="8"/>
        <v>0</v>
      </c>
      <c r="R29" s="47" t="s">
        <v>33</v>
      </c>
      <c r="S29" s="48">
        <f t="shared" si="3"/>
        <v>0</v>
      </c>
      <c r="T29" s="49">
        <f t="shared" si="4"/>
        <v>0</v>
      </c>
      <c r="U29" s="50" t="str">
        <f t="shared" si="5"/>
        <v>-</v>
      </c>
      <c r="V29" s="42" t="s">
        <v>33</v>
      </c>
      <c r="Y29" s="51"/>
      <c r="AB29" s="51"/>
    </row>
    <row r="30" spans="1:28" ht="31.5" customHeight="1" x14ac:dyDescent="0.25">
      <c r="A30" s="43" t="s">
        <v>42</v>
      </c>
      <c r="B30" s="41" t="s">
        <v>43</v>
      </c>
      <c r="C30" s="44" t="s">
        <v>32</v>
      </c>
      <c r="D30" s="53">
        <f t="shared" ref="D30:E30" si="9">D118</f>
        <v>272.55394999999999</v>
      </c>
      <c r="E30" s="53">
        <f t="shared" si="9"/>
        <v>156.63926447</v>
      </c>
      <c r="F30" s="46" t="s">
        <v>33</v>
      </c>
      <c r="G30" s="53">
        <f t="shared" ref="G30:Q30" si="10">G118</f>
        <v>2108.9072397344316</v>
      </c>
      <c r="H30" s="53">
        <f t="shared" si="10"/>
        <v>773.57418288000054</v>
      </c>
      <c r="I30" s="53">
        <f t="shared" si="10"/>
        <v>598.13450182999998</v>
      </c>
      <c r="J30" s="53">
        <f t="shared" si="10"/>
        <v>64.788662792500006</v>
      </c>
      <c r="K30" s="53">
        <f t="shared" si="10"/>
        <v>61.859671160000005</v>
      </c>
      <c r="L30" s="53">
        <f t="shared" si="10"/>
        <v>143.58178449450003</v>
      </c>
      <c r="M30" s="53">
        <f t="shared" si="10"/>
        <v>88.173128090000006</v>
      </c>
      <c r="N30" s="53">
        <f t="shared" si="10"/>
        <v>330.27336556750004</v>
      </c>
      <c r="O30" s="53">
        <f t="shared" si="10"/>
        <v>305.28097299999996</v>
      </c>
      <c r="P30" s="53">
        <f t="shared" si="10"/>
        <v>234.93037002550039</v>
      </c>
      <c r="Q30" s="53">
        <f t="shared" si="10"/>
        <v>142.82072957999998</v>
      </c>
      <c r="R30" s="47" t="s">
        <v>33</v>
      </c>
      <c r="S30" s="48">
        <f>IF(H30="нд","нд",G30-I30)</f>
        <v>1510.7727379044318</v>
      </c>
      <c r="T30" s="49">
        <f t="shared" si="4"/>
        <v>-175.43968105000067</v>
      </c>
      <c r="U30" s="50">
        <f t="shared" si="5"/>
        <v>-0.22679102396727149</v>
      </c>
      <c r="V30" s="42" t="s">
        <v>33</v>
      </c>
      <c r="Y30" s="51"/>
      <c r="AB30" s="51"/>
    </row>
    <row r="31" spans="1:28" ht="31.5" customHeight="1" x14ac:dyDescent="0.25">
      <c r="A31" s="43" t="s">
        <v>44</v>
      </c>
      <c r="B31" s="41" t="s">
        <v>45</v>
      </c>
      <c r="C31" s="44" t="s">
        <v>32</v>
      </c>
      <c r="D31" s="53">
        <f>D134</f>
        <v>0</v>
      </c>
      <c r="E31" s="53">
        <f>E134</f>
        <v>0</v>
      </c>
      <c r="F31" s="46" t="s">
        <v>33</v>
      </c>
      <c r="G31" s="53">
        <f t="shared" ref="G31:Q32" si="11">G134</f>
        <v>0</v>
      </c>
      <c r="H31" s="53">
        <f t="shared" si="11"/>
        <v>0</v>
      </c>
      <c r="I31" s="53">
        <f t="shared" si="11"/>
        <v>0</v>
      </c>
      <c r="J31" s="53">
        <f t="shared" si="11"/>
        <v>0</v>
      </c>
      <c r="K31" s="53">
        <f t="shared" si="11"/>
        <v>0</v>
      </c>
      <c r="L31" s="53">
        <f t="shared" si="11"/>
        <v>0</v>
      </c>
      <c r="M31" s="53">
        <f t="shared" si="11"/>
        <v>0</v>
      </c>
      <c r="N31" s="53">
        <f t="shared" si="11"/>
        <v>0</v>
      </c>
      <c r="O31" s="53">
        <f t="shared" si="11"/>
        <v>0</v>
      </c>
      <c r="P31" s="53">
        <f t="shared" si="11"/>
        <v>0</v>
      </c>
      <c r="Q31" s="53">
        <f t="shared" si="11"/>
        <v>0</v>
      </c>
      <c r="R31" s="47" t="s">
        <v>33</v>
      </c>
      <c r="S31" s="48">
        <f t="shared" si="3"/>
        <v>0</v>
      </c>
      <c r="T31" s="49">
        <f t="shared" si="4"/>
        <v>0</v>
      </c>
      <c r="U31" s="50" t="str">
        <f t="shared" si="5"/>
        <v>-</v>
      </c>
      <c r="V31" s="42" t="s">
        <v>33</v>
      </c>
      <c r="Y31" s="51"/>
      <c r="AB31" s="51"/>
    </row>
    <row r="32" spans="1:28" ht="31.5" customHeight="1" x14ac:dyDescent="0.25">
      <c r="A32" s="43" t="s">
        <v>46</v>
      </c>
      <c r="B32" s="41" t="s">
        <v>47</v>
      </c>
      <c r="C32" s="44" t="s">
        <v>32</v>
      </c>
      <c r="D32" s="53">
        <f>D135</f>
        <v>71.13327118644068</v>
      </c>
      <c r="E32" s="53">
        <f>E135</f>
        <v>741.62082638999993</v>
      </c>
      <c r="F32" s="46" t="s">
        <v>33</v>
      </c>
      <c r="G32" s="53">
        <f t="shared" si="11"/>
        <v>1387.7621217449423</v>
      </c>
      <c r="H32" s="53">
        <f t="shared" si="11"/>
        <v>818.28994679660877</v>
      </c>
      <c r="I32" s="53">
        <f t="shared" si="11"/>
        <v>944.29015989999994</v>
      </c>
      <c r="J32" s="53">
        <f t="shared" si="11"/>
        <v>10.9472886146816</v>
      </c>
      <c r="K32" s="53">
        <f t="shared" si="11"/>
        <v>12.973005909999999</v>
      </c>
      <c r="L32" s="53">
        <f t="shared" si="11"/>
        <v>220</v>
      </c>
      <c r="M32" s="53">
        <f t="shared" si="11"/>
        <v>319.54984397999999</v>
      </c>
      <c r="N32" s="53">
        <f t="shared" si="11"/>
        <v>186.86065466577557</v>
      </c>
      <c r="O32" s="53">
        <f t="shared" si="11"/>
        <v>253.10855259000007</v>
      </c>
      <c r="P32" s="53">
        <f t="shared" si="11"/>
        <v>400.48200351615168</v>
      </c>
      <c r="Q32" s="53">
        <f t="shared" si="11"/>
        <v>358.65875742000003</v>
      </c>
      <c r="R32" s="47" t="s">
        <v>33</v>
      </c>
      <c r="S32" s="48">
        <f t="shared" si="3"/>
        <v>443.47196184494237</v>
      </c>
      <c r="T32" s="49">
        <f t="shared" si="4"/>
        <v>126.00021310339127</v>
      </c>
      <c r="U32" s="50">
        <f t="shared" si="5"/>
        <v>0.15397991090645702</v>
      </c>
      <c r="V32" s="42" t="s">
        <v>33</v>
      </c>
      <c r="Y32" s="51"/>
      <c r="AB32" s="51"/>
    </row>
    <row r="33" spans="1:28" ht="31.5" customHeight="1" x14ac:dyDescent="0.25">
      <c r="A33" s="43" t="s">
        <v>48</v>
      </c>
      <c r="B33" s="41" t="s">
        <v>49</v>
      </c>
      <c r="C33" s="44" t="s">
        <v>32</v>
      </c>
      <c r="D33" s="53">
        <v>0</v>
      </c>
      <c r="E33" s="53">
        <v>0</v>
      </c>
      <c r="F33" s="46" t="s">
        <v>33</v>
      </c>
      <c r="G33" s="53">
        <v>0</v>
      </c>
      <c r="H33" s="53">
        <v>0</v>
      </c>
      <c r="I33" s="53">
        <v>0</v>
      </c>
      <c r="J33" s="53">
        <v>0</v>
      </c>
      <c r="K33" s="53">
        <v>0</v>
      </c>
      <c r="L33" s="53">
        <v>0</v>
      </c>
      <c r="M33" s="53">
        <v>0</v>
      </c>
      <c r="N33" s="53">
        <v>0</v>
      </c>
      <c r="O33" s="53">
        <v>0</v>
      </c>
      <c r="P33" s="53">
        <v>0</v>
      </c>
      <c r="Q33" s="53">
        <v>0</v>
      </c>
      <c r="R33" s="47" t="s">
        <v>33</v>
      </c>
      <c r="S33" s="48">
        <f t="shared" si="3"/>
        <v>0</v>
      </c>
      <c r="T33" s="49">
        <f t="shared" si="4"/>
        <v>0</v>
      </c>
      <c r="U33" s="50" t="str">
        <f t="shared" si="5"/>
        <v>-</v>
      </c>
      <c r="V33" s="42" t="s">
        <v>33</v>
      </c>
      <c r="Y33" s="51"/>
      <c r="AB33" s="51"/>
    </row>
    <row r="34" spans="1:28" ht="31.5" customHeight="1" x14ac:dyDescent="0.25">
      <c r="A34" s="43" t="s">
        <v>50</v>
      </c>
      <c r="B34" s="41" t="s">
        <v>51</v>
      </c>
      <c r="C34" s="44" t="s">
        <v>32</v>
      </c>
      <c r="D34" s="53">
        <v>0</v>
      </c>
      <c r="E34" s="53">
        <v>0</v>
      </c>
      <c r="F34" s="46" t="s">
        <v>33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47" t="s">
        <v>33</v>
      </c>
      <c r="S34" s="48">
        <f t="shared" si="3"/>
        <v>0</v>
      </c>
      <c r="T34" s="49">
        <f t="shared" si="4"/>
        <v>0</v>
      </c>
      <c r="U34" s="50" t="str">
        <f t="shared" si="5"/>
        <v>-</v>
      </c>
      <c r="V34" s="42" t="s">
        <v>33</v>
      </c>
      <c r="Y34" s="51"/>
      <c r="AB34" s="51"/>
    </row>
    <row r="35" spans="1:28" ht="31.5" customHeight="1" x14ac:dyDescent="0.25">
      <c r="A35" s="43" t="s">
        <v>52</v>
      </c>
      <c r="B35" s="41" t="s">
        <v>53</v>
      </c>
      <c r="C35" s="44" t="s">
        <v>32</v>
      </c>
      <c r="D35" s="53">
        <v>0</v>
      </c>
      <c r="E35" s="53">
        <v>0</v>
      </c>
      <c r="F35" s="46" t="s">
        <v>33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0</v>
      </c>
      <c r="M35" s="53">
        <v>0</v>
      </c>
      <c r="N35" s="53">
        <v>0</v>
      </c>
      <c r="O35" s="53">
        <v>0</v>
      </c>
      <c r="P35" s="53">
        <v>0</v>
      </c>
      <c r="Q35" s="53">
        <v>0</v>
      </c>
      <c r="R35" s="47" t="s">
        <v>33</v>
      </c>
      <c r="S35" s="48">
        <f t="shared" si="3"/>
        <v>0</v>
      </c>
      <c r="T35" s="49">
        <f t="shared" si="4"/>
        <v>0</v>
      </c>
      <c r="U35" s="50" t="str">
        <f t="shared" si="5"/>
        <v>-</v>
      </c>
      <c r="V35" s="42" t="s">
        <v>33</v>
      </c>
      <c r="Y35" s="51"/>
      <c r="AB35" s="51"/>
    </row>
    <row r="36" spans="1:28" ht="31.5" customHeight="1" x14ac:dyDescent="0.25">
      <c r="A36" s="43" t="s">
        <v>54</v>
      </c>
      <c r="B36" s="41" t="s">
        <v>55</v>
      </c>
      <c r="C36" s="44" t="s">
        <v>32</v>
      </c>
      <c r="D36" s="53">
        <v>0</v>
      </c>
      <c r="E36" s="53">
        <v>0</v>
      </c>
      <c r="F36" s="46" t="s">
        <v>33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47" t="s">
        <v>33</v>
      </c>
      <c r="S36" s="48">
        <f t="shared" si="3"/>
        <v>0</v>
      </c>
      <c r="T36" s="49">
        <f t="shared" si="4"/>
        <v>0</v>
      </c>
      <c r="U36" s="50" t="str">
        <f t="shared" si="5"/>
        <v>-</v>
      </c>
      <c r="V36" s="42" t="s">
        <v>33</v>
      </c>
      <c r="Y36" s="51"/>
      <c r="AB36" s="51"/>
    </row>
    <row r="37" spans="1:28" ht="31.5" customHeight="1" x14ac:dyDescent="0.25">
      <c r="A37" s="43" t="s">
        <v>56</v>
      </c>
      <c r="B37" s="41" t="s">
        <v>57</v>
      </c>
      <c r="C37" s="44" t="s">
        <v>32</v>
      </c>
      <c r="D37" s="53">
        <v>0</v>
      </c>
      <c r="E37" s="53">
        <v>0</v>
      </c>
      <c r="F37" s="46" t="s">
        <v>33</v>
      </c>
      <c r="G37" s="53">
        <v>0</v>
      </c>
      <c r="H37" s="53">
        <v>0</v>
      </c>
      <c r="I37" s="53">
        <v>0</v>
      </c>
      <c r="J37" s="53">
        <v>0</v>
      </c>
      <c r="K37" s="53">
        <v>0</v>
      </c>
      <c r="L37" s="53">
        <v>0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47" t="s">
        <v>33</v>
      </c>
      <c r="S37" s="48">
        <f t="shared" si="3"/>
        <v>0</v>
      </c>
      <c r="T37" s="49">
        <f t="shared" si="4"/>
        <v>0</v>
      </c>
      <c r="U37" s="50" t="str">
        <f t="shared" si="5"/>
        <v>-</v>
      </c>
      <c r="V37" s="42" t="s">
        <v>33</v>
      </c>
      <c r="Y37" s="51"/>
      <c r="AB37" s="51"/>
    </row>
    <row r="38" spans="1:28" ht="31.5" customHeight="1" x14ac:dyDescent="0.25">
      <c r="A38" s="43" t="s">
        <v>58</v>
      </c>
      <c r="B38" s="41" t="s">
        <v>59</v>
      </c>
      <c r="C38" s="44" t="s">
        <v>32</v>
      </c>
      <c r="D38" s="53">
        <v>0</v>
      </c>
      <c r="E38" s="53">
        <v>0</v>
      </c>
      <c r="F38" s="46" t="s">
        <v>33</v>
      </c>
      <c r="G38" s="53">
        <v>0</v>
      </c>
      <c r="H38" s="53">
        <v>0</v>
      </c>
      <c r="I38" s="53">
        <v>0</v>
      </c>
      <c r="J38" s="53">
        <v>0</v>
      </c>
      <c r="K38" s="53">
        <v>0</v>
      </c>
      <c r="L38" s="53">
        <v>0</v>
      </c>
      <c r="M38" s="53">
        <v>0</v>
      </c>
      <c r="N38" s="53">
        <v>0</v>
      </c>
      <c r="O38" s="53">
        <v>0</v>
      </c>
      <c r="P38" s="53">
        <v>0</v>
      </c>
      <c r="Q38" s="53">
        <v>0</v>
      </c>
      <c r="R38" s="47" t="s">
        <v>33</v>
      </c>
      <c r="S38" s="48">
        <f t="shared" si="3"/>
        <v>0</v>
      </c>
      <c r="T38" s="49">
        <f t="shared" si="4"/>
        <v>0</v>
      </c>
      <c r="U38" s="50" t="str">
        <f t="shared" si="5"/>
        <v>-</v>
      </c>
      <c r="V38" s="42" t="s">
        <v>33</v>
      </c>
      <c r="Y38" s="51"/>
      <c r="AB38" s="51"/>
    </row>
    <row r="39" spans="1:28" ht="31.5" customHeight="1" x14ac:dyDescent="0.25">
      <c r="A39" s="43" t="s">
        <v>60</v>
      </c>
      <c r="B39" s="41" t="s">
        <v>45</v>
      </c>
      <c r="C39" s="44" t="s">
        <v>32</v>
      </c>
      <c r="D39" s="53">
        <v>0</v>
      </c>
      <c r="E39" s="53">
        <v>0</v>
      </c>
      <c r="F39" s="46" t="s">
        <v>33</v>
      </c>
      <c r="G39" s="53">
        <v>0</v>
      </c>
      <c r="H39" s="53">
        <v>0</v>
      </c>
      <c r="I39" s="53">
        <v>0</v>
      </c>
      <c r="J39" s="53">
        <v>0</v>
      </c>
      <c r="K39" s="53">
        <v>0</v>
      </c>
      <c r="L39" s="53">
        <v>0</v>
      </c>
      <c r="M39" s="53">
        <v>0</v>
      </c>
      <c r="N39" s="53">
        <v>0</v>
      </c>
      <c r="O39" s="53">
        <v>0</v>
      </c>
      <c r="P39" s="53">
        <v>0</v>
      </c>
      <c r="Q39" s="53">
        <v>0</v>
      </c>
      <c r="R39" s="47" t="s">
        <v>33</v>
      </c>
      <c r="S39" s="48">
        <f t="shared" si="3"/>
        <v>0</v>
      </c>
      <c r="T39" s="49">
        <f t="shared" si="4"/>
        <v>0</v>
      </c>
      <c r="U39" s="50" t="str">
        <f t="shared" si="5"/>
        <v>-</v>
      </c>
      <c r="V39" s="42" t="s">
        <v>33</v>
      </c>
      <c r="Y39" s="51"/>
      <c r="AB39" s="51"/>
    </row>
    <row r="40" spans="1:28" ht="31.5" customHeight="1" x14ac:dyDescent="0.25">
      <c r="A40" s="43" t="s">
        <v>61</v>
      </c>
      <c r="B40" s="41" t="s">
        <v>47</v>
      </c>
      <c r="C40" s="44" t="s">
        <v>32</v>
      </c>
      <c r="D40" s="53">
        <v>0</v>
      </c>
      <c r="E40" s="53">
        <v>0</v>
      </c>
      <c r="F40" s="46" t="s">
        <v>33</v>
      </c>
      <c r="G40" s="53">
        <v>0</v>
      </c>
      <c r="H40" s="53">
        <v>0</v>
      </c>
      <c r="I40" s="53">
        <v>0</v>
      </c>
      <c r="J40" s="53">
        <v>0</v>
      </c>
      <c r="K40" s="53">
        <v>0</v>
      </c>
      <c r="L40" s="53">
        <v>0</v>
      </c>
      <c r="M40" s="53">
        <v>0</v>
      </c>
      <c r="N40" s="53">
        <v>0</v>
      </c>
      <c r="O40" s="53">
        <v>0</v>
      </c>
      <c r="P40" s="53">
        <v>0</v>
      </c>
      <c r="Q40" s="53">
        <v>0</v>
      </c>
      <c r="R40" s="47" t="s">
        <v>33</v>
      </c>
      <c r="S40" s="48">
        <f t="shared" si="3"/>
        <v>0</v>
      </c>
      <c r="T40" s="49">
        <f t="shared" si="4"/>
        <v>0</v>
      </c>
      <c r="U40" s="50" t="str">
        <f t="shared" si="5"/>
        <v>-</v>
      </c>
      <c r="V40" s="42" t="s">
        <v>33</v>
      </c>
      <c r="Y40" s="51"/>
      <c r="AB40" s="51"/>
    </row>
    <row r="41" spans="1:28" ht="31.5" customHeight="1" x14ac:dyDescent="0.25">
      <c r="A41" s="43" t="s">
        <v>62</v>
      </c>
      <c r="B41" s="41" t="s">
        <v>63</v>
      </c>
      <c r="C41" s="44" t="s">
        <v>32</v>
      </c>
      <c r="D41" s="53">
        <f>D279</f>
        <v>0</v>
      </c>
      <c r="E41" s="53">
        <f>E279</f>
        <v>0</v>
      </c>
      <c r="F41" s="46" t="s">
        <v>33</v>
      </c>
      <c r="G41" s="53">
        <f t="shared" ref="G41:Q42" si="12">G279</f>
        <v>1.3337113833333334</v>
      </c>
      <c r="H41" s="53">
        <f t="shared" si="12"/>
        <v>1.3337113833333334</v>
      </c>
      <c r="I41" s="53">
        <f t="shared" si="12"/>
        <v>1.324635</v>
      </c>
      <c r="J41" s="53">
        <f t="shared" si="12"/>
        <v>0</v>
      </c>
      <c r="K41" s="53">
        <f t="shared" si="12"/>
        <v>0</v>
      </c>
      <c r="L41" s="53">
        <f t="shared" si="12"/>
        <v>0</v>
      </c>
      <c r="M41" s="53">
        <f t="shared" si="12"/>
        <v>0</v>
      </c>
      <c r="N41" s="53">
        <f t="shared" si="12"/>
        <v>1.3337113833333334</v>
      </c>
      <c r="O41" s="53">
        <f t="shared" si="12"/>
        <v>1.324635</v>
      </c>
      <c r="P41" s="53">
        <f t="shared" si="12"/>
        <v>0</v>
      </c>
      <c r="Q41" s="53">
        <f t="shared" si="12"/>
        <v>0</v>
      </c>
      <c r="R41" s="47" t="s">
        <v>33</v>
      </c>
      <c r="S41" s="48">
        <f t="shared" si="3"/>
        <v>9.0763833333333821E-3</v>
      </c>
      <c r="T41" s="49">
        <f t="shared" si="4"/>
        <v>-9.0763833333333821E-3</v>
      </c>
      <c r="U41" s="50">
        <f t="shared" si="5"/>
        <v>-6.8053579258271421E-3</v>
      </c>
      <c r="V41" s="42" t="s">
        <v>33</v>
      </c>
      <c r="Y41" s="51"/>
      <c r="AB41" s="51"/>
    </row>
    <row r="42" spans="1:28" ht="31.5" customHeight="1" x14ac:dyDescent="0.25">
      <c r="A42" s="43" t="s">
        <v>64</v>
      </c>
      <c r="B42" s="41" t="s">
        <v>53</v>
      </c>
      <c r="C42" s="44" t="s">
        <v>32</v>
      </c>
      <c r="D42" s="53">
        <f>D280</f>
        <v>0</v>
      </c>
      <c r="E42" s="53">
        <f>E280</f>
        <v>0</v>
      </c>
      <c r="F42" s="46" t="s">
        <v>33</v>
      </c>
      <c r="G42" s="53">
        <f t="shared" si="12"/>
        <v>0</v>
      </c>
      <c r="H42" s="53">
        <f t="shared" si="12"/>
        <v>0</v>
      </c>
      <c r="I42" s="53">
        <f t="shared" si="12"/>
        <v>0</v>
      </c>
      <c r="J42" s="53">
        <f t="shared" si="12"/>
        <v>0</v>
      </c>
      <c r="K42" s="53">
        <f t="shared" si="12"/>
        <v>0</v>
      </c>
      <c r="L42" s="53">
        <f t="shared" si="12"/>
        <v>0</v>
      </c>
      <c r="M42" s="53">
        <f t="shared" si="12"/>
        <v>0</v>
      </c>
      <c r="N42" s="53">
        <f t="shared" si="12"/>
        <v>0</v>
      </c>
      <c r="O42" s="53">
        <f t="shared" si="12"/>
        <v>0</v>
      </c>
      <c r="P42" s="53">
        <f t="shared" si="12"/>
        <v>0</v>
      </c>
      <c r="Q42" s="53">
        <f t="shared" si="12"/>
        <v>0</v>
      </c>
      <c r="R42" s="47" t="s">
        <v>33</v>
      </c>
      <c r="S42" s="48">
        <f t="shared" si="3"/>
        <v>0</v>
      </c>
      <c r="T42" s="49">
        <f t="shared" si="4"/>
        <v>0</v>
      </c>
      <c r="U42" s="50" t="str">
        <f t="shared" si="5"/>
        <v>-</v>
      </c>
      <c r="V42" s="42" t="s">
        <v>33</v>
      </c>
      <c r="Y42" s="51"/>
      <c r="AB42" s="51"/>
    </row>
    <row r="43" spans="1:28" ht="31.5" customHeight="1" x14ac:dyDescent="0.25">
      <c r="A43" s="43" t="s">
        <v>65</v>
      </c>
      <c r="B43" s="41" t="s">
        <v>66</v>
      </c>
      <c r="C43" s="44" t="s">
        <v>32</v>
      </c>
      <c r="D43" s="53">
        <f>D286</f>
        <v>0</v>
      </c>
      <c r="E43" s="53">
        <f>E286</f>
        <v>0</v>
      </c>
      <c r="F43" s="46" t="s">
        <v>33</v>
      </c>
      <c r="G43" s="53">
        <f t="shared" ref="G43:Q43" si="13">G286</f>
        <v>0</v>
      </c>
      <c r="H43" s="53">
        <f t="shared" si="13"/>
        <v>0</v>
      </c>
      <c r="I43" s="53">
        <f t="shared" si="13"/>
        <v>0</v>
      </c>
      <c r="J43" s="53">
        <f t="shared" si="13"/>
        <v>0</v>
      </c>
      <c r="K43" s="53">
        <f t="shared" si="13"/>
        <v>0</v>
      </c>
      <c r="L43" s="53">
        <f t="shared" si="13"/>
        <v>0</v>
      </c>
      <c r="M43" s="53">
        <f t="shared" si="13"/>
        <v>0</v>
      </c>
      <c r="N43" s="53">
        <f t="shared" si="13"/>
        <v>0</v>
      </c>
      <c r="O43" s="53">
        <f t="shared" si="13"/>
        <v>0</v>
      </c>
      <c r="P43" s="53">
        <f t="shared" si="13"/>
        <v>0</v>
      </c>
      <c r="Q43" s="53">
        <f t="shared" si="13"/>
        <v>0</v>
      </c>
      <c r="R43" s="47" t="s">
        <v>33</v>
      </c>
      <c r="S43" s="48">
        <f t="shared" si="3"/>
        <v>0</v>
      </c>
      <c r="T43" s="49">
        <f t="shared" si="4"/>
        <v>0</v>
      </c>
      <c r="U43" s="50" t="str">
        <f t="shared" si="5"/>
        <v>-</v>
      </c>
      <c r="V43" s="42" t="s">
        <v>33</v>
      </c>
      <c r="Y43" s="51"/>
      <c r="AB43" s="51"/>
    </row>
    <row r="44" spans="1:28" ht="31.5" customHeight="1" x14ac:dyDescent="0.25">
      <c r="A44" s="43" t="s">
        <v>67</v>
      </c>
      <c r="B44" s="41" t="s">
        <v>68</v>
      </c>
      <c r="C44" s="44" t="s">
        <v>32</v>
      </c>
      <c r="D44" s="53">
        <f>D293</f>
        <v>0</v>
      </c>
      <c r="E44" s="53">
        <f>E293</f>
        <v>0</v>
      </c>
      <c r="F44" s="46" t="s">
        <v>33</v>
      </c>
      <c r="G44" s="53">
        <f t="shared" ref="G44:Q44" si="14">G293</f>
        <v>0</v>
      </c>
      <c r="H44" s="53">
        <f t="shared" si="14"/>
        <v>0</v>
      </c>
      <c r="I44" s="53">
        <f t="shared" si="14"/>
        <v>0</v>
      </c>
      <c r="J44" s="53">
        <f t="shared" si="14"/>
        <v>0</v>
      </c>
      <c r="K44" s="53">
        <f t="shared" si="14"/>
        <v>0</v>
      </c>
      <c r="L44" s="53">
        <f t="shared" si="14"/>
        <v>0</v>
      </c>
      <c r="M44" s="53">
        <f t="shared" si="14"/>
        <v>0</v>
      </c>
      <c r="N44" s="53">
        <f t="shared" si="14"/>
        <v>0</v>
      </c>
      <c r="O44" s="53">
        <f t="shared" si="14"/>
        <v>0</v>
      </c>
      <c r="P44" s="53">
        <f t="shared" si="14"/>
        <v>0</v>
      </c>
      <c r="Q44" s="53">
        <f t="shared" si="14"/>
        <v>0</v>
      </c>
      <c r="R44" s="47" t="s">
        <v>33</v>
      </c>
      <c r="S44" s="48">
        <f t="shared" si="3"/>
        <v>0</v>
      </c>
      <c r="T44" s="49">
        <f t="shared" si="4"/>
        <v>0</v>
      </c>
      <c r="U44" s="50" t="str">
        <f t="shared" si="5"/>
        <v>-</v>
      </c>
      <c r="V44" s="42" t="s">
        <v>33</v>
      </c>
      <c r="Y44" s="51"/>
      <c r="AB44" s="51"/>
    </row>
    <row r="45" spans="1:28" ht="31.5" customHeight="1" x14ac:dyDescent="0.25">
      <c r="A45" s="43" t="s">
        <v>69</v>
      </c>
      <c r="B45" s="41" t="s">
        <v>45</v>
      </c>
      <c r="C45" s="44" t="s">
        <v>32</v>
      </c>
      <c r="D45" s="53">
        <f>D300</f>
        <v>0</v>
      </c>
      <c r="E45" s="53">
        <f>E300</f>
        <v>0</v>
      </c>
      <c r="F45" s="46" t="s">
        <v>33</v>
      </c>
      <c r="G45" s="53">
        <f t="shared" ref="G45:Q46" si="15">G300</f>
        <v>0</v>
      </c>
      <c r="H45" s="53">
        <f t="shared" si="15"/>
        <v>0</v>
      </c>
      <c r="I45" s="53">
        <f t="shared" si="15"/>
        <v>0</v>
      </c>
      <c r="J45" s="53">
        <f t="shared" si="15"/>
        <v>0</v>
      </c>
      <c r="K45" s="53">
        <f t="shared" si="15"/>
        <v>0</v>
      </c>
      <c r="L45" s="53">
        <f t="shared" si="15"/>
        <v>0</v>
      </c>
      <c r="M45" s="53">
        <f t="shared" si="15"/>
        <v>0</v>
      </c>
      <c r="N45" s="53">
        <f t="shared" si="15"/>
        <v>0</v>
      </c>
      <c r="O45" s="53">
        <f t="shared" si="15"/>
        <v>0</v>
      </c>
      <c r="P45" s="53">
        <f t="shared" si="15"/>
        <v>0</v>
      </c>
      <c r="Q45" s="53">
        <f t="shared" si="15"/>
        <v>0</v>
      </c>
      <c r="R45" s="47" t="s">
        <v>33</v>
      </c>
      <c r="S45" s="48">
        <f t="shared" si="3"/>
        <v>0</v>
      </c>
      <c r="T45" s="49">
        <f t="shared" si="4"/>
        <v>0</v>
      </c>
      <c r="U45" s="50" t="str">
        <f t="shared" si="5"/>
        <v>-</v>
      </c>
      <c r="V45" s="42" t="s">
        <v>33</v>
      </c>
      <c r="Y45" s="51"/>
      <c r="AB45" s="51"/>
    </row>
    <row r="46" spans="1:28" ht="31.5" customHeight="1" x14ac:dyDescent="0.25">
      <c r="A46" s="43" t="s">
        <v>70</v>
      </c>
      <c r="B46" s="41" t="s">
        <v>47</v>
      </c>
      <c r="C46" s="44" t="s">
        <v>32</v>
      </c>
      <c r="D46" s="53">
        <f>D301</f>
        <v>0</v>
      </c>
      <c r="E46" s="53">
        <f>E301</f>
        <v>0</v>
      </c>
      <c r="F46" s="46" t="s">
        <v>33</v>
      </c>
      <c r="G46" s="53">
        <f t="shared" si="15"/>
        <v>1.3337113833333334</v>
      </c>
      <c r="H46" s="53">
        <f t="shared" si="15"/>
        <v>1.3337113833333334</v>
      </c>
      <c r="I46" s="53">
        <f t="shared" si="15"/>
        <v>1.324635</v>
      </c>
      <c r="J46" s="53">
        <f t="shared" si="15"/>
        <v>0</v>
      </c>
      <c r="K46" s="53">
        <f t="shared" si="15"/>
        <v>0</v>
      </c>
      <c r="L46" s="53">
        <f t="shared" si="15"/>
        <v>0</v>
      </c>
      <c r="M46" s="53">
        <f t="shared" si="15"/>
        <v>0</v>
      </c>
      <c r="N46" s="53">
        <f t="shared" si="15"/>
        <v>1.3337113833333334</v>
      </c>
      <c r="O46" s="53">
        <f t="shared" si="15"/>
        <v>1.324635</v>
      </c>
      <c r="P46" s="53">
        <f t="shared" si="15"/>
        <v>0</v>
      </c>
      <c r="Q46" s="53">
        <f t="shared" si="15"/>
        <v>0</v>
      </c>
      <c r="R46" s="47" t="s">
        <v>33</v>
      </c>
      <c r="S46" s="48">
        <f t="shared" si="3"/>
        <v>9.0763833333333821E-3</v>
      </c>
      <c r="T46" s="49">
        <f t="shared" si="4"/>
        <v>-9.0763833333333821E-3</v>
      </c>
      <c r="U46" s="50">
        <f t="shared" si="5"/>
        <v>-6.8053579258271421E-3</v>
      </c>
      <c r="V46" s="42" t="s">
        <v>33</v>
      </c>
      <c r="Y46" s="51"/>
      <c r="AB46" s="51"/>
    </row>
    <row r="47" spans="1:28" ht="31.5" customHeight="1" x14ac:dyDescent="0.25">
      <c r="A47" s="43" t="s">
        <v>71</v>
      </c>
      <c r="B47" s="41" t="s">
        <v>72</v>
      </c>
      <c r="C47" s="44" t="s">
        <v>32</v>
      </c>
      <c r="D47" s="53">
        <v>0</v>
      </c>
      <c r="E47" s="53">
        <v>0</v>
      </c>
      <c r="F47" s="46" t="s">
        <v>33</v>
      </c>
      <c r="G47" s="53">
        <v>0</v>
      </c>
      <c r="H47" s="53">
        <v>0</v>
      </c>
      <c r="I47" s="53">
        <v>0</v>
      </c>
      <c r="J47" s="53">
        <v>0</v>
      </c>
      <c r="K47" s="53">
        <v>0</v>
      </c>
      <c r="L47" s="53">
        <v>0</v>
      </c>
      <c r="M47" s="53">
        <v>0</v>
      </c>
      <c r="N47" s="53">
        <v>0</v>
      </c>
      <c r="O47" s="53">
        <v>0</v>
      </c>
      <c r="P47" s="53">
        <v>0</v>
      </c>
      <c r="Q47" s="53">
        <v>0</v>
      </c>
      <c r="R47" s="47" t="s">
        <v>33</v>
      </c>
      <c r="S47" s="48">
        <f t="shared" si="3"/>
        <v>0</v>
      </c>
      <c r="T47" s="49">
        <f t="shared" si="4"/>
        <v>0</v>
      </c>
      <c r="U47" s="50" t="str">
        <f t="shared" si="5"/>
        <v>-</v>
      </c>
      <c r="V47" s="42" t="s">
        <v>33</v>
      </c>
      <c r="Y47" s="51"/>
      <c r="AB47" s="51"/>
    </row>
    <row r="48" spans="1:28" ht="31.5" customHeight="1" x14ac:dyDescent="0.25">
      <c r="A48" s="43" t="s">
        <v>73</v>
      </c>
      <c r="B48" s="41" t="s">
        <v>74</v>
      </c>
      <c r="C48" s="44" t="s">
        <v>32</v>
      </c>
      <c r="D48" s="53">
        <f>SUM(D49,D240,D279,D303)</f>
        <v>595.51849858757055</v>
      </c>
      <c r="E48" s="53">
        <f>SUM(E49,E240,E279,E303)</f>
        <v>1866.429666552865</v>
      </c>
      <c r="F48" s="46" t="s">
        <v>33</v>
      </c>
      <c r="G48" s="53">
        <f t="shared" ref="G48:Q48" si="16">SUM(G49,G240,G279,G303)</f>
        <v>4603.9016409556034</v>
      </c>
      <c r="H48" s="53">
        <f t="shared" si="16"/>
        <v>2058.0023644425946</v>
      </c>
      <c r="I48" s="53">
        <f t="shared" si="16"/>
        <v>1959.1344673599999</v>
      </c>
      <c r="J48" s="53">
        <f t="shared" si="16"/>
        <v>77.735951407181602</v>
      </c>
      <c r="K48" s="53">
        <f t="shared" si="16"/>
        <v>74.832677070000003</v>
      </c>
      <c r="L48" s="53">
        <f t="shared" si="16"/>
        <v>430.66284151450003</v>
      </c>
      <c r="M48" s="53">
        <f t="shared" si="16"/>
        <v>409.80402908999997</v>
      </c>
      <c r="N48" s="53">
        <f t="shared" si="16"/>
        <v>670.82109261510891</v>
      </c>
      <c r="O48" s="53">
        <f t="shared" si="16"/>
        <v>639.05851160999998</v>
      </c>
      <c r="P48" s="53">
        <f t="shared" si="16"/>
        <v>878.78247890580428</v>
      </c>
      <c r="Q48" s="53">
        <f t="shared" si="16"/>
        <v>835.43924959000003</v>
      </c>
      <c r="R48" s="47" t="s">
        <v>33</v>
      </c>
      <c r="S48" s="48">
        <f t="shared" si="3"/>
        <v>2644.7671735956037</v>
      </c>
      <c r="T48" s="49">
        <f t="shared" si="4"/>
        <v>-98.867897082594482</v>
      </c>
      <c r="U48" s="50">
        <f t="shared" si="5"/>
        <v>-4.8040711123950836E-2</v>
      </c>
      <c r="V48" s="42" t="s">
        <v>33</v>
      </c>
      <c r="W48" s="18"/>
      <c r="Y48" s="51"/>
      <c r="AB48" s="51"/>
    </row>
    <row r="49" spans="1:28" ht="31.5" customHeight="1" x14ac:dyDescent="0.25">
      <c r="A49" s="43" t="s">
        <v>75</v>
      </c>
      <c r="B49" s="41" t="s">
        <v>76</v>
      </c>
      <c r="C49" s="44" t="s">
        <v>32</v>
      </c>
      <c r="D49" s="53">
        <f>D50+D94+D115+D118+D134+D135</f>
        <v>595.51849858757055</v>
      </c>
      <c r="E49" s="53">
        <f>E50+E94+E115+E118+E134+E135</f>
        <v>1866.429666552865</v>
      </c>
      <c r="F49" s="46" t="s">
        <v>33</v>
      </c>
      <c r="G49" s="53">
        <f t="shared" ref="G49:Q49" si="17">G50+G94+G115+G118+G134+G135</f>
        <v>4602.5679295722703</v>
      </c>
      <c r="H49" s="53">
        <f t="shared" si="17"/>
        <v>2056.6686530592615</v>
      </c>
      <c r="I49" s="53">
        <f t="shared" si="17"/>
        <v>1957.80983236</v>
      </c>
      <c r="J49" s="53">
        <f t="shared" si="17"/>
        <v>77.735951407181602</v>
      </c>
      <c r="K49" s="53">
        <f t="shared" si="17"/>
        <v>74.832677070000003</v>
      </c>
      <c r="L49" s="53">
        <f t="shared" si="17"/>
        <v>430.66284151450003</v>
      </c>
      <c r="M49" s="53">
        <f t="shared" si="17"/>
        <v>409.80402908999997</v>
      </c>
      <c r="N49" s="53">
        <f t="shared" si="17"/>
        <v>669.48738123177554</v>
      </c>
      <c r="O49" s="53">
        <f t="shared" si="17"/>
        <v>637.73387661000004</v>
      </c>
      <c r="P49" s="53">
        <f t="shared" si="17"/>
        <v>878.78247890580428</v>
      </c>
      <c r="Q49" s="53">
        <f t="shared" si="17"/>
        <v>835.43924959000003</v>
      </c>
      <c r="R49" s="47" t="s">
        <v>33</v>
      </c>
      <c r="S49" s="48">
        <f t="shared" si="3"/>
        <v>2644.7580972122705</v>
      </c>
      <c r="T49" s="49">
        <f t="shared" si="4"/>
        <v>-98.858820699261287</v>
      </c>
      <c r="U49" s="50">
        <f t="shared" si="5"/>
        <v>-4.8067451483840326E-2</v>
      </c>
      <c r="V49" s="42" t="s">
        <v>33</v>
      </c>
      <c r="W49" s="18"/>
      <c r="Y49" s="51"/>
      <c r="AB49" s="51"/>
    </row>
    <row r="50" spans="1:28" ht="31.5" customHeight="1" x14ac:dyDescent="0.25">
      <c r="A50" s="43" t="s">
        <v>77</v>
      </c>
      <c r="B50" s="41" t="s">
        <v>78</v>
      </c>
      <c r="C50" s="44" t="s">
        <v>32</v>
      </c>
      <c r="D50" s="53">
        <f t="shared" ref="D50:E50" si="18">D51+D75+D78+D87</f>
        <v>171.58637598870058</v>
      </c>
      <c r="E50" s="53">
        <f t="shared" si="18"/>
        <v>821.36887241000011</v>
      </c>
      <c r="F50" s="46" t="s">
        <v>33</v>
      </c>
      <c r="G50" s="53">
        <f t="shared" ref="G50:Q50" si="19">G51+G75+G78+G87</f>
        <v>380.13349537144956</v>
      </c>
      <c r="H50" s="53">
        <f t="shared" si="19"/>
        <v>51.206265621204757</v>
      </c>
      <c r="I50" s="53">
        <f t="shared" si="19"/>
        <v>26.29676439</v>
      </c>
      <c r="J50" s="53">
        <f t="shared" si="19"/>
        <v>2</v>
      </c>
      <c r="K50" s="53">
        <f t="shared" si="19"/>
        <v>0</v>
      </c>
      <c r="L50" s="53">
        <f t="shared" si="19"/>
        <v>13.081057019999999</v>
      </c>
      <c r="M50" s="53">
        <f t="shared" si="19"/>
        <v>2.0810570199999998</v>
      </c>
      <c r="N50" s="53">
        <f t="shared" si="19"/>
        <v>25.513213669999999</v>
      </c>
      <c r="O50" s="53">
        <f t="shared" si="19"/>
        <v>15.68706785</v>
      </c>
      <c r="P50" s="53">
        <f t="shared" si="19"/>
        <v>10.611994931204757</v>
      </c>
      <c r="Q50" s="53">
        <f t="shared" si="19"/>
        <v>8.5286395200000005</v>
      </c>
      <c r="R50" s="47" t="s">
        <v>33</v>
      </c>
      <c r="S50" s="48">
        <f t="shared" si="3"/>
        <v>353.83673098144953</v>
      </c>
      <c r="T50" s="49">
        <f t="shared" si="4"/>
        <v>-24.909501231204757</v>
      </c>
      <c r="U50" s="50">
        <f t="shared" si="5"/>
        <v>-0.48645416589194929</v>
      </c>
      <c r="V50" s="42" t="s">
        <v>33</v>
      </c>
      <c r="W50" s="18"/>
      <c r="Y50" s="51"/>
      <c r="AB50" s="51"/>
    </row>
    <row r="51" spans="1:28" ht="31.5" customHeight="1" x14ac:dyDescent="0.25">
      <c r="A51" s="43" t="s">
        <v>79</v>
      </c>
      <c r="B51" s="41" t="s">
        <v>80</v>
      </c>
      <c r="C51" s="44" t="s">
        <v>32</v>
      </c>
      <c r="D51" s="53">
        <f>SUM(D52,D53,D54)</f>
        <v>171.58637598870058</v>
      </c>
      <c r="E51" s="53">
        <f>SUM(E52,E53,E54)</f>
        <v>819.54099345000009</v>
      </c>
      <c r="F51" s="46" t="s">
        <v>33</v>
      </c>
      <c r="G51" s="53">
        <f t="shared" ref="G51:Q51" si="20">SUM(G52,G53,G54)</f>
        <v>379.08595533960954</v>
      </c>
      <c r="H51" s="53">
        <f t="shared" si="20"/>
        <v>50.158725589364749</v>
      </c>
      <c r="I51" s="53">
        <f t="shared" si="20"/>
        <v>25.53179488</v>
      </c>
      <c r="J51" s="53">
        <f t="shared" si="20"/>
        <v>2</v>
      </c>
      <c r="K51" s="53">
        <f t="shared" si="20"/>
        <v>0</v>
      </c>
      <c r="L51" s="53">
        <f t="shared" si="20"/>
        <v>12.31892751</v>
      </c>
      <c r="M51" s="53">
        <f t="shared" si="20"/>
        <v>1.31892751</v>
      </c>
      <c r="N51" s="53">
        <f t="shared" si="20"/>
        <v>25.513213669999999</v>
      </c>
      <c r="O51" s="53">
        <f t="shared" si="20"/>
        <v>15.68706785</v>
      </c>
      <c r="P51" s="53">
        <f t="shared" si="20"/>
        <v>10.326584409364751</v>
      </c>
      <c r="Q51" s="53">
        <f t="shared" si="20"/>
        <v>8.5257995199999996</v>
      </c>
      <c r="R51" s="47" t="s">
        <v>33</v>
      </c>
      <c r="S51" s="48">
        <f t="shared" si="3"/>
        <v>353.55416045960953</v>
      </c>
      <c r="T51" s="49">
        <f t="shared" si="4"/>
        <v>-24.62693070936475</v>
      </c>
      <c r="U51" s="50">
        <f t="shared" si="5"/>
        <v>-0.4909799924140506</v>
      </c>
      <c r="V51" s="42" t="s">
        <v>33</v>
      </c>
      <c r="W51" s="18"/>
      <c r="Y51" s="51"/>
      <c r="AB51" s="51"/>
    </row>
    <row r="52" spans="1:28" ht="84" customHeight="1" x14ac:dyDescent="0.25">
      <c r="A52" s="43" t="s">
        <v>81</v>
      </c>
      <c r="B52" s="41" t="s">
        <v>82</v>
      </c>
      <c r="C52" s="44" t="s">
        <v>81</v>
      </c>
      <c r="D52" s="46">
        <v>0</v>
      </c>
      <c r="E52" s="46">
        <v>13.602745659999995</v>
      </c>
      <c r="F52" s="46" t="s">
        <v>33</v>
      </c>
      <c r="G52" s="46">
        <v>77.793090488453188</v>
      </c>
      <c r="H52" s="48">
        <f t="shared" ref="H52:H53" si="21">IF(J52="нд","нд",(J52+L52+N52+P52))</f>
        <v>24.454698163333333</v>
      </c>
      <c r="I52" s="46">
        <f>K52+M52+O52+Q52</f>
        <v>8.486729519999999</v>
      </c>
      <c r="J52" s="46">
        <v>2</v>
      </c>
      <c r="K52" s="46">
        <v>0</v>
      </c>
      <c r="L52" s="46">
        <v>9</v>
      </c>
      <c r="M52" s="46">
        <v>0</v>
      </c>
      <c r="N52" s="46">
        <v>8</v>
      </c>
      <c r="O52" s="46">
        <v>0</v>
      </c>
      <c r="P52" s="46">
        <v>5.4546981633333314</v>
      </c>
      <c r="Q52" s="46">
        <v>8.486729519999999</v>
      </c>
      <c r="R52" s="47" t="s">
        <v>33</v>
      </c>
      <c r="S52" s="48">
        <f t="shared" si="3"/>
        <v>69.306360968453191</v>
      </c>
      <c r="T52" s="49">
        <f t="shared" si="4"/>
        <v>-15.967968643333334</v>
      </c>
      <c r="U52" s="50">
        <f t="shared" si="5"/>
        <v>-0.65296118302843109</v>
      </c>
      <c r="V52" s="42" t="s">
        <v>83</v>
      </c>
      <c r="W52" s="18"/>
      <c r="Y52" s="51"/>
      <c r="AB52" s="51"/>
    </row>
    <row r="53" spans="1:28" ht="84" customHeight="1" x14ac:dyDescent="0.25">
      <c r="A53" s="43" t="s">
        <v>84</v>
      </c>
      <c r="B53" s="41" t="s">
        <v>85</v>
      </c>
      <c r="C53" s="44" t="s">
        <v>84</v>
      </c>
      <c r="D53" s="46">
        <v>0</v>
      </c>
      <c r="E53" s="46">
        <v>9.0483339800000007</v>
      </c>
      <c r="F53" s="46" t="s">
        <v>33</v>
      </c>
      <c r="G53" s="46">
        <v>16.737572914422838</v>
      </c>
      <c r="H53" s="48">
        <f t="shared" si="21"/>
        <v>6.6382153700000002</v>
      </c>
      <c r="I53" s="46">
        <f>K53+M53+O53+Q53</f>
        <v>0</v>
      </c>
      <c r="J53" s="46">
        <v>0</v>
      </c>
      <c r="K53" s="46">
        <v>0</v>
      </c>
      <c r="L53" s="46">
        <v>2</v>
      </c>
      <c r="M53" s="46">
        <v>0</v>
      </c>
      <c r="N53" s="46">
        <v>2</v>
      </c>
      <c r="O53" s="46">
        <v>0</v>
      </c>
      <c r="P53" s="46">
        <v>2.6382153700000002</v>
      </c>
      <c r="Q53" s="46">
        <v>0</v>
      </c>
      <c r="R53" s="47" t="s">
        <v>33</v>
      </c>
      <c r="S53" s="48">
        <f t="shared" si="3"/>
        <v>16.737572914422838</v>
      </c>
      <c r="T53" s="49">
        <f t="shared" si="4"/>
        <v>-6.6382153700000002</v>
      </c>
      <c r="U53" s="50">
        <f t="shared" si="5"/>
        <v>-1</v>
      </c>
      <c r="V53" s="42" t="s">
        <v>86</v>
      </c>
      <c r="W53" s="18"/>
      <c r="Y53" s="51"/>
      <c r="AB53" s="51"/>
    </row>
    <row r="54" spans="1:28" ht="39" customHeight="1" x14ac:dyDescent="0.25">
      <c r="A54" s="43" t="s">
        <v>87</v>
      </c>
      <c r="B54" s="41" t="s">
        <v>88</v>
      </c>
      <c r="C54" s="44" t="s">
        <v>32</v>
      </c>
      <c r="D54" s="53">
        <f>SUM(D55:D74)</f>
        <v>171.58637598870058</v>
      </c>
      <c r="E54" s="53">
        <f>SUM(E55:E74)</f>
        <v>796.88991381000005</v>
      </c>
      <c r="F54" s="46" t="s">
        <v>33</v>
      </c>
      <c r="G54" s="53">
        <f>SUM(G55:G74)</f>
        <v>284.55529193673351</v>
      </c>
      <c r="H54" s="53">
        <f t="shared" ref="H54:Q54" si="22">SUM(H55:H74)</f>
        <v>19.065812056031419</v>
      </c>
      <c r="I54" s="53">
        <f t="shared" si="22"/>
        <v>17.045065359999999</v>
      </c>
      <c r="J54" s="53">
        <f t="shared" si="22"/>
        <v>0</v>
      </c>
      <c r="K54" s="53">
        <f t="shared" si="22"/>
        <v>0</v>
      </c>
      <c r="L54" s="53">
        <f t="shared" si="22"/>
        <v>1.31892751</v>
      </c>
      <c r="M54" s="53">
        <f t="shared" si="22"/>
        <v>1.31892751</v>
      </c>
      <c r="N54" s="53">
        <f t="shared" si="22"/>
        <v>15.513213670000001</v>
      </c>
      <c r="O54" s="53">
        <f t="shared" si="22"/>
        <v>15.68706785</v>
      </c>
      <c r="P54" s="53">
        <f t="shared" si="22"/>
        <v>2.2336708760314199</v>
      </c>
      <c r="Q54" s="53">
        <f t="shared" si="22"/>
        <v>3.9070000000000001E-2</v>
      </c>
      <c r="R54" s="47" t="s">
        <v>33</v>
      </c>
      <c r="S54" s="48">
        <f t="shared" si="3"/>
        <v>267.51022657673349</v>
      </c>
      <c r="T54" s="49">
        <f t="shared" si="4"/>
        <v>-2.02074669603142</v>
      </c>
      <c r="U54" s="50">
        <f t="shared" si="5"/>
        <v>-0.10598796894109538</v>
      </c>
      <c r="V54" s="42" t="s">
        <v>33</v>
      </c>
      <c r="W54" s="18"/>
      <c r="Y54" s="51"/>
      <c r="AB54" s="51"/>
    </row>
    <row r="55" spans="1:28" ht="170.25" customHeight="1" x14ac:dyDescent="0.25">
      <c r="A55" s="43" t="s">
        <v>87</v>
      </c>
      <c r="B55" s="41" t="s">
        <v>89</v>
      </c>
      <c r="C55" s="44" t="s">
        <v>90</v>
      </c>
      <c r="D55" s="46" t="s">
        <v>33</v>
      </c>
      <c r="E55" s="46">
        <v>1.5351311299999999</v>
      </c>
      <c r="F55" s="46" t="s">
        <v>33</v>
      </c>
      <c r="G55" s="46">
        <v>0</v>
      </c>
      <c r="H55" s="48">
        <f t="shared" ref="H55:H74" si="23">IF(J55="нд","нд",(J55+L55+N55+P55))</f>
        <v>0</v>
      </c>
      <c r="I55" s="46">
        <f t="shared" ref="I55:I74" si="24">K55+M55+O55+Q55</f>
        <v>0</v>
      </c>
      <c r="J55" s="46">
        <v>0</v>
      </c>
      <c r="K55" s="46">
        <v>0</v>
      </c>
      <c r="L55" s="46">
        <v>0</v>
      </c>
      <c r="M55" s="46">
        <v>0</v>
      </c>
      <c r="N55" s="46">
        <v>0</v>
      </c>
      <c r="O55" s="46">
        <v>0</v>
      </c>
      <c r="P55" s="46">
        <v>0</v>
      </c>
      <c r="Q55" s="46">
        <v>0</v>
      </c>
      <c r="R55" s="47" t="s">
        <v>33</v>
      </c>
      <c r="S55" s="48">
        <f t="shared" si="3"/>
        <v>0</v>
      </c>
      <c r="T55" s="49">
        <f t="shared" si="4"/>
        <v>0</v>
      </c>
      <c r="U55" s="50" t="str">
        <f t="shared" si="5"/>
        <v>-</v>
      </c>
      <c r="V55" s="42" t="s">
        <v>33</v>
      </c>
      <c r="W55" s="18"/>
      <c r="Y55" s="51"/>
      <c r="AB55" s="51"/>
    </row>
    <row r="56" spans="1:28" ht="170.25" customHeight="1" x14ac:dyDescent="0.25">
      <c r="A56" s="43" t="s">
        <v>87</v>
      </c>
      <c r="B56" s="41" t="s">
        <v>91</v>
      </c>
      <c r="C56" s="44" t="s">
        <v>92</v>
      </c>
      <c r="D56" s="46" t="s">
        <v>33</v>
      </c>
      <c r="E56" s="46">
        <v>0</v>
      </c>
      <c r="F56" s="46" t="s">
        <v>33</v>
      </c>
      <c r="G56" s="46">
        <v>0.11704152</v>
      </c>
      <c r="H56" s="48">
        <f t="shared" si="23"/>
        <v>0.11704152</v>
      </c>
      <c r="I56" s="46">
        <f t="shared" si="24"/>
        <v>0.11704152000000001</v>
      </c>
      <c r="J56" s="46">
        <v>0</v>
      </c>
      <c r="K56" s="46">
        <v>0</v>
      </c>
      <c r="L56" s="46">
        <v>0.11704152000000001</v>
      </c>
      <c r="M56" s="46">
        <v>0.11704152000000001</v>
      </c>
      <c r="N56" s="46">
        <v>0</v>
      </c>
      <c r="O56" s="46">
        <v>0</v>
      </c>
      <c r="P56" s="46">
        <v>-1.3877787807814457E-17</v>
      </c>
      <c r="Q56" s="46">
        <v>0</v>
      </c>
      <c r="R56" s="47" t="s">
        <v>33</v>
      </c>
      <c r="S56" s="48">
        <f t="shared" si="3"/>
        <v>-1.3877787807814457E-17</v>
      </c>
      <c r="T56" s="49">
        <f t="shared" si="4"/>
        <v>1.3877787807814457E-17</v>
      </c>
      <c r="U56" s="50">
        <f t="shared" si="5"/>
        <v>1.1857149332830314E-16</v>
      </c>
      <c r="V56" s="42" t="s">
        <v>33</v>
      </c>
      <c r="W56" s="18"/>
      <c r="Y56" s="51"/>
      <c r="AB56" s="51"/>
    </row>
    <row r="57" spans="1:28" ht="170.25" customHeight="1" x14ac:dyDescent="0.25">
      <c r="A57" s="43" t="s">
        <v>87</v>
      </c>
      <c r="B57" s="41" t="s">
        <v>93</v>
      </c>
      <c r="C57" s="44" t="s">
        <v>94</v>
      </c>
      <c r="D57" s="46">
        <v>2.6988491666666667</v>
      </c>
      <c r="E57" s="46">
        <v>21.48618922</v>
      </c>
      <c r="F57" s="46" t="s">
        <v>33</v>
      </c>
      <c r="G57" s="46">
        <v>0</v>
      </c>
      <c r="H57" s="48">
        <f t="shared" si="23"/>
        <v>0</v>
      </c>
      <c r="I57" s="46">
        <f t="shared" si="24"/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7" t="s">
        <v>33</v>
      </c>
      <c r="S57" s="48">
        <f t="shared" si="3"/>
        <v>0</v>
      </c>
      <c r="T57" s="49">
        <f t="shared" si="4"/>
        <v>0</v>
      </c>
      <c r="U57" s="50" t="str">
        <f t="shared" si="5"/>
        <v>-</v>
      </c>
      <c r="V57" s="42" t="s">
        <v>33</v>
      </c>
      <c r="W57" s="18"/>
      <c r="Y57" s="51"/>
      <c r="AB57" s="51"/>
    </row>
    <row r="58" spans="1:28" ht="170.25" customHeight="1" x14ac:dyDescent="0.25">
      <c r="A58" s="43" t="s">
        <v>87</v>
      </c>
      <c r="B58" s="41" t="s">
        <v>95</v>
      </c>
      <c r="C58" s="44" t="s">
        <v>96</v>
      </c>
      <c r="D58" s="46">
        <v>1.5574241666666666</v>
      </c>
      <c r="E58" s="46">
        <v>11.26704329</v>
      </c>
      <c r="F58" s="46" t="s">
        <v>33</v>
      </c>
      <c r="G58" s="46">
        <v>0</v>
      </c>
      <c r="H58" s="48">
        <f t="shared" si="23"/>
        <v>0</v>
      </c>
      <c r="I58" s="46">
        <f t="shared" si="24"/>
        <v>0</v>
      </c>
      <c r="J58" s="46">
        <v>0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7" t="s">
        <v>33</v>
      </c>
      <c r="S58" s="48">
        <f t="shared" si="3"/>
        <v>0</v>
      </c>
      <c r="T58" s="49">
        <f t="shared" si="4"/>
        <v>0</v>
      </c>
      <c r="U58" s="50" t="str">
        <f t="shared" si="5"/>
        <v>-</v>
      </c>
      <c r="V58" s="42" t="s">
        <v>33</v>
      </c>
      <c r="W58" s="18"/>
      <c r="Y58" s="51"/>
      <c r="AB58" s="51"/>
    </row>
    <row r="59" spans="1:28" ht="170.25" customHeight="1" x14ac:dyDescent="0.25">
      <c r="A59" s="43" t="s">
        <v>87</v>
      </c>
      <c r="B59" s="41" t="s">
        <v>97</v>
      </c>
      <c r="C59" s="44" t="s">
        <v>98</v>
      </c>
      <c r="D59" s="46">
        <v>0.63389166666666663</v>
      </c>
      <c r="E59" s="46">
        <v>4.7585233700000007</v>
      </c>
      <c r="F59" s="46" t="s">
        <v>33</v>
      </c>
      <c r="G59" s="46">
        <v>0</v>
      </c>
      <c r="H59" s="48">
        <f t="shared" si="23"/>
        <v>0</v>
      </c>
      <c r="I59" s="46">
        <f t="shared" si="24"/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7" t="s">
        <v>33</v>
      </c>
      <c r="S59" s="48">
        <f t="shared" si="3"/>
        <v>0</v>
      </c>
      <c r="T59" s="49">
        <f t="shared" si="4"/>
        <v>0</v>
      </c>
      <c r="U59" s="50" t="str">
        <f t="shared" si="5"/>
        <v>-</v>
      </c>
      <c r="V59" s="42" t="s">
        <v>33</v>
      </c>
      <c r="W59" s="18"/>
      <c r="Y59" s="51"/>
      <c r="AB59" s="51"/>
    </row>
    <row r="60" spans="1:28" ht="170.25" customHeight="1" x14ac:dyDescent="0.25">
      <c r="A60" s="43" t="s">
        <v>87</v>
      </c>
      <c r="B60" s="41" t="s">
        <v>99</v>
      </c>
      <c r="C60" s="44" t="s">
        <v>100</v>
      </c>
      <c r="D60" s="46">
        <v>0.7451633333333334</v>
      </c>
      <c r="E60" s="46">
        <v>5.89417043</v>
      </c>
      <c r="F60" s="46" t="s">
        <v>33</v>
      </c>
      <c r="G60" s="46">
        <v>0</v>
      </c>
      <c r="H60" s="48">
        <f t="shared" si="23"/>
        <v>0</v>
      </c>
      <c r="I60" s="46">
        <f t="shared" si="24"/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7" t="s">
        <v>33</v>
      </c>
      <c r="S60" s="48">
        <f t="shared" si="3"/>
        <v>0</v>
      </c>
      <c r="T60" s="49">
        <f t="shared" si="4"/>
        <v>0</v>
      </c>
      <c r="U60" s="50" t="str">
        <f t="shared" si="5"/>
        <v>-</v>
      </c>
      <c r="V60" s="42" t="s">
        <v>33</v>
      </c>
      <c r="W60" s="18"/>
      <c r="Y60" s="51"/>
      <c r="AB60" s="51"/>
    </row>
    <row r="61" spans="1:28" ht="170.25" customHeight="1" x14ac:dyDescent="0.25">
      <c r="A61" s="43" t="s">
        <v>87</v>
      </c>
      <c r="B61" s="41" t="s">
        <v>101</v>
      </c>
      <c r="C61" s="44" t="s">
        <v>102</v>
      </c>
      <c r="D61" s="46">
        <v>1.1390324999999999</v>
      </c>
      <c r="E61" s="46">
        <v>9.2804077599999992</v>
      </c>
      <c r="F61" s="46" t="s">
        <v>33</v>
      </c>
      <c r="G61" s="46">
        <v>0</v>
      </c>
      <c r="H61" s="48">
        <f t="shared" si="23"/>
        <v>0</v>
      </c>
      <c r="I61" s="46">
        <f t="shared" si="24"/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7" t="s">
        <v>33</v>
      </c>
      <c r="S61" s="48">
        <f t="shared" si="3"/>
        <v>0</v>
      </c>
      <c r="T61" s="49">
        <f t="shared" si="4"/>
        <v>0</v>
      </c>
      <c r="U61" s="50" t="str">
        <f t="shared" si="5"/>
        <v>-</v>
      </c>
      <c r="V61" s="42" t="s">
        <v>33</v>
      </c>
      <c r="W61" s="18"/>
      <c r="Y61" s="51"/>
      <c r="AB61" s="51"/>
    </row>
    <row r="62" spans="1:28" ht="170.25" customHeight="1" x14ac:dyDescent="0.25">
      <c r="A62" s="43" t="s">
        <v>87</v>
      </c>
      <c r="B62" s="41" t="s">
        <v>103</v>
      </c>
      <c r="C62" s="44" t="s">
        <v>104</v>
      </c>
      <c r="D62" s="46">
        <v>1.1240858333333335</v>
      </c>
      <c r="E62" s="46">
        <v>8.4131518199999995</v>
      </c>
      <c r="F62" s="46" t="s">
        <v>33</v>
      </c>
      <c r="G62" s="46">
        <v>0</v>
      </c>
      <c r="H62" s="48">
        <f t="shared" si="23"/>
        <v>0</v>
      </c>
      <c r="I62" s="46">
        <f t="shared" si="24"/>
        <v>0</v>
      </c>
      <c r="J62" s="46">
        <v>0</v>
      </c>
      <c r="K62" s="46">
        <v>0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7" t="s">
        <v>33</v>
      </c>
      <c r="S62" s="48">
        <f t="shared" si="3"/>
        <v>0</v>
      </c>
      <c r="T62" s="49">
        <f t="shared" si="4"/>
        <v>0</v>
      </c>
      <c r="U62" s="50" t="str">
        <f t="shared" si="5"/>
        <v>-</v>
      </c>
      <c r="V62" s="42" t="s">
        <v>33</v>
      </c>
      <c r="W62" s="18"/>
      <c r="Y62" s="51"/>
      <c r="AB62" s="51"/>
    </row>
    <row r="63" spans="1:28" ht="170.25" customHeight="1" x14ac:dyDescent="0.25">
      <c r="A63" s="43" t="s">
        <v>87</v>
      </c>
      <c r="B63" s="41" t="s">
        <v>105</v>
      </c>
      <c r="C63" s="44" t="s">
        <v>106</v>
      </c>
      <c r="D63" s="46">
        <v>0.11770333333333334</v>
      </c>
      <c r="E63" s="46">
        <v>0.75539735999999991</v>
      </c>
      <c r="F63" s="46" t="s">
        <v>33</v>
      </c>
      <c r="G63" s="46">
        <v>0</v>
      </c>
      <c r="H63" s="48">
        <f t="shared" si="23"/>
        <v>0</v>
      </c>
      <c r="I63" s="46">
        <f t="shared" si="24"/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  <c r="O63" s="46">
        <v>0</v>
      </c>
      <c r="P63" s="46">
        <v>0</v>
      </c>
      <c r="Q63" s="46">
        <v>0</v>
      </c>
      <c r="R63" s="47" t="s">
        <v>33</v>
      </c>
      <c r="S63" s="48">
        <f t="shared" si="3"/>
        <v>0</v>
      </c>
      <c r="T63" s="49">
        <f t="shared" si="4"/>
        <v>0</v>
      </c>
      <c r="U63" s="50" t="str">
        <f t="shared" si="5"/>
        <v>-</v>
      </c>
      <c r="V63" s="42" t="s">
        <v>33</v>
      </c>
      <c r="W63" s="18"/>
      <c r="Y63" s="51"/>
      <c r="AB63" s="51"/>
    </row>
    <row r="64" spans="1:28" ht="170.25" customHeight="1" x14ac:dyDescent="0.25">
      <c r="A64" s="43" t="s">
        <v>87</v>
      </c>
      <c r="B64" s="41" t="s">
        <v>107</v>
      </c>
      <c r="C64" s="44" t="s">
        <v>108</v>
      </c>
      <c r="D64" s="46">
        <v>0.11770333333333334</v>
      </c>
      <c r="E64" s="46">
        <v>0.75539736999999996</v>
      </c>
      <c r="F64" s="46" t="s">
        <v>33</v>
      </c>
      <c r="G64" s="46">
        <v>0</v>
      </c>
      <c r="H64" s="48">
        <f t="shared" si="23"/>
        <v>0</v>
      </c>
      <c r="I64" s="46">
        <f t="shared" si="24"/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  <c r="R64" s="47" t="s">
        <v>33</v>
      </c>
      <c r="S64" s="48">
        <f t="shared" si="3"/>
        <v>0</v>
      </c>
      <c r="T64" s="49">
        <f t="shared" si="4"/>
        <v>0</v>
      </c>
      <c r="U64" s="50" t="str">
        <f t="shared" si="5"/>
        <v>-</v>
      </c>
      <c r="V64" s="42" t="s">
        <v>33</v>
      </c>
      <c r="W64" s="18"/>
      <c r="Y64" s="51"/>
      <c r="AB64" s="51"/>
    </row>
    <row r="65" spans="1:28" ht="170.25" customHeight="1" x14ac:dyDescent="0.25">
      <c r="A65" s="43" t="s">
        <v>87</v>
      </c>
      <c r="B65" s="41" t="s">
        <v>109</v>
      </c>
      <c r="C65" s="44" t="s">
        <v>110</v>
      </c>
      <c r="D65" s="46">
        <v>0.11770333333333334</v>
      </c>
      <c r="E65" s="46">
        <v>0.75539735999999991</v>
      </c>
      <c r="F65" s="46" t="s">
        <v>33</v>
      </c>
      <c r="G65" s="46">
        <v>0</v>
      </c>
      <c r="H65" s="48">
        <f t="shared" si="23"/>
        <v>0</v>
      </c>
      <c r="I65" s="46">
        <f t="shared" si="24"/>
        <v>0</v>
      </c>
      <c r="J65" s="46">
        <v>0</v>
      </c>
      <c r="K65" s="46">
        <v>0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7" t="s">
        <v>33</v>
      </c>
      <c r="S65" s="48">
        <f t="shared" si="3"/>
        <v>0</v>
      </c>
      <c r="T65" s="49">
        <f t="shared" si="4"/>
        <v>0</v>
      </c>
      <c r="U65" s="50" t="str">
        <f t="shared" si="5"/>
        <v>-</v>
      </c>
      <c r="V65" s="42" t="s">
        <v>33</v>
      </c>
      <c r="W65" s="18"/>
      <c r="Y65" s="51"/>
      <c r="AB65" s="51"/>
    </row>
    <row r="66" spans="1:28" ht="170.25" customHeight="1" x14ac:dyDescent="0.25">
      <c r="A66" s="43" t="s">
        <v>87</v>
      </c>
      <c r="B66" s="41" t="s">
        <v>111</v>
      </c>
      <c r="C66" s="44" t="s">
        <v>112</v>
      </c>
      <c r="D66" s="46">
        <v>0.11770333333333334</v>
      </c>
      <c r="E66" s="46">
        <v>0.75542810000000005</v>
      </c>
      <c r="F66" s="46" t="s">
        <v>33</v>
      </c>
      <c r="G66" s="46">
        <v>0</v>
      </c>
      <c r="H66" s="48">
        <f t="shared" si="23"/>
        <v>0</v>
      </c>
      <c r="I66" s="46">
        <f t="shared" si="24"/>
        <v>0</v>
      </c>
      <c r="J66" s="46">
        <v>0</v>
      </c>
      <c r="K66" s="46">
        <v>0</v>
      </c>
      <c r="L66" s="46">
        <v>0</v>
      </c>
      <c r="M66" s="46">
        <v>0</v>
      </c>
      <c r="N66" s="46">
        <v>0</v>
      </c>
      <c r="O66" s="46">
        <v>0</v>
      </c>
      <c r="P66" s="46">
        <v>0</v>
      </c>
      <c r="Q66" s="46">
        <v>0</v>
      </c>
      <c r="R66" s="47" t="s">
        <v>33</v>
      </c>
      <c r="S66" s="48">
        <f t="shared" si="3"/>
        <v>0</v>
      </c>
      <c r="T66" s="49">
        <f t="shared" si="4"/>
        <v>0</v>
      </c>
      <c r="U66" s="50" t="str">
        <f t="shared" si="5"/>
        <v>-</v>
      </c>
      <c r="V66" s="42" t="s">
        <v>33</v>
      </c>
      <c r="W66" s="18"/>
      <c r="Y66" s="51"/>
      <c r="AB66" s="51"/>
    </row>
    <row r="67" spans="1:28" ht="170.25" customHeight="1" x14ac:dyDescent="0.25">
      <c r="A67" s="43" t="s">
        <v>87</v>
      </c>
      <c r="B67" s="41" t="s">
        <v>113</v>
      </c>
      <c r="C67" s="44" t="s">
        <v>114</v>
      </c>
      <c r="D67" s="46">
        <v>0.11770333333333334</v>
      </c>
      <c r="E67" s="46">
        <v>0.75542810000000005</v>
      </c>
      <c r="F67" s="46" t="s">
        <v>33</v>
      </c>
      <c r="G67" s="46">
        <v>0</v>
      </c>
      <c r="H67" s="48">
        <f t="shared" si="23"/>
        <v>0</v>
      </c>
      <c r="I67" s="46">
        <f t="shared" si="24"/>
        <v>0</v>
      </c>
      <c r="J67" s="46">
        <v>0</v>
      </c>
      <c r="K67" s="46">
        <v>0</v>
      </c>
      <c r="L67" s="46">
        <v>0</v>
      </c>
      <c r="M67" s="46">
        <v>0</v>
      </c>
      <c r="N67" s="46">
        <v>0</v>
      </c>
      <c r="O67" s="46">
        <v>0</v>
      </c>
      <c r="P67" s="46">
        <v>0</v>
      </c>
      <c r="Q67" s="46">
        <v>0</v>
      </c>
      <c r="R67" s="47" t="s">
        <v>33</v>
      </c>
      <c r="S67" s="48">
        <f t="shared" si="3"/>
        <v>0</v>
      </c>
      <c r="T67" s="49">
        <f t="shared" si="4"/>
        <v>0</v>
      </c>
      <c r="U67" s="50" t="str">
        <f t="shared" si="5"/>
        <v>-</v>
      </c>
      <c r="V67" s="42" t="s">
        <v>33</v>
      </c>
      <c r="W67" s="18"/>
      <c r="Y67" s="51"/>
      <c r="AB67" s="51"/>
    </row>
    <row r="68" spans="1:28" ht="170.25" customHeight="1" x14ac:dyDescent="0.25">
      <c r="A68" s="43" t="s">
        <v>87</v>
      </c>
      <c r="B68" s="41" t="s">
        <v>115</v>
      </c>
      <c r="C68" s="44" t="s">
        <v>116</v>
      </c>
      <c r="D68" s="46">
        <v>0.11770333333333334</v>
      </c>
      <c r="E68" s="46">
        <v>0.75539735999999991</v>
      </c>
      <c r="F68" s="46" t="s">
        <v>33</v>
      </c>
      <c r="G68" s="46">
        <v>0</v>
      </c>
      <c r="H68" s="48">
        <f t="shared" si="23"/>
        <v>0</v>
      </c>
      <c r="I68" s="46">
        <f t="shared" si="24"/>
        <v>0</v>
      </c>
      <c r="J68" s="46">
        <v>0</v>
      </c>
      <c r="K68" s="46">
        <v>0</v>
      </c>
      <c r="L68" s="46">
        <v>0</v>
      </c>
      <c r="M68" s="46">
        <v>0</v>
      </c>
      <c r="N68" s="46">
        <v>0</v>
      </c>
      <c r="O68" s="46">
        <v>0</v>
      </c>
      <c r="P68" s="46">
        <v>0</v>
      </c>
      <c r="Q68" s="46">
        <v>0</v>
      </c>
      <c r="R68" s="47" t="s">
        <v>33</v>
      </c>
      <c r="S68" s="48">
        <f t="shared" si="3"/>
        <v>0</v>
      </c>
      <c r="T68" s="49">
        <f t="shared" si="4"/>
        <v>0</v>
      </c>
      <c r="U68" s="50" t="str">
        <f t="shared" si="5"/>
        <v>-</v>
      </c>
      <c r="V68" s="42" t="s">
        <v>33</v>
      </c>
      <c r="W68" s="18"/>
      <c r="Y68" s="51"/>
      <c r="AB68" s="51"/>
    </row>
    <row r="69" spans="1:28" ht="170.25" customHeight="1" x14ac:dyDescent="0.25">
      <c r="A69" s="43" t="s">
        <v>87</v>
      </c>
      <c r="B69" s="41" t="s">
        <v>117</v>
      </c>
      <c r="C69" s="44" t="s">
        <v>118</v>
      </c>
      <c r="D69" s="46">
        <v>159.0355652542373</v>
      </c>
      <c r="E69" s="46">
        <v>729.72285113999999</v>
      </c>
      <c r="F69" s="46" t="s">
        <v>33</v>
      </c>
      <c r="G69" s="46">
        <v>265.31562570070207</v>
      </c>
      <c r="H69" s="48">
        <f t="shared" si="23"/>
        <v>0</v>
      </c>
      <c r="I69" s="46">
        <f t="shared" si="24"/>
        <v>0</v>
      </c>
      <c r="J69" s="46">
        <v>0</v>
      </c>
      <c r="K69" s="46">
        <v>0</v>
      </c>
      <c r="L69" s="46">
        <v>0</v>
      </c>
      <c r="M69" s="46">
        <v>0</v>
      </c>
      <c r="N69" s="46">
        <v>0</v>
      </c>
      <c r="O69" s="46">
        <v>0</v>
      </c>
      <c r="P69" s="46">
        <v>0</v>
      </c>
      <c r="Q69" s="46">
        <v>0</v>
      </c>
      <c r="R69" s="47" t="s">
        <v>33</v>
      </c>
      <c r="S69" s="48">
        <f t="shared" si="3"/>
        <v>265.31562570070207</v>
      </c>
      <c r="T69" s="49">
        <f t="shared" si="4"/>
        <v>0</v>
      </c>
      <c r="U69" s="50" t="str">
        <f t="shared" si="5"/>
        <v>-</v>
      </c>
      <c r="V69" s="42" t="s">
        <v>33</v>
      </c>
      <c r="W69" s="18"/>
      <c r="Y69" s="51"/>
      <c r="AB69" s="51"/>
    </row>
    <row r="70" spans="1:28" ht="170.25" customHeight="1" x14ac:dyDescent="0.25">
      <c r="A70" s="43" t="s">
        <v>87</v>
      </c>
      <c r="B70" s="41" t="s">
        <v>119</v>
      </c>
      <c r="C70" s="44" t="s">
        <v>120</v>
      </c>
      <c r="D70" s="46">
        <v>3.9461440677966109</v>
      </c>
      <c r="E70" s="46">
        <v>0</v>
      </c>
      <c r="F70" s="46" t="s">
        <v>33</v>
      </c>
      <c r="G70" s="46">
        <v>15.513213670000001</v>
      </c>
      <c r="H70" s="48">
        <f t="shared" si="23"/>
        <v>15.513213670000001</v>
      </c>
      <c r="I70" s="46">
        <f t="shared" si="24"/>
        <v>15.513213670000001</v>
      </c>
      <c r="J70" s="46">
        <v>0</v>
      </c>
      <c r="K70" s="46">
        <v>0</v>
      </c>
      <c r="L70" s="46">
        <v>0</v>
      </c>
      <c r="M70" s="46">
        <v>0</v>
      </c>
      <c r="N70" s="46">
        <v>15.513213670000001</v>
      </c>
      <c r="O70" s="46">
        <v>15.513213670000001</v>
      </c>
      <c r="P70" s="46">
        <v>0</v>
      </c>
      <c r="Q70" s="46">
        <v>0</v>
      </c>
      <c r="R70" s="47" t="s">
        <v>33</v>
      </c>
      <c r="S70" s="48">
        <f t="shared" si="3"/>
        <v>0</v>
      </c>
      <c r="T70" s="49">
        <f t="shared" si="4"/>
        <v>0</v>
      </c>
      <c r="U70" s="50">
        <f t="shared" si="5"/>
        <v>0</v>
      </c>
      <c r="V70" s="42" t="s">
        <v>33</v>
      </c>
      <c r="W70" s="18"/>
      <c r="Y70" s="51"/>
      <c r="AB70" s="51"/>
    </row>
    <row r="71" spans="1:28" ht="110.25" x14ac:dyDescent="0.25">
      <c r="A71" s="43" t="s">
        <v>87</v>
      </c>
      <c r="B71" s="41" t="s">
        <v>121</v>
      </c>
      <c r="C71" s="44" t="s">
        <v>122</v>
      </c>
      <c r="D71" s="46" t="s">
        <v>33</v>
      </c>
      <c r="E71" s="46">
        <v>0</v>
      </c>
      <c r="F71" s="46" t="s">
        <v>33</v>
      </c>
      <c r="G71" s="46">
        <v>1.2018859900000001</v>
      </c>
      <c r="H71" s="48">
        <f t="shared" si="23"/>
        <v>1.2018859900000001</v>
      </c>
      <c r="I71" s="46">
        <f t="shared" si="24"/>
        <v>1.2018859900000001</v>
      </c>
      <c r="J71" s="46">
        <v>0</v>
      </c>
      <c r="K71" s="46">
        <v>0</v>
      </c>
      <c r="L71" s="46">
        <v>1.2018859900000001</v>
      </c>
      <c r="M71" s="46">
        <v>1.2018859900000001</v>
      </c>
      <c r="N71" s="46">
        <v>0</v>
      </c>
      <c r="O71" s="46">
        <v>0</v>
      </c>
      <c r="P71" s="46">
        <v>0</v>
      </c>
      <c r="Q71" s="46">
        <v>0</v>
      </c>
      <c r="R71" s="47" t="s">
        <v>33</v>
      </c>
      <c r="S71" s="48">
        <f t="shared" si="3"/>
        <v>0</v>
      </c>
      <c r="T71" s="49">
        <f t="shared" si="4"/>
        <v>0</v>
      </c>
      <c r="U71" s="50">
        <f t="shared" si="5"/>
        <v>0</v>
      </c>
      <c r="V71" s="42" t="s">
        <v>33</v>
      </c>
      <c r="W71" s="18"/>
      <c r="Y71" s="51"/>
      <c r="AB71" s="51"/>
    </row>
    <row r="72" spans="1:28" ht="63" x14ac:dyDescent="0.25">
      <c r="A72" s="43" t="s">
        <v>87</v>
      </c>
      <c r="B72" s="41" t="s">
        <v>123</v>
      </c>
      <c r="C72" s="44" t="s">
        <v>124</v>
      </c>
      <c r="D72" s="46" t="s">
        <v>33</v>
      </c>
      <c r="E72" s="46">
        <v>0</v>
      </c>
      <c r="F72" s="46" t="s">
        <v>33</v>
      </c>
      <c r="G72" s="46">
        <v>8.6927089999999999E-2</v>
      </c>
      <c r="H72" s="48" t="str">
        <f t="shared" si="23"/>
        <v>нд</v>
      </c>
      <c r="I72" s="46">
        <f t="shared" si="24"/>
        <v>8.6927089999999999E-2</v>
      </c>
      <c r="J72" s="46" t="s">
        <v>33</v>
      </c>
      <c r="K72" s="46">
        <v>0</v>
      </c>
      <c r="L72" s="46" t="s">
        <v>33</v>
      </c>
      <c r="M72" s="46">
        <v>0</v>
      </c>
      <c r="N72" s="46" t="s">
        <v>33</v>
      </c>
      <c r="O72" s="46">
        <v>8.6927089999999999E-2</v>
      </c>
      <c r="P72" s="46" t="s">
        <v>33</v>
      </c>
      <c r="Q72" s="46">
        <v>0</v>
      </c>
      <c r="R72" s="47" t="s">
        <v>33</v>
      </c>
      <c r="S72" s="48" t="str">
        <f t="shared" si="3"/>
        <v>нд</v>
      </c>
      <c r="T72" s="49" t="str">
        <f t="shared" si="4"/>
        <v>нд</v>
      </c>
      <c r="U72" s="50" t="str">
        <f t="shared" si="5"/>
        <v>нд</v>
      </c>
      <c r="V72" s="42" t="s">
        <v>125</v>
      </c>
      <c r="W72" s="18"/>
      <c r="Y72" s="51"/>
      <c r="AB72" s="51"/>
    </row>
    <row r="73" spans="1:28" ht="63" x14ac:dyDescent="0.25">
      <c r="A73" s="43" t="s">
        <v>87</v>
      </c>
      <c r="B73" s="41" t="s">
        <v>126</v>
      </c>
      <c r="C73" s="44" t="s">
        <v>127</v>
      </c>
      <c r="D73" s="46" t="s">
        <v>33</v>
      </c>
      <c r="E73" s="46">
        <v>0</v>
      </c>
      <c r="F73" s="46" t="s">
        <v>33</v>
      </c>
      <c r="G73" s="46">
        <v>8.6927089999999999E-2</v>
      </c>
      <c r="H73" s="48" t="str">
        <f t="shared" si="23"/>
        <v>нд</v>
      </c>
      <c r="I73" s="46">
        <f t="shared" si="24"/>
        <v>8.6927089999999999E-2</v>
      </c>
      <c r="J73" s="46" t="s">
        <v>33</v>
      </c>
      <c r="K73" s="46">
        <v>0</v>
      </c>
      <c r="L73" s="46" t="s">
        <v>33</v>
      </c>
      <c r="M73" s="46">
        <v>0</v>
      </c>
      <c r="N73" s="46" t="s">
        <v>33</v>
      </c>
      <c r="O73" s="46">
        <v>8.6927089999999999E-2</v>
      </c>
      <c r="P73" s="46" t="s">
        <v>33</v>
      </c>
      <c r="Q73" s="46">
        <v>0</v>
      </c>
      <c r="R73" s="47" t="s">
        <v>33</v>
      </c>
      <c r="S73" s="48" t="str">
        <f t="shared" si="3"/>
        <v>нд</v>
      </c>
      <c r="T73" s="49" t="str">
        <f t="shared" si="4"/>
        <v>нд</v>
      </c>
      <c r="U73" s="50" t="str">
        <f t="shared" si="5"/>
        <v>нд</v>
      </c>
      <c r="V73" s="42" t="s">
        <v>125</v>
      </c>
      <c r="W73" s="18"/>
      <c r="Y73" s="51"/>
      <c r="AB73" s="51"/>
    </row>
    <row r="74" spans="1:28" ht="170.25" customHeight="1" x14ac:dyDescent="0.25">
      <c r="A74" s="43" t="s">
        <v>87</v>
      </c>
      <c r="B74" s="41" t="s">
        <v>128</v>
      </c>
      <c r="C74" s="44" t="s">
        <v>129</v>
      </c>
      <c r="D74" s="46" t="s">
        <v>33</v>
      </c>
      <c r="E74" s="46">
        <v>0</v>
      </c>
      <c r="F74" s="46" t="s">
        <v>33</v>
      </c>
      <c r="G74" s="46">
        <v>2.2336708760314199</v>
      </c>
      <c r="H74" s="48">
        <f t="shared" si="23"/>
        <v>2.2336708760314199</v>
      </c>
      <c r="I74" s="46">
        <f t="shared" si="24"/>
        <v>3.9070000000000001E-2</v>
      </c>
      <c r="J74" s="46">
        <v>0</v>
      </c>
      <c r="K74" s="46">
        <v>0</v>
      </c>
      <c r="L74" s="46">
        <v>0</v>
      </c>
      <c r="M74" s="46">
        <v>0</v>
      </c>
      <c r="N74" s="46">
        <v>0</v>
      </c>
      <c r="O74" s="46">
        <v>0</v>
      </c>
      <c r="P74" s="46">
        <v>2.2336708760314199</v>
      </c>
      <c r="Q74" s="46">
        <v>3.9070000000000001E-2</v>
      </c>
      <c r="R74" s="47" t="s">
        <v>33</v>
      </c>
      <c r="S74" s="48">
        <f t="shared" si="3"/>
        <v>2.1946008760314197</v>
      </c>
      <c r="T74" s="49">
        <f t="shared" si="4"/>
        <v>-2.1946008760314197</v>
      </c>
      <c r="U74" s="50">
        <f t="shared" si="5"/>
        <v>-0.98250861377150778</v>
      </c>
      <c r="V74" s="42" t="s">
        <v>130</v>
      </c>
      <c r="W74" s="18"/>
      <c r="Y74" s="51"/>
      <c r="AB74" s="51"/>
    </row>
    <row r="75" spans="1:28" ht="39" customHeight="1" x14ac:dyDescent="0.25">
      <c r="A75" s="43" t="s">
        <v>131</v>
      </c>
      <c r="B75" s="41" t="s">
        <v>132</v>
      </c>
      <c r="C75" s="44" t="s">
        <v>32</v>
      </c>
      <c r="D75" s="46">
        <f>D76+D77</f>
        <v>0</v>
      </c>
      <c r="E75" s="46">
        <f t="shared" ref="E75:Q75" si="25">E76+E77</f>
        <v>0</v>
      </c>
      <c r="F75" s="46" t="s">
        <v>33</v>
      </c>
      <c r="G75" s="46">
        <f t="shared" si="25"/>
        <v>0</v>
      </c>
      <c r="H75" s="46">
        <f t="shared" si="25"/>
        <v>0</v>
      </c>
      <c r="I75" s="46">
        <f t="shared" si="25"/>
        <v>0</v>
      </c>
      <c r="J75" s="46">
        <f t="shared" si="25"/>
        <v>0</v>
      </c>
      <c r="K75" s="46">
        <f t="shared" si="25"/>
        <v>0</v>
      </c>
      <c r="L75" s="46">
        <f t="shared" si="25"/>
        <v>0</v>
      </c>
      <c r="M75" s="46">
        <f t="shared" si="25"/>
        <v>0</v>
      </c>
      <c r="N75" s="46">
        <f t="shared" si="25"/>
        <v>0</v>
      </c>
      <c r="O75" s="46">
        <f t="shared" si="25"/>
        <v>0</v>
      </c>
      <c r="P75" s="46">
        <f t="shared" si="25"/>
        <v>0</v>
      </c>
      <c r="Q75" s="46">
        <f t="shared" si="25"/>
        <v>0</v>
      </c>
      <c r="R75" s="47" t="s">
        <v>33</v>
      </c>
      <c r="S75" s="48">
        <f t="shared" si="3"/>
        <v>0</v>
      </c>
      <c r="T75" s="49">
        <f t="shared" si="4"/>
        <v>0</v>
      </c>
      <c r="U75" s="50" t="str">
        <f t="shared" si="5"/>
        <v>-</v>
      </c>
      <c r="V75" s="42" t="s">
        <v>33</v>
      </c>
      <c r="W75" s="18"/>
      <c r="Y75" s="51"/>
      <c r="AB75" s="51"/>
    </row>
    <row r="76" spans="1:28" ht="39" customHeight="1" x14ac:dyDescent="0.25">
      <c r="A76" s="43" t="s">
        <v>133</v>
      </c>
      <c r="B76" s="41" t="s">
        <v>134</v>
      </c>
      <c r="C76" s="44" t="s">
        <v>32</v>
      </c>
      <c r="D76" s="46">
        <v>0</v>
      </c>
      <c r="E76" s="46">
        <v>0</v>
      </c>
      <c r="F76" s="46" t="s">
        <v>33</v>
      </c>
      <c r="G76" s="46">
        <v>0</v>
      </c>
      <c r="H76" s="46">
        <v>0</v>
      </c>
      <c r="I76" s="46">
        <v>0</v>
      </c>
      <c r="J76" s="46">
        <v>0</v>
      </c>
      <c r="K76" s="46">
        <v>0</v>
      </c>
      <c r="L76" s="46">
        <v>0</v>
      </c>
      <c r="M76" s="46">
        <v>0</v>
      </c>
      <c r="N76" s="46">
        <v>0</v>
      </c>
      <c r="O76" s="46">
        <v>0</v>
      </c>
      <c r="P76" s="46">
        <v>0</v>
      </c>
      <c r="Q76" s="46">
        <v>0</v>
      </c>
      <c r="R76" s="47" t="s">
        <v>33</v>
      </c>
      <c r="S76" s="48">
        <f t="shared" si="3"/>
        <v>0</v>
      </c>
      <c r="T76" s="49">
        <f t="shared" si="4"/>
        <v>0</v>
      </c>
      <c r="U76" s="50" t="str">
        <f t="shared" si="5"/>
        <v>-</v>
      </c>
      <c r="V76" s="42" t="s">
        <v>33</v>
      </c>
      <c r="W76" s="18"/>
      <c r="Y76" s="51"/>
      <c r="AB76" s="51"/>
    </row>
    <row r="77" spans="1:28" ht="39" customHeight="1" x14ac:dyDescent="0.25">
      <c r="A77" s="43" t="s">
        <v>135</v>
      </c>
      <c r="B77" s="41" t="s">
        <v>136</v>
      </c>
      <c r="C77" s="44" t="s">
        <v>32</v>
      </c>
      <c r="D77" s="46">
        <v>0</v>
      </c>
      <c r="E77" s="46">
        <v>0</v>
      </c>
      <c r="F77" s="46" t="s">
        <v>33</v>
      </c>
      <c r="G77" s="46">
        <v>0</v>
      </c>
      <c r="H77" s="46">
        <v>0</v>
      </c>
      <c r="I77" s="46">
        <v>0</v>
      </c>
      <c r="J77" s="46">
        <v>0</v>
      </c>
      <c r="K77" s="46">
        <v>0</v>
      </c>
      <c r="L77" s="46">
        <v>0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7" t="s">
        <v>33</v>
      </c>
      <c r="S77" s="48">
        <f t="shared" si="3"/>
        <v>0</v>
      </c>
      <c r="T77" s="49">
        <f t="shared" si="4"/>
        <v>0</v>
      </c>
      <c r="U77" s="50" t="str">
        <f t="shared" si="5"/>
        <v>-</v>
      </c>
      <c r="V77" s="42" t="s">
        <v>33</v>
      </c>
      <c r="W77" s="18"/>
      <c r="Y77" s="51"/>
      <c r="AB77" s="51"/>
    </row>
    <row r="78" spans="1:28" ht="39" customHeight="1" x14ac:dyDescent="0.25">
      <c r="A78" s="43" t="s">
        <v>137</v>
      </c>
      <c r="B78" s="41" t="s">
        <v>138</v>
      </c>
      <c r="C78" s="44" t="s">
        <v>32</v>
      </c>
      <c r="D78" s="46">
        <f>D79+D83</f>
        <v>0</v>
      </c>
      <c r="E78" s="46">
        <f>E79+E83</f>
        <v>0</v>
      </c>
      <c r="F78" s="46" t="s">
        <v>33</v>
      </c>
      <c r="G78" s="46">
        <f t="shared" ref="G78:Q78" si="26">G79+G83</f>
        <v>0</v>
      </c>
      <c r="H78" s="46">
        <f t="shared" si="26"/>
        <v>0</v>
      </c>
      <c r="I78" s="46">
        <f t="shared" si="26"/>
        <v>0</v>
      </c>
      <c r="J78" s="46">
        <f t="shared" si="26"/>
        <v>0</v>
      </c>
      <c r="K78" s="46">
        <f t="shared" si="26"/>
        <v>0</v>
      </c>
      <c r="L78" s="46">
        <f t="shared" si="26"/>
        <v>0</v>
      </c>
      <c r="M78" s="46">
        <f t="shared" si="26"/>
        <v>0</v>
      </c>
      <c r="N78" s="46">
        <f t="shared" si="26"/>
        <v>0</v>
      </c>
      <c r="O78" s="46">
        <f t="shared" si="26"/>
        <v>0</v>
      </c>
      <c r="P78" s="46">
        <f t="shared" si="26"/>
        <v>0</v>
      </c>
      <c r="Q78" s="46">
        <f t="shared" si="26"/>
        <v>0</v>
      </c>
      <c r="R78" s="47" t="s">
        <v>33</v>
      </c>
      <c r="S78" s="48">
        <f t="shared" si="3"/>
        <v>0</v>
      </c>
      <c r="T78" s="49">
        <f t="shared" si="4"/>
        <v>0</v>
      </c>
      <c r="U78" s="50" t="str">
        <f t="shared" si="5"/>
        <v>-</v>
      </c>
      <c r="V78" s="42" t="s">
        <v>33</v>
      </c>
      <c r="W78" s="18"/>
      <c r="Y78" s="51"/>
      <c r="AB78" s="51"/>
    </row>
    <row r="79" spans="1:28" ht="39" customHeight="1" x14ac:dyDescent="0.25">
      <c r="A79" s="43" t="s">
        <v>139</v>
      </c>
      <c r="B79" s="41" t="s">
        <v>140</v>
      </c>
      <c r="C79" s="44" t="s">
        <v>32</v>
      </c>
      <c r="D79" s="46">
        <f>D80+D81+D82</f>
        <v>0</v>
      </c>
      <c r="E79" s="46">
        <f>E80+E81+E82</f>
        <v>0</v>
      </c>
      <c r="F79" s="46" t="s">
        <v>33</v>
      </c>
      <c r="G79" s="46">
        <f t="shared" ref="G79:Q79" si="27">G80+G81+G82</f>
        <v>0</v>
      </c>
      <c r="H79" s="46">
        <f t="shared" si="27"/>
        <v>0</v>
      </c>
      <c r="I79" s="46">
        <f t="shared" si="27"/>
        <v>0</v>
      </c>
      <c r="J79" s="46">
        <f t="shared" si="27"/>
        <v>0</v>
      </c>
      <c r="K79" s="46">
        <f t="shared" si="27"/>
        <v>0</v>
      </c>
      <c r="L79" s="46">
        <f t="shared" si="27"/>
        <v>0</v>
      </c>
      <c r="M79" s="46">
        <f t="shared" si="27"/>
        <v>0</v>
      </c>
      <c r="N79" s="46">
        <f t="shared" si="27"/>
        <v>0</v>
      </c>
      <c r="O79" s="46">
        <f t="shared" si="27"/>
        <v>0</v>
      </c>
      <c r="P79" s="46">
        <f t="shared" si="27"/>
        <v>0</v>
      </c>
      <c r="Q79" s="46">
        <f t="shared" si="27"/>
        <v>0</v>
      </c>
      <c r="R79" s="47" t="s">
        <v>33</v>
      </c>
      <c r="S79" s="48">
        <f t="shared" si="3"/>
        <v>0</v>
      </c>
      <c r="T79" s="49">
        <f t="shared" si="4"/>
        <v>0</v>
      </c>
      <c r="U79" s="50" t="str">
        <f t="shared" si="5"/>
        <v>-</v>
      </c>
      <c r="V79" s="42" t="s">
        <v>33</v>
      </c>
      <c r="W79" s="18"/>
      <c r="Y79" s="51"/>
      <c r="AB79" s="51"/>
    </row>
    <row r="80" spans="1:28" ht="39" customHeight="1" x14ac:dyDescent="0.25">
      <c r="A80" s="43" t="s">
        <v>139</v>
      </c>
      <c r="B80" s="41" t="s">
        <v>141</v>
      </c>
      <c r="C80" s="44" t="s">
        <v>32</v>
      </c>
      <c r="D80" s="46">
        <v>0</v>
      </c>
      <c r="E80" s="46">
        <v>0</v>
      </c>
      <c r="F80" s="46" t="s">
        <v>33</v>
      </c>
      <c r="G80" s="46">
        <v>0</v>
      </c>
      <c r="H80" s="46">
        <v>0</v>
      </c>
      <c r="I80" s="46">
        <v>0</v>
      </c>
      <c r="J80" s="46">
        <v>0</v>
      </c>
      <c r="K80" s="46">
        <v>0</v>
      </c>
      <c r="L80" s="46">
        <v>0</v>
      </c>
      <c r="M80" s="46">
        <v>0</v>
      </c>
      <c r="N80" s="46">
        <v>0</v>
      </c>
      <c r="O80" s="46">
        <v>0</v>
      </c>
      <c r="P80" s="46">
        <v>0</v>
      </c>
      <c r="Q80" s="46">
        <v>0</v>
      </c>
      <c r="R80" s="47" t="s">
        <v>33</v>
      </c>
      <c r="S80" s="48">
        <f t="shared" si="3"/>
        <v>0</v>
      </c>
      <c r="T80" s="49">
        <f t="shared" si="4"/>
        <v>0</v>
      </c>
      <c r="U80" s="50" t="str">
        <f t="shared" si="5"/>
        <v>-</v>
      </c>
      <c r="V80" s="42" t="s">
        <v>33</v>
      </c>
      <c r="W80" s="18"/>
      <c r="Y80" s="51"/>
      <c r="AB80" s="51"/>
    </row>
    <row r="81" spans="1:28" ht="39" customHeight="1" x14ac:dyDescent="0.25">
      <c r="A81" s="43" t="s">
        <v>139</v>
      </c>
      <c r="B81" s="41" t="s">
        <v>142</v>
      </c>
      <c r="C81" s="44" t="s">
        <v>32</v>
      </c>
      <c r="D81" s="53">
        <v>0</v>
      </c>
      <c r="E81" s="53">
        <v>0</v>
      </c>
      <c r="F81" s="46" t="s">
        <v>33</v>
      </c>
      <c r="G81" s="53">
        <v>0</v>
      </c>
      <c r="H81" s="53">
        <v>0</v>
      </c>
      <c r="I81" s="53">
        <v>0</v>
      </c>
      <c r="J81" s="53">
        <v>0</v>
      </c>
      <c r="K81" s="53">
        <v>0</v>
      </c>
      <c r="L81" s="53">
        <v>0</v>
      </c>
      <c r="M81" s="53">
        <v>0</v>
      </c>
      <c r="N81" s="53">
        <v>0</v>
      </c>
      <c r="O81" s="53">
        <v>0</v>
      </c>
      <c r="P81" s="53">
        <v>0</v>
      </c>
      <c r="Q81" s="53">
        <v>0</v>
      </c>
      <c r="R81" s="47" t="s">
        <v>33</v>
      </c>
      <c r="S81" s="48">
        <f t="shared" si="3"/>
        <v>0</v>
      </c>
      <c r="T81" s="49">
        <f t="shared" si="4"/>
        <v>0</v>
      </c>
      <c r="U81" s="50" t="str">
        <f t="shared" si="5"/>
        <v>-</v>
      </c>
      <c r="V81" s="42" t="s">
        <v>33</v>
      </c>
      <c r="W81" s="18"/>
      <c r="Y81" s="51"/>
      <c r="AB81" s="51"/>
    </row>
    <row r="82" spans="1:28" ht="39" customHeight="1" x14ac:dyDescent="0.25">
      <c r="A82" s="43" t="s">
        <v>139</v>
      </c>
      <c r="B82" s="41" t="s">
        <v>143</v>
      </c>
      <c r="C82" s="44" t="s">
        <v>32</v>
      </c>
      <c r="D82" s="53">
        <v>0</v>
      </c>
      <c r="E82" s="53">
        <v>0</v>
      </c>
      <c r="F82" s="46" t="s">
        <v>33</v>
      </c>
      <c r="G82" s="53">
        <v>0</v>
      </c>
      <c r="H82" s="53">
        <v>0</v>
      </c>
      <c r="I82" s="53">
        <v>0</v>
      </c>
      <c r="J82" s="53">
        <v>0</v>
      </c>
      <c r="K82" s="53">
        <v>0</v>
      </c>
      <c r="L82" s="53">
        <v>0</v>
      </c>
      <c r="M82" s="53">
        <v>0</v>
      </c>
      <c r="N82" s="53">
        <v>0</v>
      </c>
      <c r="O82" s="53">
        <v>0</v>
      </c>
      <c r="P82" s="53">
        <v>0</v>
      </c>
      <c r="Q82" s="53">
        <v>0</v>
      </c>
      <c r="R82" s="47" t="s">
        <v>33</v>
      </c>
      <c r="S82" s="48">
        <f t="shared" si="3"/>
        <v>0</v>
      </c>
      <c r="T82" s="49">
        <f t="shared" si="4"/>
        <v>0</v>
      </c>
      <c r="U82" s="50" t="str">
        <f t="shared" si="5"/>
        <v>-</v>
      </c>
      <c r="V82" s="42" t="s">
        <v>33</v>
      </c>
      <c r="W82" s="18"/>
      <c r="Y82" s="51"/>
      <c r="AB82" s="51"/>
    </row>
    <row r="83" spans="1:28" ht="39" customHeight="1" x14ac:dyDescent="0.25">
      <c r="A83" s="43" t="s">
        <v>144</v>
      </c>
      <c r="B83" s="41" t="s">
        <v>145</v>
      </c>
      <c r="C83" s="44" t="s">
        <v>32</v>
      </c>
      <c r="D83" s="53">
        <f>D84+D85+D86</f>
        <v>0</v>
      </c>
      <c r="E83" s="53">
        <f t="shared" ref="E83:Q83" si="28">E84+E85+E86</f>
        <v>0</v>
      </c>
      <c r="F83" s="46" t="s">
        <v>33</v>
      </c>
      <c r="G83" s="53">
        <f t="shared" si="28"/>
        <v>0</v>
      </c>
      <c r="H83" s="53">
        <f t="shared" si="28"/>
        <v>0</v>
      </c>
      <c r="I83" s="53">
        <f t="shared" si="28"/>
        <v>0</v>
      </c>
      <c r="J83" s="53">
        <f t="shared" si="28"/>
        <v>0</v>
      </c>
      <c r="K83" s="53">
        <f t="shared" si="28"/>
        <v>0</v>
      </c>
      <c r="L83" s="53">
        <f t="shared" si="28"/>
        <v>0</v>
      </c>
      <c r="M83" s="53">
        <f t="shared" si="28"/>
        <v>0</v>
      </c>
      <c r="N83" s="53">
        <f t="shared" si="28"/>
        <v>0</v>
      </c>
      <c r="O83" s="53">
        <f t="shared" si="28"/>
        <v>0</v>
      </c>
      <c r="P83" s="53">
        <f t="shared" si="28"/>
        <v>0</v>
      </c>
      <c r="Q83" s="53">
        <f t="shared" si="28"/>
        <v>0</v>
      </c>
      <c r="R83" s="47" t="s">
        <v>33</v>
      </c>
      <c r="S83" s="48">
        <f t="shared" si="3"/>
        <v>0</v>
      </c>
      <c r="T83" s="49">
        <f t="shared" si="4"/>
        <v>0</v>
      </c>
      <c r="U83" s="50" t="str">
        <f t="shared" si="5"/>
        <v>-</v>
      </c>
      <c r="V83" s="42" t="s">
        <v>33</v>
      </c>
      <c r="W83" s="18"/>
      <c r="Y83" s="51"/>
      <c r="AB83" s="51"/>
    </row>
    <row r="84" spans="1:28" ht="39" customHeight="1" x14ac:dyDescent="0.25">
      <c r="A84" s="43" t="s">
        <v>144</v>
      </c>
      <c r="B84" s="41" t="s">
        <v>141</v>
      </c>
      <c r="C84" s="44" t="s">
        <v>32</v>
      </c>
      <c r="D84" s="53">
        <v>0</v>
      </c>
      <c r="E84" s="53">
        <v>0</v>
      </c>
      <c r="F84" s="46" t="s">
        <v>33</v>
      </c>
      <c r="G84" s="53">
        <v>0</v>
      </c>
      <c r="H84" s="53">
        <v>0</v>
      </c>
      <c r="I84" s="53">
        <v>0</v>
      </c>
      <c r="J84" s="53">
        <v>0</v>
      </c>
      <c r="K84" s="53">
        <v>0</v>
      </c>
      <c r="L84" s="53">
        <v>0</v>
      </c>
      <c r="M84" s="53">
        <v>0</v>
      </c>
      <c r="N84" s="53">
        <v>0</v>
      </c>
      <c r="O84" s="53">
        <v>0</v>
      </c>
      <c r="P84" s="53">
        <v>0</v>
      </c>
      <c r="Q84" s="53">
        <v>0</v>
      </c>
      <c r="R84" s="47" t="s">
        <v>33</v>
      </c>
      <c r="S84" s="48">
        <f t="shared" si="3"/>
        <v>0</v>
      </c>
      <c r="T84" s="49">
        <f t="shared" si="4"/>
        <v>0</v>
      </c>
      <c r="U84" s="50" t="str">
        <f t="shared" si="5"/>
        <v>-</v>
      </c>
      <c r="V84" s="42" t="s">
        <v>33</v>
      </c>
      <c r="W84" s="18"/>
      <c r="Y84" s="51"/>
      <c r="AB84" s="51"/>
    </row>
    <row r="85" spans="1:28" ht="39" customHeight="1" x14ac:dyDescent="0.25">
      <c r="A85" s="43" t="s">
        <v>144</v>
      </c>
      <c r="B85" s="41" t="s">
        <v>142</v>
      </c>
      <c r="C85" s="44" t="s">
        <v>32</v>
      </c>
      <c r="D85" s="53">
        <v>0</v>
      </c>
      <c r="E85" s="53">
        <v>0</v>
      </c>
      <c r="F85" s="46" t="s">
        <v>33</v>
      </c>
      <c r="G85" s="53">
        <v>0</v>
      </c>
      <c r="H85" s="53">
        <v>0</v>
      </c>
      <c r="I85" s="53">
        <v>0</v>
      </c>
      <c r="J85" s="53">
        <v>0</v>
      </c>
      <c r="K85" s="53">
        <v>0</v>
      </c>
      <c r="L85" s="53">
        <v>0</v>
      </c>
      <c r="M85" s="53">
        <v>0</v>
      </c>
      <c r="N85" s="53">
        <v>0</v>
      </c>
      <c r="O85" s="53">
        <v>0</v>
      </c>
      <c r="P85" s="53">
        <v>0</v>
      </c>
      <c r="Q85" s="53">
        <v>0</v>
      </c>
      <c r="R85" s="47" t="s">
        <v>33</v>
      </c>
      <c r="S85" s="48">
        <f t="shared" si="3"/>
        <v>0</v>
      </c>
      <c r="T85" s="49">
        <f t="shared" si="4"/>
        <v>0</v>
      </c>
      <c r="U85" s="50" t="str">
        <f t="shared" si="5"/>
        <v>-</v>
      </c>
      <c r="V85" s="42" t="s">
        <v>33</v>
      </c>
      <c r="W85" s="18"/>
      <c r="Y85" s="51"/>
      <c r="AB85" s="51"/>
    </row>
    <row r="86" spans="1:28" ht="39" customHeight="1" x14ac:dyDescent="0.25">
      <c r="A86" s="43" t="s">
        <v>144</v>
      </c>
      <c r="B86" s="41" t="s">
        <v>143</v>
      </c>
      <c r="C86" s="44" t="s">
        <v>32</v>
      </c>
      <c r="D86" s="46">
        <v>0</v>
      </c>
      <c r="E86" s="46">
        <v>0</v>
      </c>
      <c r="F86" s="46" t="s">
        <v>33</v>
      </c>
      <c r="G86" s="46">
        <v>0</v>
      </c>
      <c r="H86" s="46">
        <v>0</v>
      </c>
      <c r="I86" s="46">
        <v>0</v>
      </c>
      <c r="J86" s="46">
        <v>0</v>
      </c>
      <c r="K86" s="46">
        <v>0</v>
      </c>
      <c r="L86" s="46">
        <v>0</v>
      </c>
      <c r="M86" s="46">
        <v>0</v>
      </c>
      <c r="N86" s="46">
        <v>0</v>
      </c>
      <c r="O86" s="46">
        <v>0</v>
      </c>
      <c r="P86" s="46">
        <v>0</v>
      </c>
      <c r="Q86" s="46">
        <v>0</v>
      </c>
      <c r="R86" s="47" t="s">
        <v>33</v>
      </c>
      <c r="S86" s="48">
        <f t="shared" si="3"/>
        <v>0</v>
      </c>
      <c r="T86" s="49">
        <f t="shared" si="4"/>
        <v>0</v>
      </c>
      <c r="U86" s="50" t="str">
        <f t="shared" si="5"/>
        <v>-</v>
      </c>
      <c r="V86" s="42" t="s">
        <v>33</v>
      </c>
      <c r="W86" s="18"/>
      <c r="Y86" s="51"/>
      <c r="AB86" s="51"/>
    </row>
    <row r="87" spans="1:28" ht="39" customHeight="1" x14ac:dyDescent="0.25">
      <c r="A87" s="43" t="s">
        <v>146</v>
      </c>
      <c r="B87" s="41" t="s">
        <v>147</v>
      </c>
      <c r="C87" s="44" t="s">
        <v>32</v>
      </c>
      <c r="D87" s="46">
        <f>D88+D89</f>
        <v>0</v>
      </c>
      <c r="E87" s="46">
        <f t="shared" ref="E87:Q87" si="29">E88+E89</f>
        <v>1.8278789600000001</v>
      </c>
      <c r="F87" s="46" t="s">
        <v>33</v>
      </c>
      <c r="G87" s="46">
        <f t="shared" si="29"/>
        <v>1.0475400318400057</v>
      </c>
      <c r="H87" s="46">
        <f t="shared" si="29"/>
        <v>1.0475400318400057</v>
      </c>
      <c r="I87" s="46">
        <f t="shared" si="29"/>
        <v>0.76496950999999991</v>
      </c>
      <c r="J87" s="46">
        <f t="shared" si="29"/>
        <v>0</v>
      </c>
      <c r="K87" s="46">
        <f t="shared" si="29"/>
        <v>0</v>
      </c>
      <c r="L87" s="46">
        <f t="shared" si="29"/>
        <v>0.76212950999999995</v>
      </c>
      <c r="M87" s="46">
        <f t="shared" si="29"/>
        <v>0.76212950999999995</v>
      </c>
      <c r="N87" s="46">
        <f t="shared" si="29"/>
        <v>0</v>
      </c>
      <c r="O87" s="46">
        <f t="shared" si="29"/>
        <v>0</v>
      </c>
      <c r="P87" s="46">
        <f t="shared" si="29"/>
        <v>0.28541052184000576</v>
      </c>
      <c r="Q87" s="46">
        <f t="shared" si="29"/>
        <v>2.8400000000000001E-3</v>
      </c>
      <c r="R87" s="47" t="s">
        <v>33</v>
      </c>
      <c r="S87" s="48">
        <f t="shared" si="3"/>
        <v>0.28257052184000575</v>
      </c>
      <c r="T87" s="49">
        <f t="shared" si="4"/>
        <v>-0.28257052184000575</v>
      </c>
      <c r="U87" s="50">
        <f t="shared" si="5"/>
        <v>-0.26974675263118125</v>
      </c>
      <c r="V87" s="42" t="s">
        <v>33</v>
      </c>
      <c r="W87" s="18"/>
      <c r="Y87" s="51"/>
      <c r="AB87" s="51"/>
    </row>
    <row r="88" spans="1:28" ht="39" customHeight="1" x14ac:dyDescent="0.25">
      <c r="A88" s="43" t="s">
        <v>148</v>
      </c>
      <c r="B88" s="41" t="s">
        <v>149</v>
      </c>
      <c r="C88" s="44" t="s">
        <v>32</v>
      </c>
      <c r="D88" s="46">
        <v>0</v>
      </c>
      <c r="E88" s="46">
        <v>0</v>
      </c>
      <c r="F88" s="46" t="s">
        <v>33</v>
      </c>
      <c r="G88" s="46">
        <v>0</v>
      </c>
      <c r="H88" s="46">
        <v>0</v>
      </c>
      <c r="I88" s="46">
        <v>0</v>
      </c>
      <c r="J88" s="46">
        <v>0</v>
      </c>
      <c r="K88" s="46">
        <v>0</v>
      </c>
      <c r="L88" s="46">
        <v>0</v>
      </c>
      <c r="M88" s="46">
        <v>0</v>
      </c>
      <c r="N88" s="46">
        <v>0</v>
      </c>
      <c r="O88" s="46">
        <v>0</v>
      </c>
      <c r="P88" s="46">
        <v>0</v>
      </c>
      <c r="Q88" s="46">
        <v>0</v>
      </c>
      <c r="R88" s="47" t="s">
        <v>33</v>
      </c>
      <c r="S88" s="48">
        <f t="shared" si="3"/>
        <v>0</v>
      </c>
      <c r="T88" s="49">
        <f t="shared" si="4"/>
        <v>0</v>
      </c>
      <c r="U88" s="50" t="str">
        <f t="shared" si="5"/>
        <v>-</v>
      </c>
      <c r="V88" s="42" t="s">
        <v>33</v>
      </c>
      <c r="W88" s="18"/>
      <c r="Y88" s="51"/>
      <c r="AB88" s="51"/>
    </row>
    <row r="89" spans="1:28" ht="39" customHeight="1" x14ac:dyDescent="0.25">
      <c r="A89" s="43" t="s">
        <v>150</v>
      </c>
      <c r="B89" s="41" t="s">
        <v>151</v>
      </c>
      <c r="C89" s="44" t="s">
        <v>32</v>
      </c>
      <c r="D89" s="46">
        <f>SUM(D90:D93)</f>
        <v>0</v>
      </c>
      <c r="E89" s="46">
        <f>SUM(E90:E93)</f>
        <v>1.8278789600000001</v>
      </c>
      <c r="F89" s="46" t="s">
        <v>33</v>
      </c>
      <c r="G89" s="46">
        <f t="shared" ref="G89:Q89" si="30">SUM(G90:G93)</f>
        <v>1.0475400318400057</v>
      </c>
      <c r="H89" s="46">
        <f t="shared" si="30"/>
        <v>1.0475400318400057</v>
      </c>
      <c r="I89" s="46">
        <f t="shared" si="30"/>
        <v>0.76496950999999991</v>
      </c>
      <c r="J89" s="46">
        <f t="shared" si="30"/>
        <v>0</v>
      </c>
      <c r="K89" s="46">
        <f t="shared" si="30"/>
        <v>0</v>
      </c>
      <c r="L89" s="46">
        <f t="shared" si="30"/>
        <v>0.76212950999999995</v>
      </c>
      <c r="M89" s="46">
        <f t="shared" si="30"/>
        <v>0.76212950999999995</v>
      </c>
      <c r="N89" s="46">
        <f t="shared" si="30"/>
        <v>0</v>
      </c>
      <c r="O89" s="46">
        <f t="shared" si="30"/>
        <v>0</v>
      </c>
      <c r="P89" s="46">
        <f t="shared" si="30"/>
        <v>0.28541052184000576</v>
      </c>
      <c r="Q89" s="46">
        <f t="shared" si="30"/>
        <v>2.8400000000000001E-3</v>
      </c>
      <c r="R89" s="47" t="s">
        <v>33</v>
      </c>
      <c r="S89" s="48">
        <f t="shared" si="3"/>
        <v>0.28257052184000575</v>
      </c>
      <c r="T89" s="49">
        <f t="shared" si="4"/>
        <v>-0.28257052184000575</v>
      </c>
      <c r="U89" s="50">
        <f t="shared" si="5"/>
        <v>-0.26974675263118125</v>
      </c>
      <c r="V89" s="42" t="s">
        <v>33</v>
      </c>
      <c r="W89" s="18"/>
      <c r="Y89" s="51"/>
      <c r="AB89" s="51"/>
    </row>
    <row r="90" spans="1:28" ht="67.5" customHeight="1" x14ac:dyDescent="0.25">
      <c r="A90" s="43" t="s">
        <v>150</v>
      </c>
      <c r="B90" s="41" t="s">
        <v>152</v>
      </c>
      <c r="C90" s="44" t="s">
        <v>153</v>
      </c>
      <c r="D90" s="46" t="s">
        <v>33</v>
      </c>
      <c r="E90" s="46">
        <v>1.8278789600000001</v>
      </c>
      <c r="F90" s="46" t="s">
        <v>33</v>
      </c>
      <c r="G90" s="46">
        <v>0</v>
      </c>
      <c r="H90" s="48">
        <f t="shared" ref="H90" si="31">IF(J90="нд","нд",(J90+L90+N90+P90))</f>
        <v>0</v>
      </c>
      <c r="I90" s="46">
        <f t="shared" ref="I90" si="32">K90+M90+O90+Q90</f>
        <v>0</v>
      </c>
      <c r="J90" s="46">
        <v>0</v>
      </c>
      <c r="K90" s="46">
        <v>0</v>
      </c>
      <c r="L90" s="46">
        <v>0</v>
      </c>
      <c r="M90" s="46">
        <v>0</v>
      </c>
      <c r="N90" s="46">
        <v>0</v>
      </c>
      <c r="O90" s="46">
        <v>0</v>
      </c>
      <c r="P90" s="46">
        <v>0</v>
      </c>
      <c r="Q90" s="46">
        <v>0</v>
      </c>
      <c r="R90" s="47" t="s">
        <v>33</v>
      </c>
      <c r="S90" s="48">
        <f t="shared" ref="S90" si="33">IF(H90="нд","нд",G90-I90)</f>
        <v>0</v>
      </c>
      <c r="T90" s="49">
        <f t="shared" ref="T90:T153" si="34">IF(H90="нд","нд",(K90+M90+O90+Q90)-(J90+L90+N90+P90))</f>
        <v>0</v>
      </c>
      <c r="U90" s="50" t="str">
        <f t="shared" ref="U90:U153" si="35">IF(H90="нд","нд",IF((J90+L90+N90+P90)&gt;0,T90/(J90+L90+N90+P90),"-"))</f>
        <v>-</v>
      </c>
      <c r="V90" s="42" t="s">
        <v>33</v>
      </c>
      <c r="W90" s="18"/>
      <c r="Y90" s="51"/>
      <c r="Z90" s="54"/>
      <c r="AB90" s="51"/>
    </row>
    <row r="91" spans="1:28" ht="67.5" customHeight="1" x14ac:dyDescent="0.25">
      <c r="A91" s="43" t="s">
        <v>150</v>
      </c>
      <c r="B91" s="41" t="s">
        <v>154</v>
      </c>
      <c r="C91" s="44" t="s">
        <v>155</v>
      </c>
      <c r="D91" s="46" t="s">
        <v>33</v>
      </c>
      <c r="E91" s="46">
        <v>0</v>
      </c>
      <c r="F91" s="46" t="s">
        <v>33</v>
      </c>
      <c r="G91" s="46">
        <v>0.76212950999999995</v>
      </c>
      <c r="H91" s="48">
        <f>IF(J91="нд","нд",(J91+L91+N91+P91))</f>
        <v>0.76212950999999995</v>
      </c>
      <c r="I91" s="46">
        <f>K91+M91+O91+Q91</f>
        <v>0.76212950999999995</v>
      </c>
      <c r="J91" s="46">
        <v>0</v>
      </c>
      <c r="K91" s="46">
        <v>0</v>
      </c>
      <c r="L91" s="46">
        <v>0.76212950999999995</v>
      </c>
      <c r="M91" s="46">
        <v>0.76212950999999995</v>
      </c>
      <c r="N91" s="46">
        <v>0</v>
      </c>
      <c r="O91" s="46">
        <v>0</v>
      </c>
      <c r="P91" s="46">
        <v>0</v>
      </c>
      <c r="Q91" s="46">
        <v>0</v>
      </c>
      <c r="R91" s="47" t="s">
        <v>33</v>
      </c>
      <c r="S91" s="48">
        <f>IF(H91="нд","нд",G91-I91)</f>
        <v>0</v>
      </c>
      <c r="T91" s="49">
        <f t="shared" si="34"/>
        <v>0</v>
      </c>
      <c r="U91" s="50">
        <f t="shared" si="35"/>
        <v>0</v>
      </c>
      <c r="V91" s="42" t="s">
        <v>33</v>
      </c>
      <c r="W91" s="18"/>
      <c r="Y91" s="51"/>
      <c r="Z91" s="54"/>
      <c r="AB91" s="51"/>
    </row>
    <row r="92" spans="1:28" ht="67.5" customHeight="1" x14ac:dyDescent="0.25">
      <c r="A92" s="43" t="s">
        <v>150</v>
      </c>
      <c r="B92" s="41" t="s">
        <v>156</v>
      </c>
      <c r="C92" s="44" t="s">
        <v>157</v>
      </c>
      <c r="D92" s="46" t="s">
        <v>33</v>
      </c>
      <c r="E92" s="46">
        <v>0</v>
      </c>
      <c r="F92" s="46" t="s">
        <v>33</v>
      </c>
      <c r="G92" s="46">
        <v>0.19160749839378666</v>
      </c>
      <c r="H92" s="48">
        <f>IF(J92="нд","нд",(J92+L92+N92+P92))</f>
        <v>0.19160749839378666</v>
      </c>
      <c r="I92" s="46">
        <f>K92+M92+O92+Q92</f>
        <v>0</v>
      </c>
      <c r="J92" s="46">
        <v>0</v>
      </c>
      <c r="K92" s="46">
        <v>0</v>
      </c>
      <c r="L92" s="46">
        <v>0</v>
      </c>
      <c r="M92" s="46">
        <v>0</v>
      </c>
      <c r="N92" s="46">
        <v>0</v>
      </c>
      <c r="O92" s="46">
        <v>0</v>
      </c>
      <c r="P92" s="46">
        <v>0.19160749839378666</v>
      </c>
      <c r="Q92" s="46">
        <v>0</v>
      </c>
      <c r="R92" s="47" t="s">
        <v>33</v>
      </c>
      <c r="S92" s="48">
        <f>IF(H92="нд","нд",G92-I92)</f>
        <v>0.19160749839378666</v>
      </c>
      <c r="T92" s="49">
        <f t="shared" si="34"/>
        <v>-0.19160749839378666</v>
      </c>
      <c r="U92" s="50">
        <f t="shared" si="35"/>
        <v>-1</v>
      </c>
      <c r="V92" s="42" t="s">
        <v>86</v>
      </c>
      <c r="W92" s="18"/>
      <c r="Y92" s="51"/>
      <c r="Z92" s="54"/>
      <c r="AB92" s="51"/>
    </row>
    <row r="93" spans="1:28" ht="93.75" customHeight="1" x14ac:dyDescent="0.25">
      <c r="A93" s="43" t="s">
        <v>150</v>
      </c>
      <c r="B93" s="41" t="s">
        <v>158</v>
      </c>
      <c r="C93" s="44" t="s">
        <v>159</v>
      </c>
      <c r="D93" s="46" t="s">
        <v>33</v>
      </c>
      <c r="E93" s="46">
        <v>0</v>
      </c>
      <c r="F93" s="46" t="s">
        <v>33</v>
      </c>
      <c r="G93" s="46">
        <v>9.3803023446219103E-2</v>
      </c>
      <c r="H93" s="48">
        <f t="shared" ref="H93" si="36">IF(J93="нд","нд",(J93+L93+N93+P93))</f>
        <v>9.3803023446219103E-2</v>
      </c>
      <c r="I93" s="46">
        <f t="shared" ref="I93" si="37">K93+M93+O93+Q93</f>
        <v>2.8400000000000001E-3</v>
      </c>
      <c r="J93" s="46">
        <v>0</v>
      </c>
      <c r="K93" s="46">
        <v>0</v>
      </c>
      <c r="L93" s="46">
        <v>0</v>
      </c>
      <c r="M93" s="46">
        <v>0</v>
      </c>
      <c r="N93" s="46">
        <v>0</v>
      </c>
      <c r="O93" s="46">
        <v>0</v>
      </c>
      <c r="P93" s="46">
        <v>9.3803023446219103E-2</v>
      </c>
      <c r="Q93" s="46">
        <v>2.8400000000000001E-3</v>
      </c>
      <c r="R93" s="47" t="s">
        <v>33</v>
      </c>
      <c r="S93" s="48">
        <f t="shared" ref="S93:S156" si="38">IF(H93="нд","нд",G93-I93)</f>
        <v>9.0963023446219107E-2</v>
      </c>
      <c r="T93" s="49">
        <f t="shared" si="34"/>
        <v>-9.0963023446219107E-2</v>
      </c>
      <c r="U93" s="50">
        <f t="shared" si="35"/>
        <v>-0.969723790389035</v>
      </c>
      <c r="V93" s="42" t="s">
        <v>130</v>
      </c>
      <c r="W93" s="18"/>
      <c r="Y93" s="51"/>
      <c r="Z93" s="54"/>
      <c r="AB93" s="51"/>
    </row>
    <row r="94" spans="1:28" ht="39" customHeight="1" x14ac:dyDescent="0.25">
      <c r="A94" s="43" t="s">
        <v>160</v>
      </c>
      <c r="B94" s="41" t="s">
        <v>161</v>
      </c>
      <c r="C94" s="44" t="s">
        <v>32</v>
      </c>
      <c r="D94" s="53">
        <f>D95+D99+D104+D106</f>
        <v>80.244901412429385</v>
      </c>
      <c r="E94" s="53">
        <f>E95+E99+E104+E106</f>
        <v>146.80070328286487</v>
      </c>
      <c r="F94" s="46" t="s">
        <v>33</v>
      </c>
      <c r="G94" s="53">
        <f t="shared" ref="G94:Q94" si="39">G95+G99+G104+G106</f>
        <v>725.76507272144704</v>
      </c>
      <c r="H94" s="53">
        <f t="shared" si="39"/>
        <v>413.59825776144754</v>
      </c>
      <c r="I94" s="53">
        <f t="shared" si="39"/>
        <v>389.08840623999998</v>
      </c>
      <c r="J94" s="53">
        <f t="shared" si="39"/>
        <v>0</v>
      </c>
      <c r="K94" s="53">
        <f t="shared" si="39"/>
        <v>0</v>
      </c>
      <c r="L94" s="53">
        <f t="shared" si="39"/>
        <v>54</v>
      </c>
      <c r="M94" s="53">
        <f t="shared" si="39"/>
        <v>0</v>
      </c>
      <c r="N94" s="53">
        <f t="shared" si="39"/>
        <v>126.8401473285</v>
      </c>
      <c r="O94" s="53">
        <f t="shared" si="39"/>
        <v>63.657283169999999</v>
      </c>
      <c r="P94" s="53">
        <f t="shared" si="39"/>
        <v>232.75811043294755</v>
      </c>
      <c r="Q94" s="53">
        <f t="shared" si="39"/>
        <v>325.43112307000001</v>
      </c>
      <c r="R94" s="47" t="s">
        <v>33</v>
      </c>
      <c r="S94" s="48">
        <f t="shared" si="38"/>
        <v>336.67666648144706</v>
      </c>
      <c r="T94" s="49">
        <f t="shared" si="34"/>
        <v>-24.509851521447501</v>
      </c>
      <c r="U94" s="50">
        <f t="shared" si="35"/>
        <v>-5.9260045373750417E-2</v>
      </c>
      <c r="V94" s="42" t="s">
        <v>33</v>
      </c>
      <c r="W94" s="18"/>
      <c r="Y94" s="51"/>
      <c r="AB94" s="51"/>
    </row>
    <row r="95" spans="1:28" ht="39" customHeight="1" x14ac:dyDescent="0.25">
      <c r="A95" s="43" t="s">
        <v>162</v>
      </c>
      <c r="B95" s="41" t="s">
        <v>163</v>
      </c>
      <c r="C95" s="44" t="s">
        <v>32</v>
      </c>
      <c r="D95" s="53">
        <f>D96+D97</f>
        <v>0</v>
      </c>
      <c r="E95" s="53">
        <f t="shared" ref="E95:Q95" si="40">E96+E97</f>
        <v>1.70905229</v>
      </c>
      <c r="F95" s="46" t="s">
        <v>33</v>
      </c>
      <c r="G95" s="53">
        <f t="shared" si="40"/>
        <v>0</v>
      </c>
      <c r="H95" s="53">
        <f t="shared" si="40"/>
        <v>0</v>
      </c>
      <c r="I95" s="53">
        <f t="shared" si="40"/>
        <v>0</v>
      </c>
      <c r="J95" s="53">
        <f t="shared" si="40"/>
        <v>0</v>
      </c>
      <c r="K95" s="53">
        <f t="shared" si="40"/>
        <v>0</v>
      </c>
      <c r="L95" s="53">
        <f t="shared" si="40"/>
        <v>0</v>
      </c>
      <c r="M95" s="53">
        <f t="shared" si="40"/>
        <v>0</v>
      </c>
      <c r="N95" s="53">
        <f t="shared" si="40"/>
        <v>0</v>
      </c>
      <c r="O95" s="53">
        <f t="shared" si="40"/>
        <v>0</v>
      </c>
      <c r="P95" s="53">
        <f t="shared" si="40"/>
        <v>0</v>
      </c>
      <c r="Q95" s="53">
        <f t="shared" si="40"/>
        <v>0</v>
      </c>
      <c r="R95" s="47" t="s">
        <v>33</v>
      </c>
      <c r="S95" s="48">
        <f t="shared" si="38"/>
        <v>0</v>
      </c>
      <c r="T95" s="49">
        <f t="shared" si="34"/>
        <v>0</v>
      </c>
      <c r="U95" s="50" t="str">
        <f t="shared" si="35"/>
        <v>-</v>
      </c>
      <c r="V95" s="42" t="s">
        <v>33</v>
      </c>
      <c r="W95" s="18"/>
      <c r="Y95" s="51"/>
      <c r="AB95" s="51"/>
    </row>
    <row r="96" spans="1:28" ht="39" customHeight="1" x14ac:dyDescent="0.25">
      <c r="A96" s="43" t="s">
        <v>164</v>
      </c>
      <c r="B96" s="41" t="s">
        <v>165</v>
      </c>
      <c r="C96" s="44" t="s">
        <v>32</v>
      </c>
      <c r="D96" s="46">
        <v>0</v>
      </c>
      <c r="E96" s="46">
        <v>0</v>
      </c>
      <c r="F96" s="46" t="s">
        <v>33</v>
      </c>
      <c r="G96" s="46">
        <v>0</v>
      </c>
      <c r="H96" s="46">
        <v>0</v>
      </c>
      <c r="I96" s="46">
        <v>0</v>
      </c>
      <c r="J96" s="46">
        <v>0</v>
      </c>
      <c r="K96" s="46">
        <v>0</v>
      </c>
      <c r="L96" s="46">
        <v>0</v>
      </c>
      <c r="M96" s="46">
        <v>0</v>
      </c>
      <c r="N96" s="46">
        <v>0</v>
      </c>
      <c r="O96" s="46">
        <v>0</v>
      </c>
      <c r="P96" s="46">
        <v>0</v>
      </c>
      <c r="Q96" s="46">
        <v>0</v>
      </c>
      <c r="R96" s="47" t="s">
        <v>33</v>
      </c>
      <c r="S96" s="48">
        <f t="shared" si="38"/>
        <v>0</v>
      </c>
      <c r="T96" s="49">
        <f t="shared" si="34"/>
        <v>0</v>
      </c>
      <c r="U96" s="50" t="str">
        <f t="shared" si="35"/>
        <v>-</v>
      </c>
      <c r="V96" s="42" t="s">
        <v>33</v>
      </c>
      <c r="W96" s="18"/>
      <c r="Y96" s="51"/>
      <c r="AB96" s="51"/>
    </row>
    <row r="97" spans="1:28" ht="39" customHeight="1" x14ac:dyDescent="0.25">
      <c r="A97" s="43" t="s">
        <v>166</v>
      </c>
      <c r="B97" s="41" t="s">
        <v>167</v>
      </c>
      <c r="C97" s="44" t="s">
        <v>32</v>
      </c>
      <c r="D97" s="46">
        <f>SUM(D98)</f>
        <v>0</v>
      </c>
      <c r="E97" s="46">
        <f>SUM(E98)</f>
        <v>1.70905229</v>
      </c>
      <c r="F97" s="46" t="s">
        <v>33</v>
      </c>
      <c r="G97" s="46">
        <f t="shared" ref="G97:Q97" si="41">SUM(G98)</f>
        <v>0</v>
      </c>
      <c r="H97" s="46">
        <f t="shared" si="41"/>
        <v>0</v>
      </c>
      <c r="I97" s="46">
        <f t="shared" si="41"/>
        <v>0</v>
      </c>
      <c r="J97" s="46">
        <f t="shared" si="41"/>
        <v>0</v>
      </c>
      <c r="K97" s="46">
        <f t="shared" si="41"/>
        <v>0</v>
      </c>
      <c r="L97" s="46">
        <f t="shared" si="41"/>
        <v>0</v>
      </c>
      <c r="M97" s="46">
        <f t="shared" si="41"/>
        <v>0</v>
      </c>
      <c r="N97" s="46">
        <f t="shared" si="41"/>
        <v>0</v>
      </c>
      <c r="O97" s="46">
        <f t="shared" si="41"/>
        <v>0</v>
      </c>
      <c r="P97" s="46">
        <f t="shared" si="41"/>
        <v>0</v>
      </c>
      <c r="Q97" s="46">
        <f t="shared" si="41"/>
        <v>0</v>
      </c>
      <c r="R97" s="47" t="s">
        <v>33</v>
      </c>
      <c r="S97" s="48">
        <f t="shared" si="38"/>
        <v>0</v>
      </c>
      <c r="T97" s="49">
        <f t="shared" si="34"/>
        <v>0</v>
      </c>
      <c r="U97" s="50" t="str">
        <f t="shared" si="35"/>
        <v>-</v>
      </c>
      <c r="V97" s="42" t="s">
        <v>33</v>
      </c>
      <c r="W97" s="18"/>
      <c r="Y97" s="51"/>
      <c r="AB97" s="51"/>
    </row>
    <row r="98" spans="1:28" ht="96.75" customHeight="1" x14ac:dyDescent="0.25">
      <c r="A98" s="43" t="s">
        <v>166</v>
      </c>
      <c r="B98" s="41" t="s">
        <v>168</v>
      </c>
      <c r="C98" s="44" t="s">
        <v>169</v>
      </c>
      <c r="D98" s="46" t="s">
        <v>33</v>
      </c>
      <c r="E98" s="46">
        <v>1.70905229</v>
      </c>
      <c r="F98" s="46" t="s">
        <v>33</v>
      </c>
      <c r="G98" s="46">
        <v>0</v>
      </c>
      <c r="H98" s="48">
        <f t="shared" ref="H98" si="42">IF(J98="нд","нд",(J98+L98+N98+P98))</f>
        <v>0</v>
      </c>
      <c r="I98" s="46">
        <f t="shared" ref="I98" si="43">K98+M98+O98+Q98</f>
        <v>0</v>
      </c>
      <c r="J98" s="46">
        <v>0</v>
      </c>
      <c r="K98" s="46">
        <v>0</v>
      </c>
      <c r="L98" s="46">
        <v>0</v>
      </c>
      <c r="M98" s="46">
        <v>0</v>
      </c>
      <c r="N98" s="46">
        <v>0</v>
      </c>
      <c r="O98" s="46">
        <v>0</v>
      </c>
      <c r="P98" s="46">
        <v>0</v>
      </c>
      <c r="Q98" s="46">
        <v>0</v>
      </c>
      <c r="R98" s="47" t="s">
        <v>33</v>
      </c>
      <c r="S98" s="48">
        <f t="shared" si="38"/>
        <v>0</v>
      </c>
      <c r="T98" s="49">
        <f t="shared" si="34"/>
        <v>0</v>
      </c>
      <c r="U98" s="50" t="str">
        <f t="shared" si="35"/>
        <v>-</v>
      </c>
      <c r="V98" s="42" t="s">
        <v>33</v>
      </c>
      <c r="W98" s="18"/>
      <c r="Y98" s="51"/>
      <c r="Z98" s="54"/>
      <c r="AB98" s="51"/>
    </row>
    <row r="99" spans="1:28" ht="39" customHeight="1" x14ac:dyDescent="0.25">
      <c r="A99" s="43" t="s">
        <v>170</v>
      </c>
      <c r="B99" s="41" t="s">
        <v>171</v>
      </c>
      <c r="C99" s="44" t="s">
        <v>32</v>
      </c>
      <c r="D99" s="46">
        <f>D100+D103</f>
        <v>61.647084745762719</v>
      </c>
      <c r="E99" s="46">
        <f>E100+E103</f>
        <v>111.94563504</v>
      </c>
      <c r="F99" s="46" t="s">
        <v>33</v>
      </c>
      <c r="G99" s="46">
        <f t="shared" ref="G99:Q99" si="44">G100+G103</f>
        <v>477.16681495999961</v>
      </c>
      <c r="H99" s="46">
        <f t="shared" si="44"/>
        <v>165</v>
      </c>
      <c r="I99" s="46">
        <f t="shared" si="44"/>
        <v>178.57757100000001</v>
      </c>
      <c r="J99" s="46">
        <f t="shared" si="44"/>
        <v>0</v>
      </c>
      <c r="K99" s="46">
        <f t="shared" si="44"/>
        <v>0</v>
      </c>
      <c r="L99" s="46">
        <f t="shared" si="44"/>
        <v>0</v>
      </c>
      <c r="M99" s="46">
        <f t="shared" si="44"/>
        <v>0</v>
      </c>
      <c r="N99" s="46">
        <f t="shared" si="44"/>
        <v>15</v>
      </c>
      <c r="O99" s="46">
        <f t="shared" si="44"/>
        <v>0</v>
      </c>
      <c r="P99" s="46">
        <f t="shared" si="44"/>
        <v>150</v>
      </c>
      <c r="Q99" s="46">
        <f t="shared" si="44"/>
        <v>178.57757100000001</v>
      </c>
      <c r="R99" s="47" t="s">
        <v>33</v>
      </c>
      <c r="S99" s="48">
        <f t="shared" si="38"/>
        <v>298.58924395999964</v>
      </c>
      <c r="T99" s="49">
        <f t="shared" si="34"/>
        <v>13.577571000000006</v>
      </c>
      <c r="U99" s="50">
        <f t="shared" si="35"/>
        <v>8.2288309090909131E-2</v>
      </c>
      <c r="V99" s="42" t="s">
        <v>33</v>
      </c>
      <c r="W99" s="18"/>
      <c r="Y99" s="51"/>
      <c r="AB99" s="51"/>
    </row>
    <row r="100" spans="1:28" ht="39" customHeight="1" x14ac:dyDescent="0.25">
      <c r="A100" s="43" t="s">
        <v>172</v>
      </c>
      <c r="B100" s="41" t="s">
        <v>173</v>
      </c>
      <c r="C100" s="44" t="s">
        <v>32</v>
      </c>
      <c r="D100" s="46">
        <f>SUM(D101:D102)</f>
        <v>61.647084745762719</v>
      </c>
      <c r="E100" s="46">
        <f>SUM(E101:E102)</f>
        <v>111.94563504</v>
      </c>
      <c r="F100" s="46" t="s">
        <v>33</v>
      </c>
      <c r="G100" s="46">
        <f t="shared" ref="G100:Q100" si="45">SUM(G101:G102)</f>
        <v>477.16681495999961</v>
      </c>
      <c r="H100" s="46">
        <f t="shared" si="45"/>
        <v>165</v>
      </c>
      <c r="I100" s="46">
        <f t="shared" si="45"/>
        <v>178.57757100000001</v>
      </c>
      <c r="J100" s="46">
        <f t="shared" si="45"/>
        <v>0</v>
      </c>
      <c r="K100" s="46">
        <f t="shared" si="45"/>
        <v>0</v>
      </c>
      <c r="L100" s="46">
        <f t="shared" si="45"/>
        <v>0</v>
      </c>
      <c r="M100" s="46">
        <f t="shared" si="45"/>
        <v>0</v>
      </c>
      <c r="N100" s="46">
        <f t="shared" si="45"/>
        <v>15</v>
      </c>
      <c r="O100" s="46">
        <f t="shared" si="45"/>
        <v>0</v>
      </c>
      <c r="P100" s="46">
        <f t="shared" si="45"/>
        <v>150</v>
      </c>
      <c r="Q100" s="46">
        <f t="shared" si="45"/>
        <v>178.57757100000001</v>
      </c>
      <c r="R100" s="47" t="s">
        <v>33</v>
      </c>
      <c r="S100" s="48">
        <f t="shared" si="38"/>
        <v>298.58924395999964</v>
      </c>
      <c r="T100" s="49">
        <f t="shared" si="34"/>
        <v>13.577571000000006</v>
      </c>
      <c r="U100" s="50">
        <f t="shared" si="35"/>
        <v>8.2288309090909131E-2</v>
      </c>
      <c r="V100" s="42" t="s">
        <v>33</v>
      </c>
      <c r="W100" s="18"/>
      <c r="Y100" s="51"/>
      <c r="AB100" s="51"/>
    </row>
    <row r="101" spans="1:28" ht="96.75" customHeight="1" x14ac:dyDescent="0.25">
      <c r="A101" s="43" t="s">
        <v>172</v>
      </c>
      <c r="B101" s="41" t="s">
        <v>174</v>
      </c>
      <c r="C101" s="44" t="s">
        <v>175</v>
      </c>
      <c r="D101" s="46">
        <v>44.520194915254244</v>
      </c>
      <c r="E101" s="46">
        <v>35.799601719999998</v>
      </c>
      <c r="F101" s="46" t="s">
        <v>33</v>
      </c>
      <c r="G101" s="46">
        <v>389.23215661333302</v>
      </c>
      <c r="H101" s="48">
        <f t="shared" ref="H101:H102" si="46">IF(J101="нд","нд",(J101+L101+N101+P101))</f>
        <v>165</v>
      </c>
      <c r="I101" s="46">
        <f t="shared" ref="I101:I102" si="47">K101+M101+O101+Q101</f>
        <v>178.57757100000001</v>
      </c>
      <c r="J101" s="46">
        <v>0</v>
      </c>
      <c r="K101" s="46">
        <v>0</v>
      </c>
      <c r="L101" s="46">
        <v>0</v>
      </c>
      <c r="M101" s="46">
        <v>0</v>
      </c>
      <c r="N101" s="46">
        <v>15</v>
      </c>
      <c r="O101" s="46">
        <v>0</v>
      </c>
      <c r="P101" s="46">
        <v>150</v>
      </c>
      <c r="Q101" s="46">
        <v>178.57757100000001</v>
      </c>
      <c r="R101" s="47" t="s">
        <v>33</v>
      </c>
      <c r="S101" s="48">
        <f t="shared" si="38"/>
        <v>210.65458561333301</v>
      </c>
      <c r="T101" s="49">
        <f t="shared" si="34"/>
        <v>13.577571000000006</v>
      </c>
      <c r="U101" s="50">
        <f t="shared" si="35"/>
        <v>8.2288309090909131E-2</v>
      </c>
      <c r="V101" s="42" t="s">
        <v>33</v>
      </c>
      <c r="W101" s="18"/>
      <c r="Y101" s="51"/>
      <c r="Z101" s="54"/>
      <c r="AB101" s="51"/>
    </row>
    <row r="102" spans="1:28" ht="96.75" customHeight="1" x14ac:dyDescent="0.25">
      <c r="A102" s="43" t="s">
        <v>172</v>
      </c>
      <c r="B102" s="41" t="s">
        <v>176</v>
      </c>
      <c r="C102" s="44" t="s">
        <v>177</v>
      </c>
      <c r="D102" s="46">
        <v>17.126889830508475</v>
      </c>
      <c r="E102" s="46">
        <v>76.146033320000001</v>
      </c>
      <c r="F102" s="46" t="s">
        <v>33</v>
      </c>
      <c r="G102" s="46">
        <v>87.934658346666609</v>
      </c>
      <c r="H102" s="48">
        <f t="shared" si="46"/>
        <v>0</v>
      </c>
      <c r="I102" s="46">
        <f t="shared" si="47"/>
        <v>0</v>
      </c>
      <c r="J102" s="46">
        <v>0</v>
      </c>
      <c r="K102" s="46">
        <v>0</v>
      </c>
      <c r="L102" s="46">
        <v>0</v>
      </c>
      <c r="M102" s="46">
        <v>0</v>
      </c>
      <c r="N102" s="46">
        <v>0</v>
      </c>
      <c r="O102" s="46">
        <v>0</v>
      </c>
      <c r="P102" s="46">
        <v>0</v>
      </c>
      <c r="Q102" s="46">
        <v>0</v>
      </c>
      <c r="R102" s="47" t="s">
        <v>33</v>
      </c>
      <c r="S102" s="48">
        <f t="shared" si="38"/>
        <v>87.934658346666609</v>
      </c>
      <c r="T102" s="49">
        <f t="shared" si="34"/>
        <v>0</v>
      </c>
      <c r="U102" s="50" t="str">
        <f t="shared" si="35"/>
        <v>-</v>
      </c>
      <c r="V102" s="42" t="s">
        <v>33</v>
      </c>
      <c r="W102" s="18"/>
      <c r="Y102" s="51"/>
      <c r="Z102" s="54"/>
      <c r="AB102" s="51"/>
    </row>
    <row r="103" spans="1:28" ht="39" customHeight="1" x14ac:dyDescent="0.25">
      <c r="A103" s="43" t="s">
        <v>178</v>
      </c>
      <c r="B103" s="41" t="s">
        <v>179</v>
      </c>
      <c r="C103" s="44" t="s">
        <v>32</v>
      </c>
      <c r="D103" s="46">
        <v>0</v>
      </c>
      <c r="E103" s="46">
        <v>0</v>
      </c>
      <c r="F103" s="46" t="s">
        <v>33</v>
      </c>
      <c r="G103" s="46">
        <v>0</v>
      </c>
      <c r="H103" s="46">
        <v>0</v>
      </c>
      <c r="I103" s="46">
        <v>0</v>
      </c>
      <c r="J103" s="46">
        <v>0</v>
      </c>
      <c r="K103" s="46">
        <v>0</v>
      </c>
      <c r="L103" s="46">
        <v>0</v>
      </c>
      <c r="M103" s="46">
        <v>0</v>
      </c>
      <c r="N103" s="46">
        <v>0</v>
      </c>
      <c r="O103" s="46">
        <v>0</v>
      </c>
      <c r="P103" s="46">
        <v>0</v>
      </c>
      <c r="Q103" s="46">
        <v>0</v>
      </c>
      <c r="R103" s="47" t="s">
        <v>33</v>
      </c>
      <c r="S103" s="48">
        <f t="shared" si="38"/>
        <v>0</v>
      </c>
      <c r="T103" s="49">
        <f t="shared" si="34"/>
        <v>0</v>
      </c>
      <c r="U103" s="50" t="str">
        <f t="shared" si="35"/>
        <v>-</v>
      </c>
      <c r="V103" s="42" t="s">
        <v>33</v>
      </c>
      <c r="W103" s="18"/>
      <c r="Y103" s="51"/>
      <c r="AB103" s="51"/>
    </row>
    <row r="104" spans="1:28" ht="39" customHeight="1" x14ac:dyDescent="0.25">
      <c r="A104" s="43" t="s">
        <v>180</v>
      </c>
      <c r="B104" s="41" t="s">
        <v>181</v>
      </c>
      <c r="C104" s="44" t="s">
        <v>32</v>
      </c>
      <c r="D104" s="46">
        <f>SUM(D105)</f>
        <v>18.597816666666667</v>
      </c>
      <c r="E104" s="46">
        <f t="shared" ref="E104:Q104" si="48">SUM(E105)</f>
        <v>6.5900159528648681</v>
      </c>
      <c r="F104" s="46">
        <f t="shared" si="48"/>
        <v>0</v>
      </c>
      <c r="G104" s="46">
        <f t="shared" si="48"/>
        <v>123.33493706000012</v>
      </c>
      <c r="H104" s="46">
        <f t="shared" si="48"/>
        <v>123.33493706000012</v>
      </c>
      <c r="I104" s="46">
        <f t="shared" si="48"/>
        <v>109.03982870999999</v>
      </c>
      <c r="J104" s="46">
        <f t="shared" si="48"/>
        <v>0</v>
      </c>
      <c r="K104" s="46">
        <f t="shared" si="48"/>
        <v>0</v>
      </c>
      <c r="L104" s="46">
        <f t="shared" si="48"/>
        <v>30</v>
      </c>
      <c r="M104" s="46">
        <f t="shared" si="48"/>
        <v>0</v>
      </c>
      <c r="N104" s="46">
        <f t="shared" si="48"/>
        <v>66.840147328499995</v>
      </c>
      <c r="O104" s="46">
        <f t="shared" si="48"/>
        <v>63.657283169999999</v>
      </c>
      <c r="P104" s="46">
        <f t="shared" si="48"/>
        <v>26.49478973150012</v>
      </c>
      <c r="Q104" s="46">
        <f t="shared" si="48"/>
        <v>45.382545540000002</v>
      </c>
      <c r="R104" s="47" t="s">
        <v>33</v>
      </c>
      <c r="S104" s="48">
        <f t="shared" si="38"/>
        <v>14.29510835000012</v>
      </c>
      <c r="T104" s="49">
        <f t="shared" si="34"/>
        <v>-14.29510835000012</v>
      </c>
      <c r="U104" s="50">
        <f t="shared" si="35"/>
        <v>-0.11590477678717929</v>
      </c>
      <c r="V104" s="42" t="s">
        <v>33</v>
      </c>
      <c r="W104" s="18"/>
      <c r="Y104" s="51"/>
      <c r="AB104" s="51"/>
    </row>
    <row r="105" spans="1:28" ht="96.75" customHeight="1" x14ac:dyDescent="0.25">
      <c r="A105" s="43" t="s">
        <v>180</v>
      </c>
      <c r="B105" s="41" t="s">
        <v>182</v>
      </c>
      <c r="C105" s="44" t="s">
        <v>183</v>
      </c>
      <c r="D105" s="46">
        <v>18.597816666666667</v>
      </c>
      <c r="E105" s="46">
        <v>6.5900159528648681</v>
      </c>
      <c r="F105" s="46" t="s">
        <v>33</v>
      </c>
      <c r="G105" s="46">
        <v>123.33493706000012</v>
      </c>
      <c r="H105" s="48">
        <f t="shared" ref="H105" si="49">IF(J105="нд","нд",(J105+L105+N105+P105))</f>
        <v>123.33493706000012</v>
      </c>
      <c r="I105" s="46">
        <f t="shared" ref="I105" si="50">K105+M105+O105+Q105</f>
        <v>109.03982870999999</v>
      </c>
      <c r="J105" s="46">
        <v>0</v>
      </c>
      <c r="K105" s="46">
        <v>0</v>
      </c>
      <c r="L105" s="46">
        <v>30</v>
      </c>
      <c r="M105" s="46">
        <v>0</v>
      </c>
      <c r="N105" s="46">
        <v>66.840147328499995</v>
      </c>
      <c r="O105" s="46">
        <v>63.657283169999999</v>
      </c>
      <c r="P105" s="46">
        <v>26.49478973150012</v>
      </c>
      <c r="Q105" s="46">
        <v>45.382545540000002</v>
      </c>
      <c r="R105" s="47" t="s">
        <v>33</v>
      </c>
      <c r="S105" s="48">
        <f t="shared" si="38"/>
        <v>14.29510835000012</v>
      </c>
      <c r="T105" s="49">
        <f t="shared" si="34"/>
        <v>-14.29510835000012</v>
      </c>
      <c r="U105" s="50">
        <f t="shared" si="35"/>
        <v>-0.11590477678717929</v>
      </c>
      <c r="V105" s="41" t="s">
        <v>184</v>
      </c>
      <c r="W105" s="18"/>
      <c r="Y105" s="51"/>
      <c r="Z105" s="54"/>
      <c r="AB105" s="51"/>
    </row>
    <row r="106" spans="1:28" ht="39" customHeight="1" x14ac:dyDescent="0.25">
      <c r="A106" s="43" t="s">
        <v>185</v>
      </c>
      <c r="B106" s="41" t="s">
        <v>186</v>
      </c>
      <c r="C106" s="44" t="s">
        <v>32</v>
      </c>
      <c r="D106" s="53">
        <f>D107+D108</f>
        <v>0</v>
      </c>
      <c r="E106" s="53">
        <f t="shared" ref="E106:Q106" si="51">E107+E108</f>
        <v>26.556000000000001</v>
      </c>
      <c r="F106" s="46" t="s">
        <v>33</v>
      </c>
      <c r="G106" s="53">
        <f t="shared" si="51"/>
        <v>125.2633207014474</v>
      </c>
      <c r="H106" s="53">
        <f t="shared" si="51"/>
        <v>125.2633207014474</v>
      </c>
      <c r="I106" s="53">
        <f t="shared" si="51"/>
        <v>101.47100653</v>
      </c>
      <c r="J106" s="53">
        <f t="shared" si="51"/>
        <v>0</v>
      </c>
      <c r="K106" s="53">
        <f t="shared" si="51"/>
        <v>0</v>
      </c>
      <c r="L106" s="53">
        <f t="shared" si="51"/>
        <v>24</v>
      </c>
      <c r="M106" s="53">
        <f t="shared" si="51"/>
        <v>0</v>
      </c>
      <c r="N106" s="53">
        <f t="shared" si="51"/>
        <v>45</v>
      </c>
      <c r="O106" s="53">
        <f t="shared" si="51"/>
        <v>0</v>
      </c>
      <c r="P106" s="53">
        <f t="shared" si="51"/>
        <v>56.263320701447398</v>
      </c>
      <c r="Q106" s="53">
        <f t="shared" si="51"/>
        <v>101.47100653</v>
      </c>
      <c r="R106" s="47" t="s">
        <v>33</v>
      </c>
      <c r="S106" s="48">
        <f t="shared" si="38"/>
        <v>23.792314171447401</v>
      </c>
      <c r="T106" s="49">
        <f t="shared" si="34"/>
        <v>-23.792314171447401</v>
      </c>
      <c r="U106" s="50">
        <f t="shared" si="35"/>
        <v>-0.18993839567892348</v>
      </c>
      <c r="V106" s="42" t="s">
        <v>33</v>
      </c>
      <c r="W106" s="18"/>
      <c r="Y106" s="51"/>
      <c r="AB106" s="51"/>
    </row>
    <row r="107" spans="1:28" ht="39" customHeight="1" x14ac:dyDescent="0.25">
      <c r="A107" s="43" t="s">
        <v>187</v>
      </c>
      <c r="B107" s="41" t="s">
        <v>188</v>
      </c>
      <c r="C107" s="44" t="s">
        <v>32</v>
      </c>
      <c r="D107" s="53">
        <v>0</v>
      </c>
      <c r="E107" s="53">
        <v>0</v>
      </c>
      <c r="F107" s="46" t="s">
        <v>33</v>
      </c>
      <c r="G107" s="53">
        <v>0</v>
      </c>
      <c r="H107" s="53">
        <v>0</v>
      </c>
      <c r="I107" s="53">
        <v>0</v>
      </c>
      <c r="J107" s="53">
        <v>0</v>
      </c>
      <c r="K107" s="53">
        <v>0</v>
      </c>
      <c r="L107" s="53">
        <v>0</v>
      </c>
      <c r="M107" s="53">
        <v>0</v>
      </c>
      <c r="N107" s="53">
        <v>0</v>
      </c>
      <c r="O107" s="53">
        <v>0</v>
      </c>
      <c r="P107" s="53">
        <v>0</v>
      </c>
      <c r="Q107" s="53">
        <v>0</v>
      </c>
      <c r="R107" s="47" t="s">
        <v>33</v>
      </c>
      <c r="S107" s="48">
        <f t="shared" si="38"/>
        <v>0</v>
      </c>
      <c r="T107" s="49">
        <f t="shared" si="34"/>
        <v>0</v>
      </c>
      <c r="U107" s="50" t="str">
        <f t="shared" si="35"/>
        <v>-</v>
      </c>
      <c r="V107" s="42" t="s">
        <v>33</v>
      </c>
      <c r="W107" s="18"/>
      <c r="Y107" s="51"/>
      <c r="AB107" s="51"/>
    </row>
    <row r="108" spans="1:28" ht="39" customHeight="1" x14ac:dyDescent="0.25">
      <c r="A108" s="43" t="s">
        <v>189</v>
      </c>
      <c r="B108" s="41" t="s">
        <v>190</v>
      </c>
      <c r="C108" s="44" t="s">
        <v>32</v>
      </c>
      <c r="D108" s="53">
        <f>SUM(D109:D114)</f>
        <v>0</v>
      </c>
      <c r="E108" s="53">
        <f>SUM(E109:E114)</f>
        <v>26.556000000000001</v>
      </c>
      <c r="F108" s="46" t="s">
        <v>33</v>
      </c>
      <c r="G108" s="53">
        <f>SUM(G109:G114)</f>
        <v>125.2633207014474</v>
      </c>
      <c r="H108" s="53">
        <f t="shared" ref="H108:Q108" si="52">SUM(H109:H114)</f>
        <v>125.2633207014474</v>
      </c>
      <c r="I108" s="53">
        <f t="shared" si="52"/>
        <v>101.47100653</v>
      </c>
      <c r="J108" s="53">
        <f t="shared" si="52"/>
        <v>0</v>
      </c>
      <c r="K108" s="53">
        <f t="shared" si="52"/>
        <v>0</v>
      </c>
      <c r="L108" s="53">
        <f t="shared" si="52"/>
        <v>24</v>
      </c>
      <c r="M108" s="53">
        <f t="shared" si="52"/>
        <v>0</v>
      </c>
      <c r="N108" s="53">
        <f t="shared" si="52"/>
        <v>45</v>
      </c>
      <c r="O108" s="53">
        <f t="shared" si="52"/>
        <v>0</v>
      </c>
      <c r="P108" s="53">
        <f t="shared" si="52"/>
        <v>56.263320701447398</v>
      </c>
      <c r="Q108" s="53">
        <f t="shared" si="52"/>
        <v>101.47100653</v>
      </c>
      <c r="R108" s="47" t="s">
        <v>33</v>
      </c>
      <c r="S108" s="48">
        <f t="shared" si="38"/>
        <v>23.792314171447401</v>
      </c>
      <c r="T108" s="49">
        <f t="shared" si="34"/>
        <v>-23.792314171447401</v>
      </c>
      <c r="U108" s="50">
        <f t="shared" si="35"/>
        <v>-0.18993839567892348</v>
      </c>
      <c r="V108" s="42" t="s">
        <v>33</v>
      </c>
      <c r="W108" s="18"/>
      <c r="Y108" s="51"/>
      <c r="AB108" s="51"/>
    </row>
    <row r="109" spans="1:28" ht="39" customHeight="1" x14ac:dyDescent="0.25">
      <c r="A109" s="43" t="s">
        <v>189</v>
      </c>
      <c r="B109" s="41" t="s">
        <v>191</v>
      </c>
      <c r="C109" s="44" t="s">
        <v>192</v>
      </c>
      <c r="D109" s="46" t="s">
        <v>33</v>
      </c>
      <c r="E109" s="46">
        <v>16.995000000000001</v>
      </c>
      <c r="F109" s="46" t="s">
        <v>33</v>
      </c>
      <c r="G109" s="46">
        <v>0</v>
      </c>
      <c r="H109" s="48">
        <f t="shared" ref="H109:H114" si="53">IF(J109="нд","нд",(J109+L109+N109+P109))</f>
        <v>0</v>
      </c>
      <c r="I109" s="46">
        <f t="shared" ref="I109:I114" si="54">K109+M109+O109+Q109</f>
        <v>0</v>
      </c>
      <c r="J109" s="46">
        <v>0</v>
      </c>
      <c r="K109" s="46">
        <v>0</v>
      </c>
      <c r="L109" s="46">
        <v>0</v>
      </c>
      <c r="M109" s="46">
        <v>0</v>
      </c>
      <c r="N109" s="46">
        <v>0</v>
      </c>
      <c r="O109" s="46">
        <v>0</v>
      </c>
      <c r="P109" s="46">
        <v>0</v>
      </c>
      <c r="Q109" s="46">
        <v>0</v>
      </c>
      <c r="R109" s="47" t="s">
        <v>33</v>
      </c>
      <c r="S109" s="48">
        <f t="shared" si="38"/>
        <v>0</v>
      </c>
      <c r="T109" s="49">
        <f t="shared" si="34"/>
        <v>0</v>
      </c>
      <c r="U109" s="50" t="str">
        <f t="shared" si="35"/>
        <v>-</v>
      </c>
      <c r="V109" s="42" t="s">
        <v>33</v>
      </c>
      <c r="W109" s="18"/>
      <c r="Y109" s="51"/>
      <c r="Z109" s="54"/>
      <c r="AB109" s="51"/>
    </row>
    <row r="110" spans="1:28" ht="39" customHeight="1" x14ac:dyDescent="0.25">
      <c r="A110" s="43" t="s">
        <v>189</v>
      </c>
      <c r="B110" s="41" t="s">
        <v>193</v>
      </c>
      <c r="C110" s="44" t="s">
        <v>194</v>
      </c>
      <c r="D110" s="46" t="s">
        <v>33</v>
      </c>
      <c r="E110" s="46">
        <v>9.5609999999999999</v>
      </c>
      <c r="F110" s="46" t="s">
        <v>33</v>
      </c>
      <c r="G110" s="46">
        <v>0</v>
      </c>
      <c r="H110" s="48">
        <f t="shared" si="53"/>
        <v>0</v>
      </c>
      <c r="I110" s="46">
        <f t="shared" si="54"/>
        <v>0</v>
      </c>
      <c r="J110" s="46">
        <v>0</v>
      </c>
      <c r="K110" s="46">
        <v>0</v>
      </c>
      <c r="L110" s="46">
        <v>0</v>
      </c>
      <c r="M110" s="46">
        <v>0</v>
      </c>
      <c r="N110" s="46">
        <v>0</v>
      </c>
      <c r="O110" s="46">
        <v>0</v>
      </c>
      <c r="P110" s="46">
        <v>0</v>
      </c>
      <c r="Q110" s="46">
        <v>0</v>
      </c>
      <c r="R110" s="47" t="s">
        <v>33</v>
      </c>
      <c r="S110" s="48">
        <f t="shared" si="38"/>
        <v>0</v>
      </c>
      <c r="T110" s="49">
        <f t="shared" si="34"/>
        <v>0</v>
      </c>
      <c r="U110" s="50" t="str">
        <f t="shared" si="35"/>
        <v>-</v>
      </c>
      <c r="V110" s="42" t="s">
        <v>33</v>
      </c>
      <c r="W110" s="18"/>
      <c r="Y110" s="51"/>
      <c r="Z110" s="54"/>
      <c r="AB110" s="51"/>
    </row>
    <row r="111" spans="1:28" ht="39" customHeight="1" x14ac:dyDescent="0.25">
      <c r="A111" s="43" t="s">
        <v>189</v>
      </c>
      <c r="B111" s="41" t="s">
        <v>195</v>
      </c>
      <c r="C111" s="44" t="s">
        <v>196</v>
      </c>
      <c r="D111" s="46" t="s">
        <v>33</v>
      </c>
      <c r="E111" s="46">
        <v>0</v>
      </c>
      <c r="F111" s="46" t="s">
        <v>33</v>
      </c>
      <c r="G111" s="46">
        <v>66.966714915258905</v>
      </c>
      <c r="H111" s="48">
        <f t="shared" si="53"/>
        <v>66.966714915258905</v>
      </c>
      <c r="I111" s="46">
        <f t="shared" si="54"/>
        <v>62.207863209999999</v>
      </c>
      <c r="J111" s="46">
        <v>0</v>
      </c>
      <c r="K111" s="46">
        <v>0</v>
      </c>
      <c r="L111" s="46">
        <v>12</v>
      </c>
      <c r="M111" s="46">
        <v>0</v>
      </c>
      <c r="N111" s="46">
        <v>25</v>
      </c>
      <c r="O111" s="46">
        <v>0</v>
      </c>
      <c r="P111" s="46">
        <v>29.966714915258905</v>
      </c>
      <c r="Q111" s="46">
        <v>62.207863209999999</v>
      </c>
      <c r="R111" s="47" t="s">
        <v>33</v>
      </c>
      <c r="S111" s="48">
        <f t="shared" si="38"/>
        <v>4.7588517052589054</v>
      </c>
      <c r="T111" s="49">
        <f t="shared" si="34"/>
        <v>-4.7588517052589054</v>
      </c>
      <c r="U111" s="50">
        <f t="shared" si="35"/>
        <v>-7.1062940914465592E-2</v>
      </c>
      <c r="V111" s="42" t="s">
        <v>33</v>
      </c>
      <c r="W111" s="18"/>
      <c r="Y111" s="51"/>
      <c r="Z111" s="54"/>
      <c r="AB111" s="51"/>
    </row>
    <row r="112" spans="1:28" ht="39" customHeight="1" x14ac:dyDescent="0.25">
      <c r="A112" s="43" t="s">
        <v>189</v>
      </c>
      <c r="B112" s="41" t="s">
        <v>197</v>
      </c>
      <c r="C112" s="44" t="s">
        <v>198</v>
      </c>
      <c r="D112" s="46" t="s">
        <v>33</v>
      </c>
      <c r="E112" s="46">
        <v>0</v>
      </c>
      <c r="F112" s="46" t="s">
        <v>33</v>
      </c>
      <c r="G112" s="46">
        <v>43.022029786188497</v>
      </c>
      <c r="H112" s="48">
        <f t="shared" si="53"/>
        <v>43.022029786188497</v>
      </c>
      <c r="I112" s="46">
        <f t="shared" si="54"/>
        <v>39.263143319999998</v>
      </c>
      <c r="J112" s="46">
        <v>0</v>
      </c>
      <c r="K112" s="46">
        <v>0</v>
      </c>
      <c r="L112" s="46">
        <v>12</v>
      </c>
      <c r="M112" s="46">
        <v>0</v>
      </c>
      <c r="N112" s="46">
        <v>20</v>
      </c>
      <c r="O112" s="46">
        <v>0</v>
      </c>
      <c r="P112" s="46">
        <v>11.022029786188497</v>
      </c>
      <c r="Q112" s="46">
        <v>39.263143319999998</v>
      </c>
      <c r="R112" s="47" t="s">
        <v>33</v>
      </c>
      <c r="S112" s="48">
        <f t="shared" si="38"/>
        <v>3.7588864661884998</v>
      </c>
      <c r="T112" s="49">
        <f t="shared" si="34"/>
        <v>-3.7588864661884998</v>
      </c>
      <c r="U112" s="50">
        <f t="shared" si="35"/>
        <v>-8.7371202262409922E-2</v>
      </c>
      <c r="V112" s="42" t="s">
        <v>33</v>
      </c>
      <c r="W112" s="18"/>
      <c r="Y112" s="51"/>
      <c r="Z112" s="54"/>
      <c r="AB112" s="51"/>
    </row>
    <row r="113" spans="1:28" ht="39" customHeight="1" x14ac:dyDescent="0.25">
      <c r="A113" s="43" t="s">
        <v>189</v>
      </c>
      <c r="B113" s="41" t="s">
        <v>199</v>
      </c>
      <c r="C113" s="44" t="s">
        <v>200</v>
      </c>
      <c r="D113" s="46" t="s">
        <v>33</v>
      </c>
      <c r="E113" s="46">
        <v>0</v>
      </c>
      <c r="F113" s="46" t="s">
        <v>33</v>
      </c>
      <c r="G113" s="46">
        <v>10</v>
      </c>
      <c r="H113" s="48">
        <f t="shared" si="53"/>
        <v>10</v>
      </c>
      <c r="I113" s="46">
        <f t="shared" si="54"/>
        <v>0</v>
      </c>
      <c r="J113" s="46">
        <v>0</v>
      </c>
      <c r="K113" s="46">
        <v>0</v>
      </c>
      <c r="L113" s="46">
        <v>0</v>
      </c>
      <c r="M113" s="46">
        <v>0</v>
      </c>
      <c r="N113" s="46">
        <v>0</v>
      </c>
      <c r="O113" s="46">
        <v>0</v>
      </c>
      <c r="P113" s="46">
        <v>10</v>
      </c>
      <c r="Q113" s="46">
        <v>0</v>
      </c>
      <c r="R113" s="47" t="s">
        <v>33</v>
      </c>
      <c r="S113" s="48">
        <f t="shared" si="38"/>
        <v>10</v>
      </c>
      <c r="T113" s="49">
        <f t="shared" si="34"/>
        <v>-10</v>
      </c>
      <c r="U113" s="50">
        <f t="shared" si="35"/>
        <v>-1</v>
      </c>
      <c r="V113" s="42" t="s">
        <v>86</v>
      </c>
      <c r="W113" s="18"/>
      <c r="Y113" s="51"/>
      <c r="Z113" s="54"/>
      <c r="AB113" s="51"/>
    </row>
    <row r="114" spans="1:28" ht="39" customHeight="1" x14ac:dyDescent="0.25">
      <c r="A114" s="43" t="s">
        <v>189</v>
      </c>
      <c r="B114" s="41" t="s">
        <v>201</v>
      </c>
      <c r="C114" s="44" t="s">
        <v>202</v>
      </c>
      <c r="D114" s="46" t="s">
        <v>33</v>
      </c>
      <c r="E114" s="46">
        <v>0</v>
      </c>
      <c r="F114" s="46" t="s">
        <v>33</v>
      </c>
      <c r="G114" s="46">
        <v>5.2745759999999997</v>
      </c>
      <c r="H114" s="48">
        <f t="shared" si="53"/>
        <v>5.2745759999999997</v>
      </c>
      <c r="I114" s="46">
        <f t="shared" si="54"/>
        <v>0</v>
      </c>
      <c r="J114" s="46">
        <v>0</v>
      </c>
      <c r="K114" s="46">
        <v>0</v>
      </c>
      <c r="L114" s="46">
        <v>0</v>
      </c>
      <c r="M114" s="46">
        <v>0</v>
      </c>
      <c r="N114" s="46">
        <v>0</v>
      </c>
      <c r="O114" s="46">
        <v>0</v>
      </c>
      <c r="P114" s="46">
        <v>5.2745759999999997</v>
      </c>
      <c r="Q114" s="46">
        <v>0</v>
      </c>
      <c r="R114" s="47" t="s">
        <v>33</v>
      </c>
      <c r="S114" s="48">
        <f t="shared" si="38"/>
        <v>5.2745759999999997</v>
      </c>
      <c r="T114" s="49">
        <f t="shared" si="34"/>
        <v>-5.2745759999999997</v>
      </c>
      <c r="U114" s="50">
        <f t="shared" si="35"/>
        <v>-1</v>
      </c>
      <c r="V114" s="42" t="s">
        <v>86</v>
      </c>
      <c r="W114" s="18"/>
      <c r="Y114" s="51"/>
      <c r="Z114" s="54"/>
      <c r="AB114" s="51"/>
    </row>
    <row r="115" spans="1:28" ht="39" customHeight="1" x14ac:dyDescent="0.25">
      <c r="A115" s="43" t="s">
        <v>203</v>
      </c>
      <c r="B115" s="41" t="s">
        <v>204</v>
      </c>
      <c r="C115" s="44" t="s">
        <v>32</v>
      </c>
      <c r="D115" s="46">
        <f>D116+D117</f>
        <v>0</v>
      </c>
      <c r="E115" s="46">
        <f t="shared" ref="E115:Q115" si="55">E116+E117</f>
        <v>0</v>
      </c>
      <c r="F115" s="46" t="s">
        <v>33</v>
      </c>
      <c r="G115" s="46">
        <f t="shared" si="55"/>
        <v>0</v>
      </c>
      <c r="H115" s="46">
        <f t="shared" si="55"/>
        <v>0</v>
      </c>
      <c r="I115" s="46">
        <f t="shared" si="55"/>
        <v>0</v>
      </c>
      <c r="J115" s="46">
        <f t="shared" si="55"/>
        <v>0</v>
      </c>
      <c r="K115" s="46">
        <f t="shared" si="55"/>
        <v>0</v>
      </c>
      <c r="L115" s="46">
        <f t="shared" si="55"/>
        <v>0</v>
      </c>
      <c r="M115" s="46">
        <f t="shared" si="55"/>
        <v>0</v>
      </c>
      <c r="N115" s="46">
        <f t="shared" si="55"/>
        <v>0</v>
      </c>
      <c r="O115" s="46">
        <f t="shared" si="55"/>
        <v>0</v>
      </c>
      <c r="P115" s="46">
        <f t="shared" si="55"/>
        <v>0</v>
      </c>
      <c r="Q115" s="46">
        <f t="shared" si="55"/>
        <v>0</v>
      </c>
      <c r="R115" s="47" t="s">
        <v>33</v>
      </c>
      <c r="S115" s="48">
        <f t="shared" si="38"/>
        <v>0</v>
      </c>
      <c r="T115" s="49">
        <f t="shared" si="34"/>
        <v>0</v>
      </c>
      <c r="U115" s="50" t="str">
        <f t="shared" si="35"/>
        <v>-</v>
      </c>
      <c r="V115" s="42" t="s">
        <v>33</v>
      </c>
      <c r="W115" s="18"/>
      <c r="Y115" s="51"/>
      <c r="AB115" s="51"/>
    </row>
    <row r="116" spans="1:28" ht="39" customHeight="1" x14ac:dyDescent="0.25">
      <c r="A116" s="43" t="s">
        <v>205</v>
      </c>
      <c r="B116" s="41" t="s">
        <v>206</v>
      </c>
      <c r="C116" s="44" t="s">
        <v>32</v>
      </c>
      <c r="D116" s="46">
        <v>0</v>
      </c>
      <c r="E116" s="46">
        <v>0</v>
      </c>
      <c r="F116" s="46" t="s">
        <v>33</v>
      </c>
      <c r="G116" s="46">
        <v>0</v>
      </c>
      <c r="H116" s="46">
        <v>0</v>
      </c>
      <c r="I116" s="46">
        <v>0</v>
      </c>
      <c r="J116" s="46">
        <v>0</v>
      </c>
      <c r="K116" s="46">
        <v>0</v>
      </c>
      <c r="L116" s="46">
        <v>0</v>
      </c>
      <c r="M116" s="46">
        <v>0</v>
      </c>
      <c r="N116" s="46">
        <v>0</v>
      </c>
      <c r="O116" s="46">
        <v>0</v>
      </c>
      <c r="P116" s="46">
        <v>0</v>
      </c>
      <c r="Q116" s="46">
        <v>0</v>
      </c>
      <c r="R116" s="47" t="s">
        <v>33</v>
      </c>
      <c r="S116" s="48">
        <f t="shared" si="38"/>
        <v>0</v>
      </c>
      <c r="T116" s="49">
        <f t="shared" si="34"/>
        <v>0</v>
      </c>
      <c r="U116" s="50" t="str">
        <f t="shared" si="35"/>
        <v>-</v>
      </c>
      <c r="V116" s="42" t="s">
        <v>33</v>
      </c>
      <c r="W116" s="18"/>
      <c r="Y116" s="51"/>
      <c r="AB116" s="51"/>
    </row>
    <row r="117" spans="1:28" ht="39" customHeight="1" x14ac:dyDescent="0.25">
      <c r="A117" s="43" t="s">
        <v>207</v>
      </c>
      <c r="B117" s="41" t="s">
        <v>208</v>
      </c>
      <c r="C117" s="44" t="s">
        <v>32</v>
      </c>
      <c r="D117" s="46">
        <v>0</v>
      </c>
      <c r="E117" s="46">
        <v>0</v>
      </c>
      <c r="F117" s="46" t="s">
        <v>33</v>
      </c>
      <c r="G117" s="46">
        <v>0</v>
      </c>
      <c r="H117" s="46">
        <v>0</v>
      </c>
      <c r="I117" s="46">
        <v>0</v>
      </c>
      <c r="J117" s="46">
        <v>0</v>
      </c>
      <c r="K117" s="46">
        <v>0</v>
      </c>
      <c r="L117" s="46">
        <v>0</v>
      </c>
      <c r="M117" s="46">
        <v>0</v>
      </c>
      <c r="N117" s="46">
        <v>0</v>
      </c>
      <c r="O117" s="46">
        <v>0</v>
      </c>
      <c r="P117" s="46">
        <v>0</v>
      </c>
      <c r="Q117" s="46">
        <v>0</v>
      </c>
      <c r="R117" s="47" t="s">
        <v>33</v>
      </c>
      <c r="S117" s="48">
        <f t="shared" si="38"/>
        <v>0</v>
      </c>
      <c r="T117" s="49">
        <f t="shared" si="34"/>
        <v>0</v>
      </c>
      <c r="U117" s="50" t="str">
        <f t="shared" si="35"/>
        <v>-</v>
      </c>
      <c r="V117" s="42" t="s">
        <v>33</v>
      </c>
      <c r="W117" s="18"/>
      <c r="Y117" s="51"/>
      <c r="AB117" s="51"/>
    </row>
    <row r="118" spans="1:28" ht="39" customHeight="1" x14ac:dyDescent="0.25">
      <c r="A118" s="43" t="s">
        <v>209</v>
      </c>
      <c r="B118" s="41" t="s">
        <v>210</v>
      </c>
      <c r="C118" s="44" t="s">
        <v>32</v>
      </c>
      <c r="D118" s="46">
        <f>SUM(D119:D133)</f>
        <v>272.55394999999999</v>
      </c>
      <c r="E118" s="46">
        <f>SUM(E119:E133)</f>
        <v>156.63926447</v>
      </c>
      <c r="F118" s="46" t="s">
        <v>33</v>
      </c>
      <c r="G118" s="46">
        <f>SUM(G119:G133)</f>
        <v>2108.9072397344316</v>
      </c>
      <c r="H118" s="46">
        <f t="shared" ref="H118:Q118" si="56">SUM(H119:H133)</f>
        <v>773.57418288000054</v>
      </c>
      <c r="I118" s="46">
        <f t="shared" si="56"/>
        <v>598.13450182999998</v>
      </c>
      <c r="J118" s="46">
        <f t="shared" si="56"/>
        <v>64.788662792500006</v>
      </c>
      <c r="K118" s="46">
        <f t="shared" si="56"/>
        <v>61.859671160000005</v>
      </c>
      <c r="L118" s="46">
        <f t="shared" si="56"/>
        <v>143.58178449450003</v>
      </c>
      <c r="M118" s="46">
        <f t="shared" si="56"/>
        <v>88.173128090000006</v>
      </c>
      <c r="N118" s="46">
        <f t="shared" si="56"/>
        <v>330.27336556750004</v>
      </c>
      <c r="O118" s="46">
        <f t="shared" si="56"/>
        <v>305.28097299999996</v>
      </c>
      <c r="P118" s="46">
        <f t="shared" si="56"/>
        <v>234.93037002550039</v>
      </c>
      <c r="Q118" s="46">
        <f t="shared" si="56"/>
        <v>142.82072957999998</v>
      </c>
      <c r="R118" s="47" t="s">
        <v>33</v>
      </c>
      <c r="S118" s="48">
        <f>IF(H118="нд","нд",G118-I118)</f>
        <v>1510.7727379044318</v>
      </c>
      <c r="T118" s="49">
        <f t="shared" si="34"/>
        <v>-175.43968105000067</v>
      </c>
      <c r="U118" s="50">
        <f t="shared" si="35"/>
        <v>-0.22679102396727149</v>
      </c>
      <c r="V118" s="42" t="s">
        <v>33</v>
      </c>
      <c r="W118" s="18"/>
      <c r="Y118" s="51"/>
      <c r="AB118" s="51"/>
    </row>
    <row r="119" spans="1:28" ht="110.25" x14ac:dyDescent="0.25">
      <c r="A119" s="43" t="s">
        <v>209</v>
      </c>
      <c r="B119" s="41" t="s">
        <v>211</v>
      </c>
      <c r="C119" s="44" t="s">
        <v>212</v>
      </c>
      <c r="D119" s="46">
        <v>3.5886000000000005</v>
      </c>
      <c r="E119" s="46">
        <v>22.506125940000004</v>
      </c>
      <c r="F119" s="46" t="s">
        <v>33</v>
      </c>
      <c r="G119" s="46">
        <v>9.3832181999999982</v>
      </c>
      <c r="H119" s="48">
        <f t="shared" ref="H119:H133" si="57">IF(J119="нд","нд",(J119+L119+N119+P119))</f>
        <v>9.3832182</v>
      </c>
      <c r="I119" s="46">
        <f t="shared" ref="I119:I133" si="58">K119+M119+O119+Q119</f>
        <v>6.9554559799999982</v>
      </c>
      <c r="J119" s="46">
        <v>0.4490305785</v>
      </c>
      <c r="K119" s="46">
        <v>0.42764816999999999</v>
      </c>
      <c r="L119" s="46">
        <v>1.1569393290000001</v>
      </c>
      <c r="M119" s="46">
        <v>1.1018469799999999</v>
      </c>
      <c r="N119" s="46">
        <v>4.0092013500000002E-2</v>
      </c>
      <c r="O119" s="46">
        <v>3.8182870000000001E-2</v>
      </c>
      <c r="P119" s="46">
        <v>7.7371562789999997</v>
      </c>
      <c r="Q119" s="46">
        <v>5.3877779599999984</v>
      </c>
      <c r="R119" s="47" t="s">
        <v>33</v>
      </c>
      <c r="S119" s="48">
        <f t="shared" ref="S119:S133" si="59">IF(H119="нд","нд",G119-I119)</f>
        <v>2.42776222</v>
      </c>
      <c r="T119" s="49">
        <f t="shared" si="34"/>
        <v>-2.4277622200000017</v>
      </c>
      <c r="U119" s="50">
        <f t="shared" si="35"/>
        <v>-0.25873449473870297</v>
      </c>
      <c r="V119" s="41" t="s">
        <v>213</v>
      </c>
      <c r="W119" s="18"/>
      <c r="Y119" s="51"/>
      <c r="Z119" s="54"/>
      <c r="AB119" s="51"/>
    </row>
    <row r="120" spans="1:28" ht="110.25" x14ac:dyDescent="0.25">
      <c r="A120" s="43" t="s">
        <v>209</v>
      </c>
      <c r="B120" s="41" t="s">
        <v>214</v>
      </c>
      <c r="C120" s="44" t="s">
        <v>215</v>
      </c>
      <c r="D120" s="46">
        <v>22.340008333333333</v>
      </c>
      <c r="E120" s="46">
        <v>27.280101870000003</v>
      </c>
      <c r="F120" s="46" t="s">
        <v>33</v>
      </c>
      <c r="G120" s="46">
        <v>146.69693319199999</v>
      </c>
      <c r="H120" s="48">
        <f t="shared" si="57"/>
        <v>107.66995273000001</v>
      </c>
      <c r="I120" s="46">
        <f t="shared" si="58"/>
        <v>101.07685431000002</v>
      </c>
      <c r="J120" s="46">
        <v>22.750405923000002</v>
      </c>
      <c r="K120" s="46">
        <v>21.667053260000003</v>
      </c>
      <c r="L120" s="46">
        <v>44.245265610000004</v>
      </c>
      <c r="M120" s="46">
        <v>42.138348200000003</v>
      </c>
      <c r="N120" s="46">
        <v>38.402180239500005</v>
      </c>
      <c r="O120" s="46">
        <v>36.573504990000004</v>
      </c>
      <c r="P120" s="46">
        <v>2.272100957499994</v>
      </c>
      <c r="Q120" s="46">
        <v>0.69794785999999998</v>
      </c>
      <c r="R120" s="47" t="s">
        <v>33</v>
      </c>
      <c r="S120" s="48">
        <f t="shared" si="59"/>
        <v>45.620078881999973</v>
      </c>
      <c r="T120" s="49">
        <f t="shared" si="34"/>
        <v>-6.5930984199999898</v>
      </c>
      <c r="U120" s="50">
        <f t="shared" si="35"/>
        <v>-6.1234339319654586E-2</v>
      </c>
      <c r="V120" s="42" t="s">
        <v>33</v>
      </c>
      <c r="W120" s="18"/>
      <c r="Y120" s="51"/>
      <c r="Z120" s="54"/>
      <c r="AB120" s="51"/>
    </row>
    <row r="121" spans="1:28" ht="110.25" x14ac:dyDescent="0.25">
      <c r="A121" s="43" t="s">
        <v>209</v>
      </c>
      <c r="B121" s="41" t="s">
        <v>216</v>
      </c>
      <c r="C121" s="44" t="s">
        <v>217</v>
      </c>
      <c r="D121" s="46">
        <v>14.580549999999999</v>
      </c>
      <c r="E121" s="46">
        <v>8.0798650599999995</v>
      </c>
      <c r="F121" s="46" t="s">
        <v>33</v>
      </c>
      <c r="G121" s="46">
        <v>103.96712087679199</v>
      </c>
      <c r="H121" s="48">
        <f t="shared" si="57"/>
        <v>0</v>
      </c>
      <c r="I121" s="46">
        <f t="shared" si="58"/>
        <v>10.235551619999999</v>
      </c>
      <c r="J121" s="46">
        <v>0</v>
      </c>
      <c r="K121" s="46">
        <v>0</v>
      </c>
      <c r="L121" s="46">
        <v>0</v>
      </c>
      <c r="M121" s="46">
        <v>0</v>
      </c>
      <c r="N121" s="46">
        <v>0</v>
      </c>
      <c r="O121" s="46">
        <v>0</v>
      </c>
      <c r="P121" s="46">
        <v>0</v>
      </c>
      <c r="Q121" s="46">
        <v>10.235551619999999</v>
      </c>
      <c r="R121" s="47" t="s">
        <v>33</v>
      </c>
      <c r="S121" s="48">
        <f t="shared" si="59"/>
        <v>93.731569256792</v>
      </c>
      <c r="T121" s="49">
        <f t="shared" si="34"/>
        <v>10.235551619999999</v>
      </c>
      <c r="U121" s="50" t="str">
        <f t="shared" si="35"/>
        <v>-</v>
      </c>
      <c r="V121" s="41" t="s">
        <v>218</v>
      </c>
      <c r="W121" s="18"/>
      <c r="Y121" s="51"/>
      <c r="Z121" s="54"/>
      <c r="AB121" s="51"/>
    </row>
    <row r="122" spans="1:28" ht="110.25" x14ac:dyDescent="0.25">
      <c r="A122" s="43" t="s">
        <v>209</v>
      </c>
      <c r="B122" s="41" t="s">
        <v>219</v>
      </c>
      <c r="C122" s="44" t="s">
        <v>220</v>
      </c>
      <c r="D122" s="46">
        <v>9.1499500000000005</v>
      </c>
      <c r="E122" s="46">
        <v>4.4702491799999997</v>
      </c>
      <c r="F122" s="46" t="s">
        <v>33</v>
      </c>
      <c r="G122" s="46">
        <v>71.254085548724007</v>
      </c>
      <c r="H122" s="48">
        <f t="shared" si="57"/>
        <v>0</v>
      </c>
      <c r="I122" s="46">
        <f t="shared" si="58"/>
        <v>4.3215276500000002</v>
      </c>
      <c r="J122" s="46">
        <v>0</v>
      </c>
      <c r="K122" s="46">
        <v>0</v>
      </c>
      <c r="L122" s="46">
        <v>0</v>
      </c>
      <c r="M122" s="46">
        <v>0</v>
      </c>
      <c r="N122" s="46">
        <v>0</v>
      </c>
      <c r="O122" s="46">
        <v>0</v>
      </c>
      <c r="P122" s="46">
        <v>0</v>
      </c>
      <c r="Q122" s="46">
        <v>4.3215276500000002</v>
      </c>
      <c r="R122" s="47" t="s">
        <v>33</v>
      </c>
      <c r="S122" s="48">
        <f t="shared" si="59"/>
        <v>66.932557898724014</v>
      </c>
      <c r="T122" s="49">
        <f t="shared" si="34"/>
        <v>4.3215276500000002</v>
      </c>
      <c r="U122" s="50" t="str">
        <f t="shared" si="35"/>
        <v>-</v>
      </c>
      <c r="V122" s="41" t="s">
        <v>218</v>
      </c>
      <c r="W122" s="18"/>
      <c r="Y122" s="51"/>
      <c r="Z122" s="54"/>
      <c r="AB122" s="51"/>
    </row>
    <row r="123" spans="1:28" ht="126" x14ac:dyDescent="0.25">
      <c r="A123" s="43" t="s">
        <v>209</v>
      </c>
      <c r="B123" s="41" t="s">
        <v>221</v>
      </c>
      <c r="C123" s="44" t="s">
        <v>222</v>
      </c>
      <c r="D123" s="46">
        <v>53.292158333333333</v>
      </c>
      <c r="E123" s="46">
        <v>10.33075217</v>
      </c>
      <c r="F123" s="46" t="s">
        <v>33</v>
      </c>
      <c r="G123" s="46">
        <v>363.62955274167598</v>
      </c>
      <c r="H123" s="48">
        <f t="shared" si="57"/>
        <v>151.37827006333336</v>
      </c>
      <c r="I123" s="46">
        <f t="shared" si="58"/>
        <v>118.53764891</v>
      </c>
      <c r="J123" s="46">
        <v>15.821339215500002</v>
      </c>
      <c r="K123" s="46">
        <v>15.067942110000001</v>
      </c>
      <c r="L123" s="46">
        <v>11.423111668500001</v>
      </c>
      <c r="M123" s="46">
        <v>10.879153970000001</v>
      </c>
      <c r="N123" s="46">
        <v>63.068642825999994</v>
      </c>
      <c r="O123" s="46">
        <v>60.065374119999994</v>
      </c>
      <c r="P123" s="46">
        <v>61.065176353333349</v>
      </c>
      <c r="Q123" s="46">
        <v>32.525178709999999</v>
      </c>
      <c r="R123" s="47" t="s">
        <v>33</v>
      </c>
      <c r="S123" s="48">
        <f t="shared" si="59"/>
        <v>245.09190383167598</v>
      </c>
      <c r="T123" s="49">
        <f t="shared" si="34"/>
        <v>-32.840621153333359</v>
      </c>
      <c r="U123" s="50">
        <f t="shared" si="35"/>
        <v>-0.21694409071786566</v>
      </c>
      <c r="V123" s="41" t="s">
        <v>213</v>
      </c>
      <c r="W123" s="18"/>
      <c r="Y123" s="51"/>
      <c r="Z123" s="54"/>
      <c r="AB123" s="51"/>
    </row>
    <row r="124" spans="1:28" ht="110.25" x14ac:dyDescent="0.25">
      <c r="A124" s="43" t="s">
        <v>209</v>
      </c>
      <c r="B124" s="41" t="s">
        <v>223</v>
      </c>
      <c r="C124" s="44" t="s">
        <v>224</v>
      </c>
      <c r="D124" s="46">
        <v>40.335266666666669</v>
      </c>
      <c r="E124" s="46">
        <v>12.218050610000001</v>
      </c>
      <c r="F124" s="46" t="s">
        <v>33</v>
      </c>
      <c r="G124" s="46">
        <v>331.94386626981202</v>
      </c>
      <c r="H124" s="48">
        <f t="shared" si="57"/>
        <v>86.798900733333369</v>
      </c>
      <c r="I124" s="46">
        <f t="shared" si="58"/>
        <v>45.427739410000001</v>
      </c>
      <c r="J124" s="46">
        <v>0</v>
      </c>
      <c r="K124" s="46">
        <v>0</v>
      </c>
      <c r="L124" s="46">
        <v>20</v>
      </c>
      <c r="M124" s="46">
        <v>0</v>
      </c>
      <c r="N124" s="46">
        <v>35.5790274525</v>
      </c>
      <c r="O124" s="46">
        <v>33.884788049999997</v>
      </c>
      <c r="P124" s="46">
        <v>31.219873280833369</v>
      </c>
      <c r="Q124" s="46">
        <v>11.54295136</v>
      </c>
      <c r="R124" s="47" t="s">
        <v>33</v>
      </c>
      <c r="S124" s="48">
        <f t="shared" si="59"/>
        <v>286.516126859812</v>
      </c>
      <c r="T124" s="49">
        <f t="shared" si="34"/>
        <v>-41.371161323333368</v>
      </c>
      <c r="U124" s="50">
        <f t="shared" si="35"/>
        <v>-0.4766323187713552</v>
      </c>
      <c r="V124" s="41" t="s">
        <v>213</v>
      </c>
      <c r="W124" s="18"/>
      <c r="Y124" s="51"/>
      <c r="Z124" s="54"/>
      <c r="AB124" s="51"/>
    </row>
    <row r="125" spans="1:28" ht="110.25" x14ac:dyDescent="0.25">
      <c r="A125" s="43" t="s">
        <v>209</v>
      </c>
      <c r="B125" s="41" t="s">
        <v>225</v>
      </c>
      <c r="C125" s="44" t="s">
        <v>226</v>
      </c>
      <c r="D125" s="46">
        <v>14.942516666666668</v>
      </c>
      <c r="E125" s="46">
        <v>5.8773163300000002</v>
      </c>
      <c r="F125" s="46" t="s">
        <v>33</v>
      </c>
      <c r="G125" s="46">
        <v>112.16123985558001</v>
      </c>
      <c r="H125" s="48">
        <f t="shared" si="57"/>
        <v>83.584789020000017</v>
      </c>
      <c r="I125" s="46">
        <f t="shared" si="58"/>
        <v>63.623300839999999</v>
      </c>
      <c r="J125" s="46">
        <v>13.128764281500001</v>
      </c>
      <c r="K125" s="46">
        <v>12.50358503</v>
      </c>
      <c r="L125" s="46">
        <v>22.685684805000001</v>
      </c>
      <c r="M125" s="46">
        <v>21.605414100000001</v>
      </c>
      <c r="N125" s="46">
        <v>29.638312598999999</v>
      </c>
      <c r="O125" s="46">
        <v>28.226964379999998</v>
      </c>
      <c r="P125" s="46">
        <v>18.132027334500005</v>
      </c>
      <c r="Q125" s="46">
        <v>1.2873373300000002</v>
      </c>
      <c r="R125" s="47" t="s">
        <v>33</v>
      </c>
      <c r="S125" s="48">
        <f t="shared" si="59"/>
        <v>48.537939015580008</v>
      </c>
      <c r="T125" s="49">
        <f t="shared" si="34"/>
        <v>-19.961488180000018</v>
      </c>
      <c r="U125" s="50">
        <f t="shared" si="35"/>
        <v>-0.23881723473901056</v>
      </c>
      <c r="V125" s="41" t="s">
        <v>213</v>
      </c>
      <c r="W125" s="18"/>
      <c r="Y125" s="51"/>
      <c r="Z125" s="54"/>
      <c r="AB125" s="51"/>
    </row>
    <row r="126" spans="1:28" ht="110.25" x14ac:dyDescent="0.25">
      <c r="A126" s="43" t="s">
        <v>209</v>
      </c>
      <c r="B126" s="41" t="s">
        <v>227</v>
      </c>
      <c r="C126" s="44" t="s">
        <v>228</v>
      </c>
      <c r="D126" s="46">
        <v>9.1306250000000002</v>
      </c>
      <c r="E126" s="46">
        <v>1.5730989699999998</v>
      </c>
      <c r="F126" s="46" t="s">
        <v>33</v>
      </c>
      <c r="G126" s="46">
        <v>73.377011345867999</v>
      </c>
      <c r="H126" s="48">
        <f t="shared" si="57"/>
        <v>0</v>
      </c>
      <c r="I126" s="46">
        <f t="shared" si="58"/>
        <v>9.3035300000000003</v>
      </c>
      <c r="J126" s="46">
        <v>0</v>
      </c>
      <c r="K126" s="46">
        <v>0</v>
      </c>
      <c r="L126" s="46">
        <v>0</v>
      </c>
      <c r="M126" s="46">
        <v>0</v>
      </c>
      <c r="N126" s="46">
        <v>0</v>
      </c>
      <c r="O126" s="46">
        <v>0</v>
      </c>
      <c r="P126" s="46">
        <v>0</v>
      </c>
      <c r="Q126" s="46">
        <v>9.3035300000000003</v>
      </c>
      <c r="R126" s="47" t="s">
        <v>33</v>
      </c>
      <c r="S126" s="48">
        <f t="shared" si="59"/>
        <v>64.073481345868004</v>
      </c>
      <c r="T126" s="49">
        <f t="shared" si="34"/>
        <v>9.3035300000000003</v>
      </c>
      <c r="U126" s="50" t="str">
        <f t="shared" si="35"/>
        <v>-</v>
      </c>
      <c r="V126" s="41" t="s">
        <v>229</v>
      </c>
      <c r="W126" s="18"/>
      <c r="Y126" s="51"/>
      <c r="Z126" s="54"/>
      <c r="AB126" s="51"/>
    </row>
    <row r="127" spans="1:28" ht="110.25" x14ac:dyDescent="0.25">
      <c r="A127" s="43" t="s">
        <v>209</v>
      </c>
      <c r="B127" s="41" t="s">
        <v>230</v>
      </c>
      <c r="C127" s="44" t="s">
        <v>231</v>
      </c>
      <c r="D127" s="46">
        <v>22.093741666666666</v>
      </c>
      <c r="E127" s="46">
        <v>8.9730742200000009</v>
      </c>
      <c r="F127" s="46" t="s">
        <v>33</v>
      </c>
      <c r="G127" s="46">
        <v>165.11139108367601</v>
      </c>
      <c r="H127" s="48">
        <f t="shared" si="57"/>
        <v>53.434992180000009</v>
      </c>
      <c r="I127" s="46">
        <f t="shared" si="58"/>
        <v>48.690086859999994</v>
      </c>
      <c r="J127" s="46">
        <v>4.7392087470000002</v>
      </c>
      <c r="K127" s="46">
        <v>4.5135321399999997</v>
      </c>
      <c r="L127" s="46">
        <v>13.070783082</v>
      </c>
      <c r="M127" s="46">
        <v>12.44836484</v>
      </c>
      <c r="N127" s="46">
        <v>7.8467499600000004</v>
      </c>
      <c r="O127" s="46">
        <v>7.4730952000000004</v>
      </c>
      <c r="P127" s="46">
        <v>27.778250391000004</v>
      </c>
      <c r="Q127" s="46">
        <v>24.255094679999999</v>
      </c>
      <c r="R127" s="47" t="s">
        <v>33</v>
      </c>
      <c r="S127" s="48">
        <f t="shared" si="59"/>
        <v>116.42130422367602</v>
      </c>
      <c r="T127" s="49">
        <f t="shared" si="34"/>
        <v>-4.7449053200000151</v>
      </c>
      <c r="U127" s="50">
        <f t="shared" si="35"/>
        <v>-8.8797717121702299E-2</v>
      </c>
      <c r="V127" s="42" t="s">
        <v>33</v>
      </c>
      <c r="W127" s="18"/>
      <c r="Y127" s="51"/>
      <c r="Z127" s="54"/>
      <c r="AB127" s="51"/>
    </row>
    <row r="128" spans="1:28" ht="110.25" x14ac:dyDescent="0.25">
      <c r="A128" s="43" t="s">
        <v>209</v>
      </c>
      <c r="B128" s="41" t="s">
        <v>232</v>
      </c>
      <c r="C128" s="44" t="s">
        <v>233</v>
      </c>
      <c r="D128" s="46">
        <v>16.661916666666666</v>
      </c>
      <c r="E128" s="46">
        <v>10.2151604</v>
      </c>
      <c r="F128" s="46" t="s">
        <v>33</v>
      </c>
      <c r="G128" s="46">
        <v>130.095011909872</v>
      </c>
      <c r="H128" s="48">
        <f t="shared" si="57"/>
        <v>107.709861706667</v>
      </c>
      <c r="I128" s="46">
        <f t="shared" si="58"/>
        <v>94.911596919999994</v>
      </c>
      <c r="J128" s="46">
        <v>0.69564087600000002</v>
      </c>
      <c r="K128" s="46">
        <v>0.66251512000000001</v>
      </c>
      <c r="L128" s="46">
        <v>10</v>
      </c>
      <c r="M128" s="46">
        <v>0</v>
      </c>
      <c r="N128" s="46">
        <v>86.767676037000015</v>
      </c>
      <c r="O128" s="46">
        <v>82.635881940000004</v>
      </c>
      <c r="P128" s="46">
        <v>10.246544793666985</v>
      </c>
      <c r="Q128" s="46">
        <v>11.61319986</v>
      </c>
      <c r="R128" s="47" t="s">
        <v>33</v>
      </c>
      <c r="S128" s="48">
        <f t="shared" si="59"/>
        <v>35.183414989872006</v>
      </c>
      <c r="T128" s="49">
        <f t="shared" si="34"/>
        <v>-12.798264786667005</v>
      </c>
      <c r="U128" s="50">
        <f t="shared" si="35"/>
        <v>-0.11882166204540602</v>
      </c>
      <c r="V128" s="41" t="s">
        <v>213</v>
      </c>
      <c r="W128" s="18"/>
      <c r="Y128" s="51"/>
      <c r="Z128" s="54"/>
      <c r="AB128" s="51"/>
    </row>
    <row r="129" spans="1:28" ht="110.25" x14ac:dyDescent="0.25">
      <c r="A129" s="43" t="s">
        <v>209</v>
      </c>
      <c r="B129" s="41" t="s">
        <v>234</v>
      </c>
      <c r="C129" s="44" t="s">
        <v>235</v>
      </c>
      <c r="D129" s="46">
        <v>14.224483333333334</v>
      </c>
      <c r="E129" s="46">
        <v>7.4998045199999996</v>
      </c>
      <c r="F129" s="46" t="s">
        <v>33</v>
      </c>
      <c r="G129" s="46">
        <v>104.242072685144</v>
      </c>
      <c r="H129" s="48">
        <f t="shared" si="57"/>
        <v>22.4166666666667</v>
      </c>
      <c r="I129" s="46">
        <f t="shared" si="58"/>
        <v>3.1205435399999999</v>
      </c>
      <c r="J129" s="46">
        <v>0</v>
      </c>
      <c r="K129" s="46">
        <v>0</v>
      </c>
      <c r="L129" s="46">
        <v>5</v>
      </c>
      <c r="M129" s="46">
        <v>0</v>
      </c>
      <c r="N129" s="46">
        <v>5</v>
      </c>
      <c r="O129" s="46">
        <v>0</v>
      </c>
      <c r="P129" s="46">
        <v>12.4166666666667</v>
      </c>
      <c r="Q129" s="46">
        <v>3.1205435399999999</v>
      </c>
      <c r="R129" s="47" t="s">
        <v>33</v>
      </c>
      <c r="S129" s="48">
        <f t="shared" si="59"/>
        <v>101.121529145144</v>
      </c>
      <c r="T129" s="49">
        <f t="shared" si="34"/>
        <v>-19.2961231266667</v>
      </c>
      <c r="U129" s="50">
        <f t="shared" si="35"/>
        <v>-0.86079359672862477</v>
      </c>
      <c r="V129" s="41" t="s">
        <v>213</v>
      </c>
      <c r="W129" s="18"/>
      <c r="Y129" s="51"/>
      <c r="Z129" s="54"/>
      <c r="AB129" s="51"/>
    </row>
    <row r="130" spans="1:28" ht="110.25" x14ac:dyDescent="0.25">
      <c r="A130" s="43" t="s">
        <v>209</v>
      </c>
      <c r="B130" s="41" t="s">
        <v>236</v>
      </c>
      <c r="C130" s="44" t="s">
        <v>237</v>
      </c>
      <c r="D130" s="46">
        <v>15.795383333333335</v>
      </c>
      <c r="E130" s="46">
        <v>8.1954568299999995</v>
      </c>
      <c r="F130" s="46" t="s">
        <v>33</v>
      </c>
      <c r="G130" s="46">
        <v>120.86911728882002</v>
      </c>
      <c r="H130" s="48">
        <f t="shared" si="57"/>
        <v>54.947861379999999</v>
      </c>
      <c r="I130" s="46">
        <f t="shared" si="58"/>
        <v>16.415431730000002</v>
      </c>
      <c r="J130" s="46">
        <v>0</v>
      </c>
      <c r="K130" s="46">
        <v>0</v>
      </c>
      <c r="L130" s="46">
        <v>10</v>
      </c>
      <c r="M130" s="46">
        <v>0</v>
      </c>
      <c r="N130" s="46">
        <v>7</v>
      </c>
      <c r="O130" s="46">
        <v>5.4300560099999995</v>
      </c>
      <c r="P130" s="46">
        <v>37.947861379999999</v>
      </c>
      <c r="Q130" s="46">
        <v>10.98537572</v>
      </c>
      <c r="R130" s="47" t="s">
        <v>33</v>
      </c>
      <c r="S130" s="48">
        <f t="shared" si="59"/>
        <v>104.45368555882001</v>
      </c>
      <c r="T130" s="49">
        <f t="shared" si="34"/>
        <v>-38.532429649999997</v>
      </c>
      <c r="U130" s="50">
        <f t="shared" si="35"/>
        <v>-0.70125440157758512</v>
      </c>
      <c r="V130" s="41" t="s">
        <v>213</v>
      </c>
      <c r="W130" s="18"/>
      <c r="Y130" s="51"/>
      <c r="Z130" s="54"/>
      <c r="AB130" s="51"/>
    </row>
    <row r="131" spans="1:28" ht="110.25" x14ac:dyDescent="0.25">
      <c r="A131" s="43" t="s">
        <v>209</v>
      </c>
      <c r="B131" s="41" t="s">
        <v>238</v>
      </c>
      <c r="C131" s="44" t="s">
        <v>239</v>
      </c>
      <c r="D131" s="46">
        <v>17.656216666666669</v>
      </c>
      <c r="E131" s="46">
        <v>9.0729034899999981</v>
      </c>
      <c r="F131" s="46" t="s">
        <v>33</v>
      </c>
      <c r="G131" s="46">
        <v>132.56178434937601</v>
      </c>
      <c r="H131" s="48">
        <f t="shared" si="57"/>
        <v>6.2105229499999997</v>
      </c>
      <c r="I131" s="46">
        <f t="shared" si="58"/>
        <v>15.80722566</v>
      </c>
      <c r="J131" s="46">
        <v>3.2798385099999998</v>
      </c>
      <c r="K131" s="46">
        <v>3.2798385099999998</v>
      </c>
      <c r="L131" s="46">
        <v>0</v>
      </c>
      <c r="M131" s="46">
        <v>0</v>
      </c>
      <c r="N131" s="46">
        <v>2.9306844399999998</v>
      </c>
      <c r="O131" s="46">
        <v>2.9306844399999998</v>
      </c>
      <c r="P131" s="46">
        <v>0</v>
      </c>
      <c r="Q131" s="46">
        <v>9.5967027100000006</v>
      </c>
      <c r="R131" s="47" t="s">
        <v>33</v>
      </c>
      <c r="S131" s="48">
        <f t="shared" si="59"/>
        <v>116.75455868937601</v>
      </c>
      <c r="T131" s="49">
        <f t="shared" si="34"/>
        <v>9.5967027100000006</v>
      </c>
      <c r="U131" s="50">
        <f t="shared" si="35"/>
        <v>1.54523262972565</v>
      </c>
      <c r="V131" s="41" t="s">
        <v>240</v>
      </c>
      <c r="W131" s="18"/>
      <c r="Y131" s="51"/>
      <c r="Z131" s="54"/>
      <c r="AB131" s="51"/>
    </row>
    <row r="132" spans="1:28" ht="110.25" x14ac:dyDescent="0.25">
      <c r="A132" s="43" t="s">
        <v>209</v>
      </c>
      <c r="B132" s="41" t="s">
        <v>241</v>
      </c>
      <c r="C132" s="44" t="s">
        <v>242</v>
      </c>
      <c r="D132" s="46">
        <v>12.337766666666667</v>
      </c>
      <c r="E132" s="46">
        <v>10.877186009999999</v>
      </c>
      <c r="F132" s="46" t="s">
        <v>33</v>
      </c>
      <c r="G132" s="46">
        <v>161.104742260124</v>
      </c>
      <c r="H132" s="48">
        <f t="shared" si="57"/>
        <v>53.789147249999999</v>
      </c>
      <c r="I132" s="46">
        <f t="shared" si="58"/>
        <v>34.338016899999992</v>
      </c>
      <c r="J132" s="46">
        <v>3.9244346610000003</v>
      </c>
      <c r="K132" s="46">
        <v>3.73755682</v>
      </c>
      <c r="L132" s="46">
        <v>6</v>
      </c>
      <c r="M132" s="46">
        <v>0</v>
      </c>
      <c r="N132" s="46">
        <v>29</v>
      </c>
      <c r="O132" s="46">
        <v>26.791560989999997</v>
      </c>
      <c r="P132" s="46">
        <v>14.864712589</v>
      </c>
      <c r="Q132" s="46">
        <v>3.8088990899999997</v>
      </c>
      <c r="R132" s="47" t="s">
        <v>33</v>
      </c>
      <c r="S132" s="48">
        <f t="shared" si="59"/>
        <v>126.76672536012401</v>
      </c>
      <c r="T132" s="49">
        <f t="shared" si="34"/>
        <v>-19.451130350000007</v>
      </c>
      <c r="U132" s="50">
        <f t="shared" si="35"/>
        <v>-0.36161812083756367</v>
      </c>
      <c r="V132" s="41" t="s">
        <v>213</v>
      </c>
      <c r="W132" s="18"/>
      <c r="Y132" s="51"/>
      <c r="Z132" s="54"/>
      <c r="AB132" s="51"/>
    </row>
    <row r="133" spans="1:28" ht="110.25" x14ac:dyDescent="0.25">
      <c r="A133" s="43" t="s">
        <v>209</v>
      </c>
      <c r="B133" s="41" t="s">
        <v>243</v>
      </c>
      <c r="C133" s="44" t="s">
        <v>244</v>
      </c>
      <c r="D133" s="46">
        <v>6.4247666666666667</v>
      </c>
      <c r="E133" s="46">
        <v>9.4701188700000003</v>
      </c>
      <c r="F133" s="46" t="s">
        <v>33</v>
      </c>
      <c r="G133" s="46">
        <v>82.51009212696772</v>
      </c>
      <c r="H133" s="48">
        <f t="shared" si="57"/>
        <v>36.249999999999972</v>
      </c>
      <c r="I133" s="46">
        <f t="shared" si="58"/>
        <v>25.369991500000001</v>
      </c>
      <c r="J133" s="46">
        <v>0</v>
      </c>
      <c r="K133" s="46">
        <v>0</v>
      </c>
      <c r="L133" s="46">
        <v>0</v>
      </c>
      <c r="M133" s="46">
        <v>0</v>
      </c>
      <c r="N133" s="46">
        <v>25</v>
      </c>
      <c r="O133" s="46">
        <v>21.23088001</v>
      </c>
      <c r="P133" s="46">
        <v>11.249999999999972</v>
      </c>
      <c r="Q133" s="46">
        <v>4.1391114900000003</v>
      </c>
      <c r="R133" s="47" t="s">
        <v>33</v>
      </c>
      <c r="S133" s="48">
        <f t="shared" si="59"/>
        <v>57.140100626967723</v>
      </c>
      <c r="T133" s="49">
        <f t="shared" si="34"/>
        <v>-10.88000849999997</v>
      </c>
      <c r="U133" s="50">
        <f t="shared" si="35"/>
        <v>-0.30013816551724082</v>
      </c>
      <c r="V133" s="41" t="s">
        <v>213</v>
      </c>
      <c r="W133" s="18"/>
      <c r="Y133" s="51"/>
      <c r="Z133" s="54"/>
      <c r="AB133" s="51"/>
    </row>
    <row r="134" spans="1:28" ht="39" customHeight="1" x14ac:dyDescent="0.25">
      <c r="A134" s="43" t="s">
        <v>245</v>
      </c>
      <c r="B134" s="41" t="s">
        <v>246</v>
      </c>
      <c r="C134" s="44" t="s">
        <v>32</v>
      </c>
      <c r="D134" s="53">
        <v>0</v>
      </c>
      <c r="E134" s="53">
        <v>0</v>
      </c>
      <c r="F134" s="46" t="s">
        <v>33</v>
      </c>
      <c r="G134" s="53">
        <v>0</v>
      </c>
      <c r="H134" s="53">
        <v>0</v>
      </c>
      <c r="I134" s="53">
        <v>0</v>
      </c>
      <c r="J134" s="53">
        <v>0</v>
      </c>
      <c r="K134" s="53">
        <v>0</v>
      </c>
      <c r="L134" s="53">
        <v>0</v>
      </c>
      <c r="M134" s="53">
        <v>0</v>
      </c>
      <c r="N134" s="53">
        <v>0</v>
      </c>
      <c r="O134" s="53">
        <v>0</v>
      </c>
      <c r="P134" s="53">
        <v>0</v>
      </c>
      <c r="Q134" s="53">
        <v>0</v>
      </c>
      <c r="R134" s="47" t="s">
        <v>33</v>
      </c>
      <c r="S134" s="48">
        <f t="shared" si="38"/>
        <v>0</v>
      </c>
      <c r="T134" s="49">
        <f t="shared" si="34"/>
        <v>0</v>
      </c>
      <c r="U134" s="50" t="str">
        <f t="shared" si="35"/>
        <v>-</v>
      </c>
      <c r="V134" s="42" t="s">
        <v>33</v>
      </c>
      <c r="W134" s="18"/>
      <c r="Y134" s="51"/>
      <c r="AB134" s="51"/>
    </row>
    <row r="135" spans="1:28" ht="39" customHeight="1" x14ac:dyDescent="0.25">
      <c r="A135" s="43" t="s">
        <v>247</v>
      </c>
      <c r="B135" s="41" t="s">
        <v>248</v>
      </c>
      <c r="C135" s="44" t="s">
        <v>32</v>
      </c>
      <c r="D135" s="53">
        <f>SUM(D136:D239)</f>
        <v>71.13327118644068</v>
      </c>
      <c r="E135" s="53">
        <f>SUM(E136:E239)</f>
        <v>741.62082638999993</v>
      </c>
      <c r="F135" s="46" t="s">
        <v>33</v>
      </c>
      <c r="G135" s="53">
        <f t="shared" ref="G135:Q135" si="60">SUM(G136:G239)</f>
        <v>1387.7621217449423</v>
      </c>
      <c r="H135" s="53">
        <f t="shared" si="60"/>
        <v>818.28994679660877</v>
      </c>
      <c r="I135" s="53">
        <f t="shared" si="60"/>
        <v>944.29015989999994</v>
      </c>
      <c r="J135" s="53">
        <f t="shared" si="60"/>
        <v>10.9472886146816</v>
      </c>
      <c r="K135" s="53">
        <f t="shared" si="60"/>
        <v>12.973005909999999</v>
      </c>
      <c r="L135" s="53">
        <f t="shared" si="60"/>
        <v>220</v>
      </c>
      <c r="M135" s="53">
        <f t="shared" si="60"/>
        <v>319.54984397999999</v>
      </c>
      <c r="N135" s="53">
        <f t="shared" si="60"/>
        <v>186.86065466577557</v>
      </c>
      <c r="O135" s="53">
        <f t="shared" si="60"/>
        <v>253.10855259000007</v>
      </c>
      <c r="P135" s="53">
        <f t="shared" si="60"/>
        <v>400.48200351615168</v>
      </c>
      <c r="Q135" s="53">
        <f t="shared" si="60"/>
        <v>358.65875742000003</v>
      </c>
      <c r="R135" s="47" t="s">
        <v>33</v>
      </c>
      <c r="S135" s="48">
        <f t="shared" si="38"/>
        <v>443.47196184494237</v>
      </c>
      <c r="T135" s="49">
        <f t="shared" si="34"/>
        <v>126.00021310339127</v>
      </c>
      <c r="U135" s="50">
        <f t="shared" si="35"/>
        <v>0.15397991090645702</v>
      </c>
      <c r="V135" s="42" t="s">
        <v>33</v>
      </c>
      <c r="W135" s="18"/>
      <c r="Y135" s="51"/>
      <c r="AB135" s="51"/>
    </row>
    <row r="136" spans="1:28" ht="39" customHeight="1" x14ac:dyDescent="0.25">
      <c r="A136" s="43" t="s">
        <v>247</v>
      </c>
      <c r="B136" s="41" t="s">
        <v>249</v>
      </c>
      <c r="C136" s="44" t="s">
        <v>250</v>
      </c>
      <c r="D136" s="46">
        <v>71.13327118644068</v>
      </c>
      <c r="E136" s="46">
        <v>296.68639800000005</v>
      </c>
      <c r="F136" s="46" t="s">
        <v>33</v>
      </c>
      <c r="G136" s="46">
        <v>17.413440789705021</v>
      </c>
      <c r="H136" s="48">
        <f t="shared" ref="H136:H199" si="61">IF(J136="нд","нд",(J136+L136+N136+P136))</f>
        <v>17.413440789705</v>
      </c>
      <c r="I136" s="46">
        <f t="shared" ref="I136:I199" si="62">K136+M136+O136+Q136</f>
        <v>0</v>
      </c>
      <c r="J136" s="46">
        <v>0</v>
      </c>
      <c r="K136" s="46">
        <v>0</v>
      </c>
      <c r="L136" s="46">
        <v>0</v>
      </c>
      <c r="M136" s="46">
        <v>0</v>
      </c>
      <c r="N136" s="46">
        <v>0</v>
      </c>
      <c r="O136" s="46">
        <v>0</v>
      </c>
      <c r="P136" s="46">
        <v>17.413440789705</v>
      </c>
      <c r="Q136" s="46">
        <v>0</v>
      </c>
      <c r="R136" s="47" t="s">
        <v>33</v>
      </c>
      <c r="S136" s="48">
        <f t="shared" si="38"/>
        <v>17.413440789705021</v>
      </c>
      <c r="T136" s="49">
        <f t="shared" si="34"/>
        <v>-17.413440789705</v>
      </c>
      <c r="U136" s="50">
        <f t="shared" si="35"/>
        <v>-1</v>
      </c>
      <c r="V136" s="42" t="s">
        <v>251</v>
      </c>
      <c r="W136" s="18"/>
      <c r="Y136" s="51"/>
      <c r="Z136" s="54"/>
      <c r="AB136" s="51"/>
    </row>
    <row r="137" spans="1:28" ht="39" customHeight="1" x14ac:dyDescent="0.25">
      <c r="A137" s="43" t="s">
        <v>247</v>
      </c>
      <c r="B137" s="41" t="s">
        <v>252</v>
      </c>
      <c r="C137" s="44" t="s">
        <v>253</v>
      </c>
      <c r="D137" s="46" t="s">
        <v>33</v>
      </c>
      <c r="E137" s="46">
        <v>0</v>
      </c>
      <c r="F137" s="46" t="s">
        <v>33</v>
      </c>
      <c r="G137" s="46">
        <v>4.1244033333333334</v>
      </c>
      <c r="H137" s="48">
        <f t="shared" si="61"/>
        <v>4.1244033333333334</v>
      </c>
      <c r="I137" s="46">
        <f t="shared" si="62"/>
        <v>0</v>
      </c>
      <c r="J137" s="46">
        <v>0</v>
      </c>
      <c r="K137" s="46">
        <v>0</v>
      </c>
      <c r="L137" s="46">
        <v>0</v>
      </c>
      <c r="M137" s="46">
        <v>0</v>
      </c>
      <c r="N137" s="46">
        <v>0</v>
      </c>
      <c r="O137" s="46">
        <v>0</v>
      </c>
      <c r="P137" s="46">
        <v>4.1244033333333334</v>
      </c>
      <c r="Q137" s="46">
        <v>0</v>
      </c>
      <c r="R137" s="47" t="s">
        <v>33</v>
      </c>
      <c r="S137" s="48">
        <f t="shared" si="38"/>
        <v>4.1244033333333334</v>
      </c>
      <c r="T137" s="49">
        <f t="shared" si="34"/>
        <v>-4.1244033333333334</v>
      </c>
      <c r="U137" s="50">
        <f t="shared" si="35"/>
        <v>-1</v>
      </c>
      <c r="V137" s="42" t="s">
        <v>254</v>
      </c>
      <c r="W137" s="18"/>
      <c r="Y137" s="51"/>
      <c r="Z137" s="54"/>
      <c r="AB137" s="51"/>
    </row>
    <row r="138" spans="1:28" ht="129" customHeight="1" x14ac:dyDescent="0.25">
      <c r="A138" s="43" t="s">
        <v>247</v>
      </c>
      <c r="B138" s="41" t="s">
        <v>255</v>
      </c>
      <c r="C138" s="44" t="s">
        <v>256</v>
      </c>
      <c r="D138" s="46" t="s">
        <v>33</v>
      </c>
      <c r="E138" s="46">
        <v>2.3463885099999997</v>
      </c>
      <c r="F138" s="46" t="s">
        <v>33</v>
      </c>
      <c r="G138" s="46">
        <v>8.7607528528567009</v>
      </c>
      <c r="H138" s="48">
        <f t="shared" si="61"/>
        <v>8.7607528528567009</v>
      </c>
      <c r="I138" s="46">
        <f t="shared" si="62"/>
        <v>5.9551712999999999</v>
      </c>
      <c r="J138" s="46">
        <v>0</v>
      </c>
      <c r="K138" s="46">
        <v>0</v>
      </c>
      <c r="L138" s="46">
        <v>0</v>
      </c>
      <c r="M138" s="46">
        <v>0</v>
      </c>
      <c r="N138" s="46">
        <v>2.7690360656399995</v>
      </c>
      <c r="O138" s="46">
        <v>2.6296638799999998</v>
      </c>
      <c r="P138" s="46">
        <v>5.991716787216701</v>
      </c>
      <c r="Q138" s="46">
        <v>3.3255074200000001</v>
      </c>
      <c r="R138" s="47" t="s">
        <v>33</v>
      </c>
      <c r="S138" s="48">
        <f t="shared" si="38"/>
        <v>2.805581552856701</v>
      </c>
      <c r="T138" s="49">
        <f t="shared" si="34"/>
        <v>-2.805581552856701</v>
      </c>
      <c r="U138" s="50">
        <f t="shared" si="35"/>
        <v>-0.32024434429078302</v>
      </c>
      <c r="V138" s="42" t="s">
        <v>257</v>
      </c>
      <c r="W138" s="18"/>
      <c r="Y138" s="51"/>
      <c r="Z138" s="54"/>
      <c r="AB138" s="51"/>
    </row>
    <row r="139" spans="1:28" ht="39" customHeight="1" x14ac:dyDescent="0.25">
      <c r="A139" s="43" t="s">
        <v>247</v>
      </c>
      <c r="B139" s="41" t="s">
        <v>258</v>
      </c>
      <c r="C139" s="44" t="s">
        <v>259</v>
      </c>
      <c r="D139" s="46" t="s">
        <v>33</v>
      </c>
      <c r="E139" s="46">
        <v>0.13721005999999999</v>
      </c>
      <c r="F139" s="46" t="s">
        <v>33</v>
      </c>
      <c r="G139" s="46">
        <v>11.683027263312358</v>
      </c>
      <c r="H139" s="48">
        <f t="shared" si="61"/>
        <v>11.683027263312358</v>
      </c>
      <c r="I139" s="46">
        <f t="shared" si="62"/>
        <v>7.2291725599999994</v>
      </c>
      <c r="J139" s="46">
        <v>0</v>
      </c>
      <c r="K139" s="46">
        <v>0</v>
      </c>
      <c r="L139" s="46">
        <v>0</v>
      </c>
      <c r="M139" s="46">
        <v>0</v>
      </c>
      <c r="N139" s="46">
        <v>5.4659457485099994</v>
      </c>
      <c r="O139" s="46">
        <v>5.1908316699999997</v>
      </c>
      <c r="P139" s="46">
        <v>6.2170815148023584</v>
      </c>
      <c r="Q139" s="46">
        <v>2.0383408899999997</v>
      </c>
      <c r="R139" s="47" t="s">
        <v>33</v>
      </c>
      <c r="S139" s="48">
        <f t="shared" si="38"/>
        <v>4.4538547033123583</v>
      </c>
      <c r="T139" s="49">
        <f t="shared" si="34"/>
        <v>-4.4538547033123583</v>
      </c>
      <c r="U139" s="50">
        <f t="shared" si="35"/>
        <v>-0.38122436958600464</v>
      </c>
      <c r="V139" s="42" t="s">
        <v>257</v>
      </c>
      <c r="W139" s="18"/>
      <c r="Y139" s="51"/>
      <c r="Z139" s="54"/>
      <c r="AB139" s="51"/>
    </row>
    <row r="140" spans="1:28" ht="78.75" x14ac:dyDescent="0.25">
      <c r="A140" s="43" t="s">
        <v>247</v>
      </c>
      <c r="B140" s="41" t="s">
        <v>260</v>
      </c>
      <c r="C140" s="44" t="s">
        <v>261</v>
      </c>
      <c r="D140" s="46" t="s">
        <v>33</v>
      </c>
      <c r="E140" s="46">
        <v>0.13300895000000001</v>
      </c>
      <c r="F140" s="46" t="s">
        <v>33</v>
      </c>
      <c r="G140" s="46">
        <v>2.7308851586580598</v>
      </c>
      <c r="H140" s="48">
        <f t="shared" si="61"/>
        <v>2.7308851586580598</v>
      </c>
      <c r="I140" s="46">
        <f t="shared" si="62"/>
        <v>1.3323866600000001</v>
      </c>
      <c r="J140" s="46">
        <v>0</v>
      </c>
      <c r="K140" s="46">
        <v>0</v>
      </c>
      <c r="L140" s="46">
        <v>0</v>
      </c>
      <c r="M140" s="46">
        <v>0</v>
      </c>
      <c r="N140" s="46">
        <v>0.97418169693000001</v>
      </c>
      <c r="O140" s="46">
        <v>0.92514881000000004</v>
      </c>
      <c r="P140" s="46">
        <v>1.7567034617280597</v>
      </c>
      <c r="Q140" s="46">
        <v>0.40723784999999996</v>
      </c>
      <c r="R140" s="47" t="s">
        <v>33</v>
      </c>
      <c r="S140" s="48">
        <f t="shared" si="38"/>
        <v>1.3984984986580598</v>
      </c>
      <c r="T140" s="49">
        <f t="shared" si="34"/>
        <v>-1.3984984986580598</v>
      </c>
      <c r="U140" s="50">
        <f t="shared" si="35"/>
        <v>-0.51210447067839104</v>
      </c>
      <c r="V140" s="42" t="s">
        <v>257</v>
      </c>
      <c r="W140" s="18"/>
      <c r="Y140" s="51"/>
      <c r="Z140" s="54"/>
      <c r="AB140" s="51"/>
    </row>
    <row r="141" spans="1:28" ht="39" customHeight="1" x14ac:dyDescent="0.25">
      <c r="A141" s="43" t="s">
        <v>247</v>
      </c>
      <c r="B141" s="41" t="s">
        <v>262</v>
      </c>
      <c r="C141" s="44" t="s">
        <v>263</v>
      </c>
      <c r="D141" s="46" t="s">
        <v>33</v>
      </c>
      <c r="E141" s="46">
        <v>3.1826073199999998</v>
      </c>
      <c r="F141" s="46" t="s">
        <v>33</v>
      </c>
      <c r="G141" s="46">
        <v>3.6724052805105361</v>
      </c>
      <c r="H141" s="48">
        <f t="shared" si="61"/>
        <v>3.6724052805105361</v>
      </c>
      <c r="I141" s="46">
        <f t="shared" si="62"/>
        <v>5.6297867199999994</v>
      </c>
      <c r="J141" s="46">
        <v>0</v>
      </c>
      <c r="K141" s="46">
        <v>0</v>
      </c>
      <c r="L141" s="46">
        <v>0</v>
      </c>
      <c r="M141" s="46">
        <v>0</v>
      </c>
      <c r="N141" s="46">
        <v>0.22944077090999998</v>
      </c>
      <c r="O141" s="46">
        <v>0.21789247</v>
      </c>
      <c r="P141" s="46">
        <v>3.4429645096005359</v>
      </c>
      <c r="Q141" s="46">
        <v>5.4118942499999996</v>
      </c>
      <c r="R141" s="47" t="s">
        <v>33</v>
      </c>
      <c r="S141" s="48">
        <f t="shared" si="38"/>
        <v>-1.9573814394894633</v>
      </c>
      <c r="T141" s="49">
        <f t="shared" si="34"/>
        <v>1.9573814394894633</v>
      </c>
      <c r="U141" s="50">
        <f t="shared" si="35"/>
        <v>0.53299712040969216</v>
      </c>
      <c r="V141" s="42" t="s">
        <v>257</v>
      </c>
      <c r="W141" s="18"/>
      <c r="Y141" s="51"/>
      <c r="Z141" s="54"/>
      <c r="AB141" s="51"/>
    </row>
    <row r="142" spans="1:28" ht="39" customHeight="1" x14ac:dyDescent="0.25">
      <c r="A142" s="43" t="s">
        <v>247</v>
      </c>
      <c r="B142" s="41" t="s">
        <v>264</v>
      </c>
      <c r="C142" s="44" t="s">
        <v>265</v>
      </c>
      <c r="D142" s="46" t="s">
        <v>33</v>
      </c>
      <c r="E142" s="46">
        <v>2.4165855600000001</v>
      </c>
      <c r="F142" s="46" t="s">
        <v>33</v>
      </c>
      <c r="G142" s="46">
        <v>5.2110204351718963</v>
      </c>
      <c r="H142" s="48">
        <f t="shared" si="61"/>
        <v>5.2110204351718963</v>
      </c>
      <c r="I142" s="46">
        <f t="shared" si="62"/>
        <v>5.176215</v>
      </c>
      <c r="J142" s="46">
        <v>0</v>
      </c>
      <c r="K142" s="46">
        <v>0</v>
      </c>
      <c r="L142" s="46">
        <v>0</v>
      </c>
      <c r="M142" s="46">
        <v>0</v>
      </c>
      <c r="N142" s="46">
        <v>1.7113131395099999</v>
      </c>
      <c r="O142" s="46">
        <v>1.6251786699999999</v>
      </c>
      <c r="P142" s="46">
        <v>3.4997072956618966</v>
      </c>
      <c r="Q142" s="46">
        <v>3.5510363300000001</v>
      </c>
      <c r="R142" s="47" t="s">
        <v>33</v>
      </c>
      <c r="S142" s="48">
        <f t="shared" si="38"/>
        <v>3.4805435171896271E-2</v>
      </c>
      <c r="T142" s="49">
        <f t="shared" si="34"/>
        <v>-3.4805435171896271E-2</v>
      </c>
      <c r="U142" s="50">
        <f t="shared" si="35"/>
        <v>-6.6791975976482889E-3</v>
      </c>
      <c r="V142" s="42" t="s">
        <v>33</v>
      </c>
      <c r="W142" s="18"/>
      <c r="Y142" s="51"/>
      <c r="Z142" s="54"/>
      <c r="AB142" s="51"/>
    </row>
    <row r="143" spans="1:28" ht="39" customHeight="1" x14ac:dyDescent="0.25">
      <c r="A143" s="43" t="s">
        <v>247</v>
      </c>
      <c r="B143" s="41" t="s">
        <v>266</v>
      </c>
      <c r="C143" s="44" t="s">
        <v>267</v>
      </c>
      <c r="D143" s="46" t="s">
        <v>33</v>
      </c>
      <c r="E143" s="46">
        <v>5.2724297699999996</v>
      </c>
      <c r="F143" s="46" t="s">
        <v>33</v>
      </c>
      <c r="G143" s="46">
        <v>4.5467343573052732</v>
      </c>
      <c r="H143" s="48">
        <f t="shared" si="61"/>
        <v>4.5467343573052732</v>
      </c>
      <c r="I143" s="46">
        <f t="shared" si="62"/>
        <v>14.202301389999999</v>
      </c>
      <c r="J143" s="46">
        <v>0</v>
      </c>
      <c r="K143" s="46">
        <v>0</v>
      </c>
      <c r="L143" s="46">
        <v>0</v>
      </c>
      <c r="M143" s="46">
        <v>0</v>
      </c>
      <c r="N143" s="46">
        <v>0.48105922760999997</v>
      </c>
      <c r="O143" s="46">
        <v>0.45684637</v>
      </c>
      <c r="P143" s="46">
        <v>4.0656751296952729</v>
      </c>
      <c r="Q143" s="46">
        <v>13.74545502</v>
      </c>
      <c r="R143" s="47" t="s">
        <v>33</v>
      </c>
      <c r="S143" s="48">
        <f t="shared" si="38"/>
        <v>-9.6555670326947265</v>
      </c>
      <c r="T143" s="49">
        <f t="shared" si="34"/>
        <v>9.6555670326947265</v>
      </c>
      <c r="U143" s="50">
        <f t="shared" si="35"/>
        <v>2.123626821782771</v>
      </c>
      <c r="V143" s="42" t="s">
        <v>257</v>
      </c>
      <c r="W143" s="18"/>
      <c r="Y143" s="51"/>
      <c r="Z143" s="54"/>
      <c r="AB143" s="51"/>
    </row>
    <row r="144" spans="1:28" ht="39" customHeight="1" x14ac:dyDescent="0.25">
      <c r="A144" s="43" t="s">
        <v>247</v>
      </c>
      <c r="B144" s="41" t="s">
        <v>268</v>
      </c>
      <c r="C144" s="44" t="s">
        <v>269</v>
      </c>
      <c r="D144" s="46" t="s">
        <v>33</v>
      </c>
      <c r="E144" s="46">
        <v>0.58088976999999997</v>
      </c>
      <c r="F144" s="46" t="s">
        <v>33</v>
      </c>
      <c r="G144" s="46">
        <v>2.3368298061139345</v>
      </c>
      <c r="H144" s="48">
        <f t="shared" si="61"/>
        <v>2.3368298061139345</v>
      </c>
      <c r="I144" s="46">
        <f t="shared" si="62"/>
        <v>1.2175021599999998</v>
      </c>
      <c r="J144" s="46">
        <v>0</v>
      </c>
      <c r="K144" s="46">
        <v>0</v>
      </c>
      <c r="L144" s="46">
        <v>0</v>
      </c>
      <c r="M144" s="46">
        <v>0</v>
      </c>
      <c r="N144" s="46">
        <v>1.1595611149199998</v>
      </c>
      <c r="O144" s="46">
        <v>1.1011976399999999</v>
      </c>
      <c r="P144" s="46">
        <v>1.1772686911939347</v>
      </c>
      <c r="Q144" s="46">
        <v>0.11630452000000001</v>
      </c>
      <c r="R144" s="47" t="s">
        <v>33</v>
      </c>
      <c r="S144" s="48">
        <f t="shared" si="38"/>
        <v>1.1193276461139348</v>
      </c>
      <c r="T144" s="49">
        <f t="shared" si="34"/>
        <v>-1.1193276461139348</v>
      </c>
      <c r="U144" s="50">
        <f t="shared" si="35"/>
        <v>-0.47899408129141297</v>
      </c>
      <c r="V144" s="42" t="s">
        <v>257</v>
      </c>
      <c r="W144" s="18"/>
      <c r="Y144" s="51"/>
      <c r="Z144" s="54"/>
      <c r="AB144" s="51"/>
    </row>
    <row r="145" spans="1:28" ht="39" customHeight="1" x14ac:dyDescent="0.25">
      <c r="A145" s="43" t="s">
        <v>247</v>
      </c>
      <c r="B145" s="41" t="s">
        <v>270</v>
      </c>
      <c r="C145" s="44" t="s">
        <v>271</v>
      </c>
      <c r="D145" s="46" t="s">
        <v>33</v>
      </c>
      <c r="E145" s="46">
        <v>2.0471184099999999</v>
      </c>
      <c r="F145" s="46" t="s">
        <v>33</v>
      </c>
      <c r="G145" s="46">
        <v>3.0390223312414002</v>
      </c>
      <c r="H145" s="48">
        <f t="shared" si="61"/>
        <v>3.0390223312414002</v>
      </c>
      <c r="I145" s="46">
        <f t="shared" si="62"/>
        <v>0.62993533999999995</v>
      </c>
      <c r="J145" s="46">
        <v>0</v>
      </c>
      <c r="K145" s="46">
        <v>0</v>
      </c>
      <c r="L145" s="46">
        <v>0</v>
      </c>
      <c r="M145" s="46">
        <v>0</v>
      </c>
      <c r="N145" s="46">
        <v>0.66332191301999988</v>
      </c>
      <c r="O145" s="46">
        <v>0.62993533999999995</v>
      </c>
      <c r="P145" s="46">
        <v>2.3757004182214003</v>
      </c>
      <c r="Q145" s="46">
        <v>0</v>
      </c>
      <c r="R145" s="47" t="s">
        <v>33</v>
      </c>
      <c r="S145" s="48">
        <f t="shared" si="38"/>
        <v>2.4090869912414004</v>
      </c>
      <c r="T145" s="49">
        <f t="shared" si="34"/>
        <v>-2.4090869912414004</v>
      </c>
      <c r="U145" s="50">
        <f t="shared" si="35"/>
        <v>-0.79271776534044758</v>
      </c>
      <c r="V145" s="42" t="s">
        <v>257</v>
      </c>
      <c r="W145" s="18"/>
      <c r="Y145" s="51"/>
      <c r="Z145" s="54"/>
      <c r="AB145" s="51"/>
    </row>
    <row r="146" spans="1:28" ht="39" customHeight="1" x14ac:dyDescent="0.25">
      <c r="A146" s="43" t="s">
        <v>247</v>
      </c>
      <c r="B146" s="41" t="s">
        <v>272</v>
      </c>
      <c r="C146" s="44" t="s">
        <v>273</v>
      </c>
      <c r="D146" s="46" t="s">
        <v>33</v>
      </c>
      <c r="E146" s="46">
        <v>3.6123252099999998</v>
      </c>
      <c r="F146" s="46" t="s">
        <v>33</v>
      </c>
      <c r="G146" s="46">
        <v>1.5214533986065479</v>
      </c>
      <c r="H146" s="48">
        <f t="shared" si="61"/>
        <v>1.5214533986065479</v>
      </c>
      <c r="I146" s="46">
        <f t="shared" si="62"/>
        <v>2.4517220000000002</v>
      </c>
      <c r="J146" s="46">
        <v>0</v>
      </c>
      <c r="K146" s="46">
        <v>0</v>
      </c>
      <c r="L146" s="46">
        <v>0</v>
      </c>
      <c r="M146" s="46">
        <v>0</v>
      </c>
      <c r="N146" s="46">
        <v>0.37023919100999997</v>
      </c>
      <c r="O146" s="46">
        <v>0.35160416999999999</v>
      </c>
      <c r="P146" s="46">
        <v>1.1512142075965479</v>
      </c>
      <c r="Q146" s="46">
        <v>2.1001178300000003</v>
      </c>
      <c r="R146" s="47" t="s">
        <v>33</v>
      </c>
      <c r="S146" s="48">
        <f t="shared" si="38"/>
        <v>-0.93026860139345224</v>
      </c>
      <c r="T146" s="49">
        <f t="shared" si="34"/>
        <v>0.93026860139345224</v>
      </c>
      <c r="U146" s="50">
        <f t="shared" si="35"/>
        <v>0.61143417356420937</v>
      </c>
      <c r="V146" s="42" t="s">
        <v>257</v>
      </c>
      <c r="W146" s="18"/>
      <c r="Y146" s="51"/>
      <c r="Z146" s="54"/>
      <c r="AB146" s="51"/>
    </row>
    <row r="147" spans="1:28" ht="39" customHeight="1" x14ac:dyDescent="0.25">
      <c r="A147" s="43" t="s">
        <v>247</v>
      </c>
      <c r="B147" s="41" t="s">
        <v>274</v>
      </c>
      <c r="C147" s="44" t="s">
        <v>275</v>
      </c>
      <c r="D147" s="46" t="s">
        <v>33</v>
      </c>
      <c r="E147" s="46">
        <v>3.1744237200000001</v>
      </c>
      <c r="F147" s="46" t="s">
        <v>33</v>
      </c>
      <c r="G147" s="46">
        <v>2.8591184351325225</v>
      </c>
      <c r="H147" s="48">
        <f t="shared" si="61"/>
        <v>2.8591184351325225</v>
      </c>
      <c r="I147" s="46">
        <f t="shared" si="62"/>
        <v>0.46553909999999998</v>
      </c>
      <c r="J147" s="46">
        <v>0</v>
      </c>
      <c r="K147" s="46">
        <v>0</v>
      </c>
      <c r="L147" s="46">
        <v>0</v>
      </c>
      <c r="M147" s="46">
        <v>0</v>
      </c>
      <c r="N147" s="46">
        <v>0.49021267229999993</v>
      </c>
      <c r="O147" s="46">
        <v>0.46553909999999998</v>
      </c>
      <c r="P147" s="46">
        <v>2.3689057628325227</v>
      </c>
      <c r="Q147" s="46">
        <v>0</v>
      </c>
      <c r="R147" s="47" t="s">
        <v>33</v>
      </c>
      <c r="S147" s="48">
        <f t="shared" si="38"/>
        <v>2.3935793351325225</v>
      </c>
      <c r="T147" s="49">
        <f t="shared" si="34"/>
        <v>-2.3935793351325225</v>
      </c>
      <c r="U147" s="50">
        <f t="shared" si="35"/>
        <v>-0.83717390147973292</v>
      </c>
      <c r="V147" s="42" t="s">
        <v>257</v>
      </c>
      <c r="W147" s="18"/>
      <c r="Y147" s="51"/>
      <c r="Z147" s="54"/>
      <c r="AB147" s="51"/>
    </row>
    <row r="148" spans="1:28" ht="39" customHeight="1" x14ac:dyDescent="0.25">
      <c r="A148" s="43" t="s">
        <v>247</v>
      </c>
      <c r="B148" s="41" t="s">
        <v>276</v>
      </c>
      <c r="C148" s="44" t="s">
        <v>277</v>
      </c>
      <c r="D148" s="46" t="s">
        <v>33</v>
      </c>
      <c r="E148" s="46">
        <v>0.14180501999999998</v>
      </c>
      <c r="F148" s="46" t="s">
        <v>33</v>
      </c>
      <c r="G148" s="46">
        <v>10.250668532377995</v>
      </c>
      <c r="H148" s="48">
        <f t="shared" si="61"/>
        <v>10.250668532377995</v>
      </c>
      <c r="I148" s="46">
        <f t="shared" si="62"/>
        <v>4.6573015499999997</v>
      </c>
      <c r="J148" s="46">
        <v>0</v>
      </c>
      <c r="K148" s="46">
        <v>0</v>
      </c>
      <c r="L148" s="46">
        <v>0</v>
      </c>
      <c r="M148" s="46">
        <v>0</v>
      </c>
      <c r="N148" s="46">
        <v>3.5723775894299998</v>
      </c>
      <c r="O148" s="46">
        <v>3.3925713100000001</v>
      </c>
      <c r="P148" s="46">
        <v>6.6782909429479957</v>
      </c>
      <c r="Q148" s="46">
        <v>1.26473024</v>
      </c>
      <c r="R148" s="47" t="s">
        <v>33</v>
      </c>
      <c r="S148" s="48">
        <f t="shared" si="38"/>
        <v>5.5933669823779955</v>
      </c>
      <c r="T148" s="49">
        <f t="shared" si="34"/>
        <v>-5.5933669823779955</v>
      </c>
      <c r="U148" s="50">
        <f t="shared" si="35"/>
        <v>-0.54565875042302447</v>
      </c>
      <c r="V148" s="42" t="s">
        <v>257</v>
      </c>
      <c r="W148" s="18"/>
      <c r="Y148" s="51"/>
      <c r="Z148" s="54"/>
      <c r="AB148" s="51"/>
    </row>
    <row r="149" spans="1:28" ht="39" customHeight="1" x14ac:dyDescent="0.25">
      <c r="A149" s="43" t="s">
        <v>247</v>
      </c>
      <c r="B149" s="41" t="s">
        <v>278</v>
      </c>
      <c r="C149" s="44" t="s">
        <v>279</v>
      </c>
      <c r="D149" s="46" t="s">
        <v>33</v>
      </c>
      <c r="E149" s="46">
        <v>0</v>
      </c>
      <c r="F149" s="46" t="s">
        <v>33</v>
      </c>
      <c r="G149" s="46">
        <v>6.0254250883468412E-2</v>
      </c>
      <c r="H149" s="48">
        <f t="shared" si="61"/>
        <v>6.0254250883468412E-2</v>
      </c>
      <c r="I149" s="46">
        <f t="shared" si="62"/>
        <v>3.8840809100000002</v>
      </c>
      <c r="J149" s="46">
        <v>0</v>
      </c>
      <c r="K149" s="46">
        <v>0</v>
      </c>
      <c r="L149" s="46">
        <v>0</v>
      </c>
      <c r="M149" s="46">
        <v>0</v>
      </c>
      <c r="N149" s="46">
        <v>0</v>
      </c>
      <c r="O149" s="46">
        <v>0</v>
      </c>
      <c r="P149" s="46">
        <v>6.0254250883468412E-2</v>
      </c>
      <c r="Q149" s="46">
        <v>3.8840809100000002</v>
      </c>
      <c r="R149" s="47" t="s">
        <v>33</v>
      </c>
      <c r="S149" s="48">
        <f t="shared" si="38"/>
        <v>-3.823826659116532</v>
      </c>
      <c r="T149" s="49">
        <f t="shared" si="34"/>
        <v>3.823826659116532</v>
      </c>
      <c r="U149" s="50">
        <f t="shared" si="35"/>
        <v>63.46152517125811</v>
      </c>
      <c r="V149" s="42" t="s">
        <v>257</v>
      </c>
      <c r="W149" s="18"/>
      <c r="Y149" s="51"/>
      <c r="Z149" s="54"/>
      <c r="AB149" s="51"/>
    </row>
    <row r="150" spans="1:28" ht="39" customHeight="1" x14ac:dyDescent="0.25">
      <c r="A150" s="43" t="s">
        <v>247</v>
      </c>
      <c r="B150" s="41" t="s">
        <v>280</v>
      </c>
      <c r="C150" s="44" t="s">
        <v>281</v>
      </c>
      <c r="D150" s="46" t="s">
        <v>33</v>
      </c>
      <c r="E150" s="46">
        <v>0</v>
      </c>
      <c r="F150" s="46" t="s">
        <v>33</v>
      </c>
      <c r="G150" s="46">
        <v>2.9199817094804358E-2</v>
      </c>
      <c r="H150" s="48">
        <f t="shared" si="61"/>
        <v>2.9199817094804358E-2</v>
      </c>
      <c r="I150" s="46">
        <f t="shared" si="62"/>
        <v>0.38371289000000003</v>
      </c>
      <c r="J150" s="46">
        <v>0</v>
      </c>
      <c r="K150" s="46">
        <v>0</v>
      </c>
      <c r="L150" s="46">
        <v>0</v>
      </c>
      <c r="M150" s="46">
        <v>0</v>
      </c>
      <c r="N150" s="46">
        <v>0</v>
      </c>
      <c r="O150" s="46">
        <v>0</v>
      </c>
      <c r="P150" s="46">
        <v>2.9199817094804358E-2</v>
      </c>
      <c r="Q150" s="46">
        <v>0.38371289000000003</v>
      </c>
      <c r="R150" s="47" t="s">
        <v>33</v>
      </c>
      <c r="S150" s="48">
        <f t="shared" si="38"/>
        <v>-0.35451307290519568</v>
      </c>
      <c r="T150" s="49">
        <f t="shared" si="34"/>
        <v>0.35451307290519568</v>
      </c>
      <c r="U150" s="50">
        <f t="shared" si="35"/>
        <v>12.140934710453225</v>
      </c>
      <c r="V150" s="42" t="s">
        <v>257</v>
      </c>
      <c r="W150" s="18"/>
      <c r="Y150" s="51"/>
      <c r="Z150" s="54"/>
      <c r="AB150" s="51"/>
    </row>
    <row r="151" spans="1:28" ht="39" customHeight="1" x14ac:dyDescent="0.25">
      <c r="A151" s="43" t="s">
        <v>247</v>
      </c>
      <c r="B151" s="41" t="s">
        <v>282</v>
      </c>
      <c r="C151" s="44" t="s">
        <v>283</v>
      </c>
      <c r="D151" s="46" t="s">
        <v>33</v>
      </c>
      <c r="E151" s="46">
        <v>0.14643622000000001</v>
      </c>
      <c r="F151" s="46" t="s">
        <v>33</v>
      </c>
      <c r="G151" s="46">
        <v>2.7439963723805096</v>
      </c>
      <c r="H151" s="48">
        <f t="shared" si="61"/>
        <v>2.7439963723805096</v>
      </c>
      <c r="I151" s="46">
        <f t="shared" si="62"/>
        <v>3.5753241300000003</v>
      </c>
      <c r="J151" s="46">
        <v>0</v>
      </c>
      <c r="K151" s="46">
        <v>0</v>
      </c>
      <c r="L151" s="46">
        <v>0</v>
      </c>
      <c r="M151" s="46">
        <v>0</v>
      </c>
      <c r="N151" s="46">
        <v>0.89630773479000003</v>
      </c>
      <c r="O151" s="46">
        <v>0.85119443000000006</v>
      </c>
      <c r="P151" s="46">
        <v>1.8476886375905095</v>
      </c>
      <c r="Q151" s="46">
        <v>2.7241297000000002</v>
      </c>
      <c r="R151" s="47" t="s">
        <v>33</v>
      </c>
      <c r="S151" s="48">
        <f t="shared" si="38"/>
        <v>-0.83132775761949063</v>
      </c>
      <c r="T151" s="49">
        <f t="shared" si="34"/>
        <v>0.83132775761949063</v>
      </c>
      <c r="U151" s="50">
        <f t="shared" si="35"/>
        <v>0.30296241131626778</v>
      </c>
      <c r="V151" s="42" t="s">
        <v>257</v>
      </c>
      <c r="W151" s="18"/>
      <c r="Y151" s="51"/>
      <c r="Z151" s="54"/>
      <c r="AB151" s="51"/>
    </row>
    <row r="152" spans="1:28" ht="39" customHeight="1" x14ac:dyDescent="0.25">
      <c r="A152" s="43" t="s">
        <v>247</v>
      </c>
      <c r="B152" s="41" t="s">
        <v>284</v>
      </c>
      <c r="C152" s="44" t="s">
        <v>285</v>
      </c>
      <c r="D152" s="46" t="s">
        <v>33</v>
      </c>
      <c r="E152" s="46">
        <v>0.11502297</v>
      </c>
      <c r="F152" s="46" t="s">
        <v>33</v>
      </c>
      <c r="G152" s="46">
        <v>1.501620620370447</v>
      </c>
      <c r="H152" s="48">
        <f t="shared" si="61"/>
        <v>1.501620620370447</v>
      </c>
      <c r="I152" s="46">
        <f t="shared" si="62"/>
        <v>2.90723434</v>
      </c>
      <c r="J152" s="46">
        <v>0</v>
      </c>
      <c r="K152" s="46">
        <v>0</v>
      </c>
      <c r="L152" s="46">
        <v>0</v>
      </c>
      <c r="M152" s="46">
        <v>0</v>
      </c>
      <c r="N152" s="46">
        <v>0.60500357189999998</v>
      </c>
      <c r="O152" s="46">
        <v>0.57455230000000002</v>
      </c>
      <c r="P152" s="46">
        <v>0.89661704847044699</v>
      </c>
      <c r="Q152" s="46">
        <v>2.3326820399999999</v>
      </c>
      <c r="R152" s="47" t="s">
        <v>33</v>
      </c>
      <c r="S152" s="48">
        <f t="shared" si="38"/>
        <v>-1.4056137196295531</v>
      </c>
      <c r="T152" s="49">
        <f t="shared" si="34"/>
        <v>1.4056137196295531</v>
      </c>
      <c r="U152" s="50">
        <f t="shared" si="35"/>
        <v>0.93606447631412437</v>
      </c>
      <c r="V152" s="42" t="s">
        <v>257</v>
      </c>
      <c r="W152" s="18"/>
      <c r="Y152" s="51"/>
      <c r="Z152" s="54"/>
      <c r="AB152" s="51"/>
    </row>
    <row r="153" spans="1:28" ht="39" customHeight="1" x14ac:dyDescent="0.25">
      <c r="A153" s="43" t="s">
        <v>247</v>
      </c>
      <c r="B153" s="41" t="s">
        <v>286</v>
      </c>
      <c r="C153" s="44" t="s">
        <v>287</v>
      </c>
      <c r="D153" s="46" t="s">
        <v>33</v>
      </c>
      <c r="E153" s="46">
        <v>0.11449782999999999</v>
      </c>
      <c r="F153" s="46" t="s">
        <v>33</v>
      </c>
      <c r="G153" s="46">
        <v>1.265070856894374</v>
      </c>
      <c r="H153" s="48">
        <f t="shared" si="61"/>
        <v>1.265070856894374</v>
      </c>
      <c r="I153" s="46">
        <f t="shared" si="62"/>
        <v>1.5824564300000001</v>
      </c>
      <c r="J153" s="46">
        <v>0</v>
      </c>
      <c r="K153" s="46">
        <v>0</v>
      </c>
      <c r="L153" s="46">
        <v>0</v>
      </c>
      <c r="M153" s="46">
        <v>0</v>
      </c>
      <c r="N153" s="46">
        <v>0.56225044512</v>
      </c>
      <c r="O153" s="46">
        <v>0.53395104000000004</v>
      </c>
      <c r="P153" s="46">
        <v>0.70282041177437404</v>
      </c>
      <c r="Q153" s="46">
        <v>1.0485053900000001</v>
      </c>
      <c r="R153" s="47" t="s">
        <v>33</v>
      </c>
      <c r="S153" s="48">
        <f t="shared" si="38"/>
        <v>-0.3173855731056261</v>
      </c>
      <c r="T153" s="49">
        <f t="shared" si="34"/>
        <v>0.3173855731056261</v>
      </c>
      <c r="U153" s="50">
        <f t="shared" si="35"/>
        <v>0.2508836334154253</v>
      </c>
      <c r="V153" s="42" t="s">
        <v>257</v>
      </c>
      <c r="W153" s="18"/>
      <c r="Y153" s="51"/>
      <c r="Z153" s="54"/>
      <c r="AB153" s="51"/>
    </row>
    <row r="154" spans="1:28" ht="39" customHeight="1" x14ac:dyDescent="0.25">
      <c r="A154" s="43" t="s">
        <v>247</v>
      </c>
      <c r="B154" s="41" t="s">
        <v>288</v>
      </c>
      <c r="C154" s="44" t="s">
        <v>289</v>
      </c>
      <c r="D154" s="46" t="s">
        <v>33</v>
      </c>
      <c r="E154" s="46">
        <v>0.11567938999999999</v>
      </c>
      <c r="F154" s="46" t="s">
        <v>33</v>
      </c>
      <c r="G154" s="46">
        <v>2.635382500337009</v>
      </c>
      <c r="H154" s="48">
        <f t="shared" si="61"/>
        <v>2.635382500337009</v>
      </c>
      <c r="I154" s="46">
        <f t="shared" si="62"/>
        <v>3.2720962500000002</v>
      </c>
      <c r="J154" s="46">
        <v>0</v>
      </c>
      <c r="K154" s="46">
        <v>0</v>
      </c>
      <c r="L154" s="46">
        <v>0</v>
      </c>
      <c r="M154" s="46">
        <v>0</v>
      </c>
      <c r="N154" s="46">
        <v>1.0451670278399998</v>
      </c>
      <c r="O154" s="46">
        <v>0.99256127999999999</v>
      </c>
      <c r="P154" s="46">
        <v>1.5902154724970092</v>
      </c>
      <c r="Q154" s="46">
        <v>2.2795349700000003</v>
      </c>
      <c r="R154" s="47" t="s">
        <v>33</v>
      </c>
      <c r="S154" s="48">
        <f t="shared" si="38"/>
        <v>-0.6367137496629911</v>
      </c>
      <c r="T154" s="49">
        <f t="shared" ref="T154:T217" si="63">IF(H154="нд","нд",(K154+M154+O154+Q154)-(J154+L154+N154+P154))</f>
        <v>0.6367137496629911</v>
      </c>
      <c r="U154" s="50">
        <f t="shared" ref="U154:U217" si="64">IF(H154="нд","нд",IF((J154+L154+N154+P154)&gt;0,T154/(J154+L154+N154+P154),"-"))</f>
        <v>0.24160202535365133</v>
      </c>
      <c r="V154" s="42" t="s">
        <v>257</v>
      </c>
      <c r="W154" s="18"/>
      <c r="Y154" s="51"/>
      <c r="Z154" s="54"/>
      <c r="AB154" s="51"/>
    </row>
    <row r="155" spans="1:28" ht="39" customHeight="1" x14ac:dyDescent="0.25">
      <c r="A155" s="43" t="s">
        <v>247</v>
      </c>
      <c r="B155" s="41" t="s">
        <v>290</v>
      </c>
      <c r="C155" s="44" t="s">
        <v>291</v>
      </c>
      <c r="D155" s="46" t="s">
        <v>33</v>
      </c>
      <c r="E155" s="46">
        <v>0.14525466000000001</v>
      </c>
      <c r="F155" s="46" t="s">
        <v>33</v>
      </c>
      <c r="G155" s="46">
        <v>3.6752474126841732</v>
      </c>
      <c r="H155" s="48">
        <f t="shared" si="61"/>
        <v>3.6752474126841732</v>
      </c>
      <c r="I155" s="46">
        <f t="shared" si="62"/>
        <v>2.52909534</v>
      </c>
      <c r="J155" s="46">
        <v>0</v>
      </c>
      <c r="K155" s="46">
        <v>0</v>
      </c>
      <c r="L155" s="46">
        <v>0</v>
      </c>
      <c r="M155" s="46">
        <v>0</v>
      </c>
      <c r="N155" s="46">
        <v>2.66313739302</v>
      </c>
      <c r="O155" s="46">
        <v>2.52909534</v>
      </c>
      <c r="P155" s="46">
        <v>1.0121100196641732</v>
      </c>
      <c r="Q155" s="46">
        <v>0</v>
      </c>
      <c r="R155" s="47" t="s">
        <v>33</v>
      </c>
      <c r="S155" s="48">
        <f t="shared" si="38"/>
        <v>1.1461520726841732</v>
      </c>
      <c r="T155" s="49">
        <f t="shared" si="63"/>
        <v>-1.1461520726841732</v>
      </c>
      <c r="U155" s="50">
        <f t="shared" si="64"/>
        <v>-0.31185711980328817</v>
      </c>
      <c r="V155" s="42" t="s">
        <v>257</v>
      </c>
      <c r="W155" s="18"/>
      <c r="Y155" s="51"/>
      <c r="Z155" s="54"/>
      <c r="AB155" s="51"/>
    </row>
    <row r="156" spans="1:28" ht="39" customHeight="1" x14ac:dyDescent="0.25">
      <c r="A156" s="43" t="s">
        <v>247</v>
      </c>
      <c r="B156" s="41" t="s">
        <v>292</v>
      </c>
      <c r="C156" s="44" t="s">
        <v>293</v>
      </c>
      <c r="D156" s="46" t="s">
        <v>33</v>
      </c>
      <c r="E156" s="46">
        <v>0.15195017000000002</v>
      </c>
      <c r="F156" s="46" t="s">
        <v>33</v>
      </c>
      <c r="G156" s="46">
        <v>0.55715379039712443</v>
      </c>
      <c r="H156" s="48">
        <f t="shared" si="61"/>
        <v>0.55715379039712443</v>
      </c>
      <c r="I156" s="46">
        <f t="shared" si="62"/>
        <v>0.44709308999999997</v>
      </c>
      <c r="J156" s="46">
        <v>0</v>
      </c>
      <c r="K156" s="46">
        <v>0</v>
      </c>
      <c r="L156" s="46">
        <v>0</v>
      </c>
      <c r="M156" s="46">
        <v>0</v>
      </c>
      <c r="N156" s="46">
        <v>0.24336781208999997</v>
      </c>
      <c r="O156" s="46">
        <v>0.23111852999999999</v>
      </c>
      <c r="P156" s="46">
        <v>0.31378597830712446</v>
      </c>
      <c r="Q156" s="46">
        <v>0.21597456000000001</v>
      </c>
      <c r="R156" s="47" t="s">
        <v>33</v>
      </c>
      <c r="S156" s="48">
        <f t="shared" si="38"/>
        <v>0.11006070039712446</v>
      </c>
      <c r="T156" s="49">
        <f t="shared" si="63"/>
        <v>-0.11006070039712446</v>
      </c>
      <c r="U156" s="50">
        <f t="shared" si="64"/>
        <v>-0.19754097036417201</v>
      </c>
      <c r="V156" s="42" t="s">
        <v>257</v>
      </c>
      <c r="W156" s="18"/>
      <c r="Y156" s="51"/>
      <c r="Z156" s="54"/>
      <c r="AB156" s="51"/>
    </row>
    <row r="157" spans="1:28" ht="39" customHeight="1" x14ac:dyDescent="0.25">
      <c r="A157" s="43" t="s">
        <v>247</v>
      </c>
      <c r="B157" s="41" t="s">
        <v>294</v>
      </c>
      <c r="C157" s="44" t="s">
        <v>295</v>
      </c>
      <c r="D157" s="46" t="s">
        <v>33</v>
      </c>
      <c r="E157" s="46">
        <v>0.11515425</v>
      </c>
      <c r="F157" s="46" t="s">
        <v>33</v>
      </c>
      <c r="G157" s="46">
        <v>2.5036975883985004</v>
      </c>
      <c r="H157" s="48">
        <f t="shared" si="61"/>
        <v>2.5036975883985004</v>
      </c>
      <c r="I157" s="46">
        <f t="shared" si="62"/>
        <v>3.2834898299999997</v>
      </c>
      <c r="J157" s="46">
        <v>0</v>
      </c>
      <c r="K157" s="46">
        <v>0</v>
      </c>
      <c r="L157" s="46">
        <v>0</v>
      </c>
      <c r="M157" s="46">
        <v>0</v>
      </c>
      <c r="N157" s="46">
        <v>1.24977035079</v>
      </c>
      <c r="O157" s="46">
        <v>1.18686643</v>
      </c>
      <c r="P157" s="46">
        <v>1.2539272376085004</v>
      </c>
      <c r="Q157" s="46">
        <v>2.0966233999999999</v>
      </c>
      <c r="R157" s="47" t="s">
        <v>33</v>
      </c>
      <c r="S157" s="48">
        <f t="shared" ref="S157:S213" si="65">IF(H157="нд","нд",G157-I157)</f>
        <v>-0.77979224160149929</v>
      </c>
      <c r="T157" s="49">
        <f t="shared" si="63"/>
        <v>0.77979224160149929</v>
      </c>
      <c r="U157" s="50">
        <f t="shared" si="64"/>
        <v>0.31145624184600357</v>
      </c>
      <c r="V157" s="42" t="s">
        <v>257</v>
      </c>
      <c r="W157" s="18"/>
      <c r="Y157" s="51"/>
      <c r="Z157" s="54"/>
      <c r="AB157" s="51"/>
    </row>
    <row r="158" spans="1:28" ht="39" customHeight="1" x14ac:dyDescent="0.25">
      <c r="A158" s="43" t="s">
        <v>247</v>
      </c>
      <c r="B158" s="41" t="s">
        <v>296</v>
      </c>
      <c r="C158" s="44" t="s">
        <v>297</v>
      </c>
      <c r="D158" s="46" t="s">
        <v>33</v>
      </c>
      <c r="E158" s="46">
        <v>0</v>
      </c>
      <c r="F158" s="46" t="s">
        <v>33</v>
      </c>
      <c r="G158" s="46">
        <v>1.3724579367901137</v>
      </c>
      <c r="H158" s="48">
        <f t="shared" si="61"/>
        <v>1.3724579367901137</v>
      </c>
      <c r="I158" s="46">
        <f t="shared" si="62"/>
        <v>1.14159297</v>
      </c>
      <c r="J158" s="46">
        <v>0</v>
      </c>
      <c r="K158" s="46">
        <v>0</v>
      </c>
      <c r="L158" s="46">
        <v>0</v>
      </c>
      <c r="M158" s="46">
        <v>0</v>
      </c>
      <c r="N158" s="46">
        <v>0</v>
      </c>
      <c r="O158" s="46">
        <v>0</v>
      </c>
      <c r="P158" s="46">
        <v>1.3724579367901137</v>
      </c>
      <c r="Q158" s="46">
        <v>1.14159297</v>
      </c>
      <c r="R158" s="47" t="s">
        <v>33</v>
      </c>
      <c r="S158" s="48">
        <f t="shared" si="65"/>
        <v>0.2308649667901137</v>
      </c>
      <c r="T158" s="49">
        <f t="shared" si="63"/>
        <v>-0.2308649667901137</v>
      </c>
      <c r="U158" s="50">
        <f t="shared" si="64"/>
        <v>-0.16821278131849898</v>
      </c>
      <c r="V158" s="42" t="s">
        <v>257</v>
      </c>
      <c r="W158" s="18"/>
      <c r="Y158" s="51"/>
      <c r="Z158" s="54"/>
      <c r="AB158" s="51"/>
    </row>
    <row r="159" spans="1:28" ht="39" customHeight="1" x14ac:dyDescent="0.25">
      <c r="A159" s="43" t="s">
        <v>247</v>
      </c>
      <c r="B159" s="41" t="s">
        <v>298</v>
      </c>
      <c r="C159" s="44" t="s">
        <v>299</v>
      </c>
      <c r="D159" s="46" t="s">
        <v>33</v>
      </c>
      <c r="E159" s="46">
        <v>1.19931633</v>
      </c>
      <c r="F159" s="46" t="s">
        <v>33</v>
      </c>
      <c r="G159" s="46">
        <v>1.3682383076463627</v>
      </c>
      <c r="H159" s="48">
        <f t="shared" si="61"/>
        <v>1.3682383076463627</v>
      </c>
      <c r="I159" s="46">
        <f t="shared" si="62"/>
        <v>2.8194186800000001</v>
      </c>
      <c r="J159" s="46">
        <v>0</v>
      </c>
      <c r="K159" s="46">
        <v>0</v>
      </c>
      <c r="L159" s="46">
        <v>0</v>
      </c>
      <c r="M159" s="46">
        <v>0</v>
      </c>
      <c r="N159" s="46">
        <v>0.12579154848000001</v>
      </c>
      <c r="O159" s="46">
        <v>0.11946016000000001</v>
      </c>
      <c r="P159" s="46">
        <v>1.2424467591663626</v>
      </c>
      <c r="Q159" s="46">
        <v>2.69995852</v>
      </c>
      <c r="R159" s="47" t="s">
        <v>33</v>
      </c>
      <c r="S159" s="48">
        <f t="shared" si="65"/>
        <v>-1.4511803723536374</v>
      </c>
      <c r="T159" s="49">
        <f t="shared" si="63"/>
        <v>1.4511803723536374</v>
      </c>
      <c r="U159" s="50">
        <f t="shared" si="64"/>
        <v>1.0606196042339666</v>
      </c>
      <c r="V159" s="42" t="s">
        <v>257</v>
      </c>
      <c r="W159" s="18"/>
      <c r="Y159" s="51"/>
      <c r="Z159" s="54"/>
      <c r="AB159" s="51"/>
    </row>
    <row r="160" spans="1:28" ht="39" customHeight="1" x14ac:dyDescent="0.25">
      <c r="A160" s="43" t="s">
        <v>247</v>
      </c>
      <c r="B160" s="41" t="s">
        <v>300</v>
      </c>
      <c r="C160" s="44" t="s">
        <v>301</v>
      </c>
      <c r="D160" s="46" t="s">
        <v>33</v>
      </c>
      <c r="E160" s="46">
        <v>0.20270373</v>
      </c>
      <c r="F160" s="46" t="s">
        <v>33</v>
      </c>
      <c r="G160" s="46">
        <v>4.1617499339931108</v>
      </c>
      <c r="H160" s="48">
        <f t="shared" si="61"/>
        <v>4.1617499339931108</v>
      </c>
      <c r="I160" s="46">
        <f t="shared" si="62"/>
        <v>5.5457610500000003</v>
      </c>
      <c r="J160" s="46">
        <v>0</v>
      </c>
      <c r="K160" s="46">
        <v>0</v>
      </c>
      <c r="L160" s="46">
        <v>0</v>
      </c>
      <c r="M160" s="46">
        <v>0</v>
      </c>
      <c r="N160" s="46">
        <v>1.8197173308599999</v>
      </c>
      <c r="O160" s="46">
        <v>1.7281266200000001</v>
      </c>
      <c r="P160" s="46">
        <v>2.3420326031331111</v>
      </c>
      <c r="Q160" s="46">
        <v>3.81763443</v>
      </c>
      <c r="R160" s="47" t="s">
        <v>33</v>
      </c>
      <c r="S160" s="48">
        <f t="shared" si="65"/>
        <v>-1.3840111160068895</v>
      </c>
      <c r="T160" s="49">
        <f t="shared" si="63"/>
        <v>1.3840111160068895</v>
      </c>
      <c r="U160" s="50">
        <f t="shared" si="64"/>
        <v>0.33255508811385026</v>
      </c>
      <c r="V160" s="42" t="s">
        <v>257</v>
      </c>
      <c r="W160" s="18"/>
      <c r="Y160" s="51"/>
      <c r="Z160" s="54"/>
      <c r="AB160" s="51"/>
    </row>
    <row r="161" spans="1:28" ht="39" customHeight="1" x14ac:dyDescent="0.25">
      <c r="A161" s="43" t="s">
        <v>247</v>
      </c>
      <c r="B161" s="41" t="s">
        <v>302</v>
      </c>
      <c r="C161" s="44" t="s">
        <v>303</v>
      </c>
      <c r="D161" s="46" t="s">
        <v>33</v>
      </c>
      <c r="E161" s="46">
        <v>0.11633582000000001</v>
      </c>
      <c r="F161" s="46" t="s">
        <v>33</v>
      </c>
      <c r="G161" s="46">
        <v>4.2481178439931107</v>
      </c>
      <c r="H161" s="48">
        <f t="shared" si="61"/>
        <v>4.2481178439931107</v>
      </c>
      <c r="I161" s="46">
        <f t="shared" si="62"/>
        <v>2.1443314299999998</v>
      </c>
      <c r="J161" s="46">
        <v>0</v>
      </c>
      <c r="K161" s="46">
        <v>0</v>
      </c>
      <c r="L161" s="46">
        <v>0</v>
      </c>
      <c r="M161" s="46">
        <v>0</v>
      </c>
      <c r="N161" s="46">
        <v>1.3157386842599998</v>
      </c>
      <c r="O161" s="46">
        <v>1.2495144199999999</v>
      </c>
      <c r="P161" s="46">
        <v>2.9323791597331108</v>
      </c>
      <c r="Q161" s="46">
        <v>0.89481701000000002</v>
      </c>
      <c r="R161" s="47" t="s">
        <v>33</v>
      </c>
      <c r="S161" s="48">
        <f t="shared" si="65"/>
        <v>2.1037864139931108</v>
      </c>
      <c r="T161" s="49">
        <f t="shared" si="63"/>
        <v>-2.1037864139931108</v>
      </c>
      <c r="U161" s="50">
        <f t="shared" si="64"/>
        <v>-0.49522788473674051</v>
      </c>
      <c r="V161" s="42" t="s">
        <v>257</v>
      </c>
      <c r="W161" s="18"/>
      <c r="Y161" s="51"/>
      <c r="Z161" s="54"/>
      <c r="AB161" s="51"/>
    </row>
    <row r="162" spans="1:28" ht="39" customHeight="1" x14ac:dyDescent="0.25">
      <c r="A162" s="43" t="s">
        <v>247</v>
      </c>
      <c r="B162" s="41" t="s">
        <v>304</v>
      </c>
      <c r="C162" s="44" t="s">
        <v>305</v>
      </c>
      <c r="D162" s="46" t="s">
        <v>33</v>
      </c>
      <c r="E162" s="46">
        <v>0.11607324000000001</v>
      </c>
      <c r="F162" s="46" t="s">
        <v>33</v>
      </c>
      <c r="G162" s="46">
        <v>3.651742748578338</v>
      </c>
      <c r="H162" s="48">
        <f t="shared" si="61"/>
        <v>3.651742748578338</v>
      </c>
      <c r="I162" s="46">
        <f t="shared" si="62"/>
        <v>1.8665161800000001</v>
      </c>
      <c r="J162" s="46">
        <v>0</v>
      </c>
      <c r="K162" s="46">
        <v>0</v>
      </c>
      <c r="L162" s="46">
        <v>0</v>
      </c>
      <c r="M162" s="46">
        <v>0</v>
      </c>
      <c r="N162" s="46">
        <v>1.4666139458099998</v>
      </c>
      <c r="O162" s="46">
        <v>1.39279577</v>
      </c>
      <c r="P162" s="46">
        <v>2.1851288027683382</v>
      </c>
      <c r="Q162" s="46">
        <v>0.47372040999999998</v>
      </c>
      <c r="R162" s="47" t="s">
        <v>33</v>
      </c>
      <c r="S162" s="48">
        <f t="shared" si="65"/>
        <v>1.7852265685783379</v>
      </c>
      <c r="T162" s="49">
        <f t="shared" si="63"/>
        <v>-1.7852265685783379</v>
      </c>
      <c r="U162" s="50">
        <f t="shared" si="64"/>
        <v>-0.48886975109989483</v>
      </c>
      <c r="V162" s="42" t="s">
        <v>257</v>
      </c>
      <c r="W162" s="18"/>
      <c r="Y162" s="51"/>
      <c r="Z162" s="54"/>
      <c r="AB162" s="51"/>
    </row>
    <row r="163" spans="1:28" ht="39" customHeight="1" x14ac:dyDescent="0.25">
      <c r="A163" s="43" t="s">
        <v>247</v>
      </c>
      <c r="B163" s="41" t="s">
        <v>306</v>
      </c>
      <c r="C163" s="44" t="s">
        <v>307</v>
      </c>
      <c r="D163" s="46" t="s">
        <v>33</v>
      </c>
      <c r="E163" s="46">
        <v>0.11620453</v>
      </c>
      <c r="F163" s="46" t="s">
        <v>33</v>
      </c>
      <c r="G163" s="46">
        <v>3.0485616330695486</v>
      </c>
      <c r="H163" s="48">
        <f t="shared" si="61"/>
        <v>3.0485616330695486</v>
      </c>
      <c r="I163" s="46">
        <f t="shared" si="62"/>
        <v>3.3586450699999997</v>
      </c>
      <c r="J163" s="46">
        <v>0</v>
      </c>
      <c r="K163" s="46">
        <v>0</v>
      </c>
      <c r="L163" s="46">
        <v>0</v>
      </c>
      <c r="M163" s="46">
        <v>0</v>
      </c>
      <c r="N163" s="46">
        <v>1.4776020745199998</v>
      </c>
      <c r="O163" s="46">
        <v>1.40323084</v>
      </c>
      <c r="P163" s="46">
        <v>1.5709595585495488</v>
      </c>
      <c r="Q163" s="46">
        <v>1.9554142299999999</v>
      </c>
      <c r="R163" s="47" t="s">
        <v>33</v>
      </c>
      <c r="S163" s="48">
        <f t="shared" si="65"/>
        <v>-0.31008343693045104</v>
      </c>
      <c r="T163" s="49">
        <f t="shared" si="63"/>
        <v>0.31008343693045104</v>
      </c>
      <c r="U163" s="50">
        <f t="shared" si="64"/>
        <v>0.10171466883489999</v>
      </c>
      <c r="V163" s="42" t="s">
        <v>257</v>
      </c>
      <c r="W163" s="18"/>
      <c r="Y163" s="51"/>
      <c r="Z163" s="54"/>
      <c r="AB163" s="51"/>
    </row>
    <row r="164" spans="1:28" ht="39" customHeight="1" x14ac:dyDescent="0.25">
      <c r="A164" s="43" t="s">
        <v>247</v>
      </c>
      <c r="B164" s="41" t="s">
        <v>308</v>
      </c>
      <c r="C164" s="44" t="s">
        <v>309</v>
      </c>
      <c r="D164" s="46" t="s">
        <v>33</v>
      </c>
      <c r="E164" s="46">
        <v>0.11436655</v>
      </c>
      <c r="F164" s="46" t="s">
        <v>33</v>
      </c>
      <c r="G164" s="46">
        <v>3.5090388364609404</v>
      </c>
      <c r="H164" s="48">
        <f t="shared" si="61"/>
        <v>3.5090388364609404</v>
      </c>
      <c r="I164" s="46">
        <f t="shared" si="62"/>
        <v>1.9876317999999999</v>
      </c>
      <c r="J164" s="46">
        <v>0</v>
      </c>
      <c r="K164" s="46">
        <v>0</v>
      </c>
      <c r="L164" s="46">
        <v>0</v>
      </c>
      <c r="M164" s="46">
        <v>0</v>
      </c>
      <c r="N164" s="46">
        <v>1.59194324835</v>
      </c>
      <c r="O164" s="46">
        <v>1.51181695</v>
      </c>
      <c r="P164" s="46">
        <v>1.9170955881109404</v>
      </c>
      <c r="Q164" s="46">
        <v>0.47581484999999996</v>
      </c>
      <c r="R164" s="47" t="s">
        <v>33</v>
      </c>
      <c r="S164" s="48">
        <f t="shared" si="65"/>
        <v>1.5214070364609404</v>
      </c>
      <c r="T164" s="49">
        <f t="shared" si="63"/>
        <v>-1.5214070364609404</v>
      </c>
      <c r="U164" s="50">
        <f t="shared" si="64"/>
        <v>-0.43356802456919047</v>
      </c>
      <c r="V164" s="42" t="s">
        <v>257</v>
      </c>
      <c r="W164" s="18"/>
      <c r="Y164" s="51"/>
      <c r="Z164" s="54"/>
      <c r="AB164" s="51"/>
    </row>
    <row r="165" spans="1:28" ht="39" customHeight="1" x14ac:dyDescent="0.25">
      <c r="A165" s="43" t="s">
        <v>247</v>
      </c>
      <c r="B165" s="41" t="s">
        <v>310</v>
      </c>
      <c r="C165" s="44" t="s">
        <v>311</v>
      </c>
      <c r="D165" s="46" t="s">
        <v>33</v>
      </c>
      <c r="E165" s="46">
        <v>0.11567938999999999</v>
      </c>
      <c r="F165" s="46" t="s">
        <v>33</v>
      </c>
      <c r="G165" s="46">
        <v>1.5356363842121561</v>
      </c>
      <c r="H165" s="48">
        <f t="shared" si="61"/>
        <v>1.5356363842121561</v>
      </c>
      <c r="I165" s="46">
        <f t="shared" si="62"/>
        <v>0.85916395000000001</v>
      </c>
      <c r="J165" s="46">
        <v>0</v>
      </c>
      <c r="K165" s="46">
        <v>0</v>
      </c>
      <c r="L165" s="46">
        <v>0</v>
      </c>
      <c r="M165" s="46">
        <v>0</v>
      </c>
      <c r="N165" s="46">
        <v>0.78869202983999998</v>
      </c>
      <c r="O165" s="46">
        <v>0.74899528000000004</v>
      </c>
      <c r="P165" s="46">
        <v>0.74694435437215612</v>
      </c>
      <c r="Q165" s="46">
        <v>0.11016867</v>
      </c>
      <c r="R165" s="47" t="s">
        <v>33</v>
      </c>
      <c r="S165" s="48">
        <f t="shared" si="65"/>
        <v>0.67647243421215608</v>
      </c>
      <c r="T165" s="49">
        <f t="shared" si="63"/>
        <v>-0.67647243421215608</v>
      </c>
      <c r="U165" s="50">
        <f t="shared" si="64"/>
        <v>-0.4405160239539479</v>
      </c>
      <c r="V165" s="42" t="s">
        <v>257</v>
      </c>
      <c r="W165" s="18"/>
      <c r="Y165" s="51"/>
      <c r="Z165" s="54"/>
      <c r="AB165" s="51"/>
    </row>
    <row r="166" spans="1:28" ht="39" customHeight="1" x14ac:dyDescent="0.25">
      <c r="A166" s="43" t="s">
        <v>247</v>
      </c>
      <c r="B166" s="41" t="s">
        <v>312</v>
      </c>
      <c r="C166" s="44" t="s">
        <v>313</v>
      </c>
      <c r="D166" s="46" t="s">
        <v>33</v>
      </c>
      <c r="E166" s="46">
        <v>0.11567938999999999</v>
      </c>
      <c r="F166" s="46" t="s">
        <v>33</v>
      </c>
      <c r="G166" s="46">
        <v>1.4990097836751242</v>
      </c>
      <c r="H166" s="48">
        <f t="shared" si="61"/>
        <v>1.4990097836751242</v>
      </c>
      <c r="I166" s="46">
        <f t="shared" si="62"/>
        <v>2.18252771</v>
      </c>
      <c r="J166" s="46">
        <v>0</v>
      </c>
      <c r="K166" s="46">
        <v>0</v>
      </c>
      <c r="L166" s="46">
        <v>0</v>
      </c>
      <c r="M166" s="46">
        <v>0</v>
      </c>
      <c r="N166" s="46">
        <v>0.72529740737999981</v>
      </c>
      <c r="O166" s="46">
        <v>0.68879145999999991</v>
      </c>
      <c r="P166" s="46">
        <v>0.77371237629512435</v>
      </c>
      <c r="Q166" s="46">
        <v>1.49373625</v>
      </c>
      <c r="R166" s="47" t="s">
        <v>33</v>
      </c>
      <c r="S166" s="48">
        <f t="shared" si="65"/>
        <v>-0.68351792632487585</v>
      </c>
      <c r="T166" s="49">
        <f t="shared" si="63"/>
        <v>0.68351792632487585</v>
      </c>
      <c r="U166" s="50">
        <f t="shared" si="64"/>
        <v>0.45597962986545298</v>
      </c>
      <c r="V166" s="42" t="s">
        <v>257</v>
      </c>
      <c r="W166" s="18"/>
      <c r="Y166" s="51"/>
      <c r="Z166" s="54"/>
      <c r="AB166" s="51"/>
    </row>
    <row r="167" spans="1:28" ht="39" customHeight="1" x14ac:dyDescent="0.25">
      <c r="A167" s="43" t="s">
        <v>247</v>
      </c>
      <c r="B167" s="41" t="s">
        <v>314</v>
      </c>
      <c r="C167" s="44" t="s">
        <v>315</v>
      </c>
      <c r="D167" s="46" t="s">
        <v>33</v>
      </c>
      <c r="E167" s="46">
        <v>0.19285739000000002</v>
      </c>
      <c r="F167" s="46" t="s">
        <v>33</v>
      </c>
      <c r="G167" s="46">
        <v>3.5423239980998384</v>
      </c>
      <c r="H167" s="48">
        <f t="shared" si="61"/>
        <v>3.5423239980998384</v>
      </c>
      <c r="I167" s="46">
        <f t="shared" si="62"/>
        <v>1.7782688899999999</v>
      </c>
      <c r="J167" s="46">
        <v>0</v>
      </c>
      <c r="K167" s="46">
        <v>0</v>
      </c>
      <c r="L167" s="46">
        <v>0</v>
      </c>
      <c r="M167" s="46">
        <v>0</v>
      </c>
      <c r="N167" s="46">
        <v>1.0959157415699998</v>
      </c>
      <c r="O167" s="46">
        <v>1.0407556899999999</v>
      </c>
      <c r="P167" s="46">
        <v>2.4464082565298386</v>
      </c>
      <c r="Q167" s="46">
        <v>0.73751319999999998</v>
      </c>
      <c r="R167" s="47" t="s">
        <v>33</v>
      </c>
      <c r="S167" s="48">
        <f t="shared" si="65"/>
        <v>1.7640551080998386</v>
      </c>
      <c r="T167" s="49">
        <f t="shared" si="63"/>
        <v>-1.7640551080998386</v>
      </c>
      <c r="U167" s="50">
        <f t="shared" si="64"/>
        <v>-0.49799372080196702</v>
      </c>
      <c r="V167" s="42" t="s">
        <v>257</v>
      </c>
      <c r="W167" s="18"/>
      <c r="Y167" s="51"/>
      <c r="Z167" s="54"/>
      <c r="AB167" s="51"/>
    </row>
    <row r="168" spans="1:28" ht="39" customHeight="1" x14ac:dyDescent="0.25">
      <c r="A168" s="43" t="s">
        <v>247</v>
      </c>
      <c r="B168" s="41" t="s">
        <v>316</v>
      </c>
      <c r="C168" s="44" t="s">
        <v>317</v>
      </c>
      <c r="D168" s="46" t="s">
        <v>33</v>
      </c>
      <c r="E168" s="46">
        <v>0.11633582000000001</v>
      </c>
      <c r="F168" s="46" t="s">
        <v>33</v>
      </c>
      <c r="G168" s="46">
        <v>1.824674408459755</v>
      </c>
      <c r="H168" s="48">
        <f t="shared" si="61"/>
        <v>1.824674408459755</v>
      </c>
      <c r="I168" s="46">
        <f t="shared" si="62"/>
        <v>2.2784744799999999</v>
      </c>
      <c r="J168" s="46">
        <v>0</v>
      </c>
      <c r="K168" s="46">
        <v>0</v>
      </c>
      <c r="L168" s="46">
        <v>0</v>
      </c>
      <c r="M168" s="46">
        <v>0</v>
      </c>
      <c r="N168" s="46">
        <v>0.9279468045899999</v>
      </c>
      <c r="O168" s="46">
        <v>0.88124102999999998</v>
      </c>
      <c r="P168" s="46">
        <v>0.89672760386975514</v>
      </c>
      <c r="Q168" s="46">
        <v>1.3972334499999999</v>
      </c>
      <c r="R168" s="47" t="s">
        <v>33</v>
      </c>
      <c r="S168" s="48">
        <f t="shared" si="65"/>
        <v>-0.45380007154024482</v>
      </c>
      <c r="T168" s="49">
        <f t="shared" si="63"/>
        <v>0.45380007154024482</v>
      </c>
      <c r="U168" s="50">
        <f t="shared" si="64"/>
        <v>0.24870194344606758</v>
      </c>
      <c r="V168" s="42" t="s">
        <v>257</v>
      </c>
      <c r="W168" s="18"/>
      <c r="Y168" s="51"/>
      <c r="Z168" s="54"/>
      <c r="AB168" s="51"/>
    </row>
    <row r="169" spans="1:28" ht="39" customHeight="1" x14ac:dyDescent="0.25">
      <c r="A169" s="43" t="s">
        <v>247</v>
      </c>
      <c r="B169" s="41" t="s">
        <v>318</v>
      </c>
      <c r="C169" s="44" t="s">
        <v>319</v>
      </c>
      <c r="D169" s="46" t="s">
        <v>33</v>
      </c>
      <c r="E169" s="46">
        <v>0.11528553999999999</v>
      </c>
      <c r="F169" s="46" t="s">
        <v>33</v>
      </c>
      <c r="G169" s="46">
        <v>2.0012895243672797</v>
      </c>
      <c r="H169" s="48">
        <f t="shared" si="61"/>
        <v>2.0012895243672797</v>
      </c>
      <c r="I169" s="46">
        <f t="shared" si="62"/>
        <v>1.09435138</v>
      </c>
      <c r="J169" s="46">
        <v>0</v>
      </c>
      <c r="K169" s="46">
        <v>0</v>
      </c>
      <c r="L169" s="46">
        <v>0</v>
      </c>
      <c r="M169" s="46">
        <v>0</v>
      </c>
      <c r="N169" s="46">
        <v>0.97295736329999982</v>
      </c>
      <c r="O169" s="46">
        <v>0.92398609999999992</v>
      </c>
      <c r="P169" s="46">
        <v>1.0283321610672798</v>
      </c>
      <c r="Q169" s="46">
        <v>0.17036528000000001</v>
      </c>
      <c r="R169" s="47" t="s">
        <v>33</v>
      </c>
      <c r="S169" s="48">
        <f t="shared" si="65"/>
        <v>0.90693814436727971</v>
      </c>
      <c r="T169" s="49">
        <f t="shared" si="63"/>
        <v>-0.90693814436727971</v>
      </c>
      <c r="U169" s="50">
        <f t="shared" si="64"/>
        <v>-0.45317688086835606</v>
      </c>
      <c r="V169" s="42" t="s">
        <v>257</v>
      </c>
      <c r="W169" s="18"/>
      <c r="Y169" s="51"/>
      <c r="Z169" s="54"/>
      <c r="AB169" s="51"/>
    </row>
    <row r="170" spans="1:28" ht="39" customHeight="1" x14ac:dyDescent="0.25">
      <c r="A170" s="43" t="s">
        <v>247</v>
      </c>
      <c r="B170" s="41" t="s">
        <v>320</v>
      </c>
      <c r="C170" s="44" t="s">
        <v>321</v>
      </c>
      <c r="D170" s="46" t="s">
        <v>33</v>
      </c>
      <c r="E170" s="46">
        <v>0.11502297</v>
      </c>
      <c r="F170" s="46" t="s">
        <v>33</v>
      </c>
      <c r="G170" s="46">
        <v>1.3967474521660941</v>
      </c>
      <c r="H170" s="48">
        <f t="shared" si="61"/>
        <v>1.3967474521660941</v>
      </c>
      <c r="I170" s="46">
        <f t="shared" si="62"/>
        <v>0.8193182</v>
      </c>
      <c r="J170" s="46">
        <v>0</v>
      </c>
      <c r="K170" s="46">
        <v>0</v>
      </c>
      <c r="L170" s="46">
        <v>0</v>
      </c>
      <c r="M170" s="46">
        <v>0</v>
      </c>
      <c r="N170" s="46">
        <v>0.64637359370999992</v>
      </c>
      <c r="O170" s="46">
        <v>0.61384006999999996</v>
      </c>
      <c r="P170" s="46">
        <v>0.75037385845609417</v>
      </c>
      <c r="Q170" s="46">
        <v>0.20547813000000001</v>
      </c>
      <c r="R170" s="47" t="s">
        <v>33</v>
      </c>
      <c r="S170" s="48">
        <f t="shared" si="65"/>
        <v>0.57742925216609409</v>
      </c>
      <c r="T170" s="49">
        <f t="shared" si="63"/>
        <v>-0.57742925216609409</v>
      </c>
      <c r="U170" s="50">
        <f t="shared" si="64"/>
        <v>-0.41340991978944319</v>
      </c>
      <c r="V170" s="42" t="s">
        <v>257</v>
      </c>
      <c r="W170" s="18"/>
      <c r="Y170" s="51"/>
      <c r="Z170" s="54"/>
      <c r="AB170" s="51"/>
    </row>
    <row r="171" spans="1:28" ht="39" customHeight="1" x14ac:dyDescent="0.25">
      <c r="A171" s="43" t="s">
        <v>247</v>
      </c>
      <c r="B171" s="41" t="s">
        <v>322</v>
      </c>
      <c r="C171" s="44" t="s">
        <v>323</v>
      </c>
      <c r="D171" s="46" t="s">
        <v>33</v>
      </c>
      <c r="E171" s="46">
        <v>0.88013017000000004</v>
      </c>
      <c r="F171" s="46" t="s">
        <v>33</v>
      </c>
      <c r="G171" s="46">
        <v>0.37621878175435064</v>
      </c>
      <c r="H171" s="48">
        <f t="shared" si="61"/>
        <v>0.37621878175435064</v>
      </c>
      <c r="I171" s="46">
        <f t="shared" si="62"/>
        <v>0.16951116999999999</v>
      </c>
      <c r="J171" s="46">
        <v>0</v>
      </c>
      <c r="K171" s="46">
        <v>0</v>
      </c>
      <c r="L171" s="46">
        <v>0</v>
      </c>
      <c r="M171" s="46">
        <v>0</v>
      </c>
      <c r="N171" s="46">
        <v>0.12521351466</v>
      </c>
      <c r="O171" s="46">
        <v>0.11891122</v>
      </c>
      <c r="P171" s="46">
        <v>0.25100526709435067</v>
      </c>
      <c r="Q171" s="46">
        <v>5.0599949999999998E-2</v>
      </c>
      <c r="R171" s="47" t="s">
        <v>33</v>
      </c>
      <c r="S171" s="48">
        <f t="shared" si="65"/>
        <v>0.20670761175435065</v>
      </c>
      <c r="T171" s="49">
        <f t="shared" si="63"/>
        <v>-0.20670761175435065</v>
      </c>
      <c r="U171" s="50">
        <f t="shared" si="64"/>
        <v>-0.54943458907194831</v>
      </c>
      <c r="V171" s="42" t="s">
        <v>257</v>
      </c>
      <c r="W171" s="18"/>
      <c r="Y171" s="51"/>
      <c r="Z171" s="54"/>
      <c r="AB171" s="51"/>
    </row>
    <row r="172" spans="1:28" ht="39" customHeight="1" x14ac:dyDescent="0.25">
      <c r="A172" s="43" t="s">
        <v>247</v>
      </c>
      <c r="B172" s="41" t="s">
        <v>324</v>
      </c>
      <c r="C172" s="44" t="s">
        <v>325</v>
      </c>
      <c r="D172" s="46" t="s">
        <v>33</v>
      </c>
      <c r="E172" s="46">
        <v>0.19285739000000002</v>
      </c>
      <c r="F172" s="46" t="s">
        <v>33</v>
      </c>
      <c r="G172" s="46">
        <v>0.82472837492019002</v>
      </c>
      <c r="H172" s="48">
        <f t="shared" si="61"/>
        <v>0.82472837492019002</v>
      </c>
      <c r="I172" s="46">
        <f t="shared" si="62"/>
        <v>0.47071925999999997</v>
      </c>
      <c r="J172" s="46">
        <v>0</v>
      </c>
      <c r="K172" s="46">
        <v>0</v>
      </c>
      <c r="L172" s="46">
        <v>0</v>
      </c>
      <c r="M172" s="46">
        <v>0</v>
      </c>
      <c r="N172" s="46">
        <v>0.35057504780999998</v>
      </c>
      <c r="O172" s="46">
        <v>0.33292977000000001</v>
      </c>
      <c r="P172" s="46">
        <v>0.47415332711019004</v>
      </c>
      <c r="Q172" s="46">
        <v>0.13778948999999999</v>
      </c>
      <c r="R172" s="47" t="s">
        <v>33</v>
      </c>
      <c r="S172" s="48">
        <f t="shared" si="65"/>
        <v>0.35400911492019005</v>
      </c>
      <c r="T172" s="49">
        <f t="shared" si="63"/>
        <v>-0.35400911492019005</v>
      </c>
      <c r="U172" s="50">
        <f t="shared" si="64"/>
        <v>-0.4292432826195024</v>
      </c>
      <c r="V172" s="42" t="s">
        <v>257</v>
      </c>
      <c r="W172" s="18"/>
      <c r="Y172" s="51"/>
      <c r="Z172" s="54"/>
      <c r="AB172" s="51"/>
    </row>
    <row r="173" spans="1:28" ht="39" customHeight="1" x14ac:dyDescent="0.25">
      <c r="A173" s="43" t="s">
        <v>247</v>
      </c>
      <c r="B173" s="41" t="s">
        <v>326</v>
      </c>
      <c r="C173" s="44" t="s">
        <v>327</v>
      </c>
      <c r="D173" s="46" t="s">
        <v>33</v>
      </c>
      <c r="E173" s="46">
        <v>0.11777994</v>
      </c>
      <c r="F173" s="46" t="s">
        <v>33</v>
      </c>
      <c r="G173" s="46">
        <v>2.9221011419384411</v>
      </c>
      <c r="H173" s="48">
        <f t="shared" si="61"/>
        <v>2.9221011419384411</v>
      </c>
      <c r="I173" s="46">
        <f t="shared" si="62"/>
        <v>4.5597002099999999</v>
      </c>
      <c r="J173" s="46">
        <v>0</v>
      </c>
      <c r="K173" s="46">
        <v>0</v>
      </c>
      <c r="L173" s="46">
        <v>0</v>
      </c>
      <c r="M173" s="46">
        <v>0</v>
      </c>
      <c r="N173" s="46">
        <v>1.21732175565</v>
      </c>
      <c r="O173" s="46">
        <v>1.1560510500000001</v>
      </c>
      <c r="P173" s="46">
        <v>1.7047793862884411</v>
      </c>
      <c r="Q173" s="46">
        <v>3.4036491600000001</v>
      </c>
      <c r="R173" s="47" t="s">
        <v>33</v>
      </c>
      <c r="S173" s="48">
        <f t="shared" si="65"/>
        <v>-1.6375990680615589</v>
      </c>
      <c r="T173" s="49">
        <f t="shared" si="63"/>
        <v>1.6375990680615589</v>
      </c>
      <c r="U173" s="50">
        <f t="shared" si="64"/>
        <v>0.5604183388995293</v>
      </c>
      <c r="V173" s="42" t="s">
        <v>257</v>
      </c>
      <c r="W173" s="18"/>
      <c r="Y173" s="51"/>
      <c r="Z173" s="54"/>
      <c r="AB173" s="51"/>
    </row>
    <row r="174" spans="1:28" ht="39" customHeight="1" x14ac:dyDescent="0.25">
      <c r="A174" s="43" t="s">
        <v>247</v>
      </c>
      <c r="B174" s="41" t="s">
        <v>328</v>
      </c>
      <c r="C174" s="44" t="s">
        <v>329</v>
      </c>
      <c r="D174" s="46" t="s">
        <v>33</v>
      </c>
      <c r="E174" s="46">
        <v>0</v>
      </c>
      <c r="F174" s="46" t="s">
        <v>33</v>
      </c>
      <c r="G174" s="46">
        <v>7.8763990821531209</v>
      </c>
      <c r="H174" s="48">
        <f t="shared" si="61"/>
        <v>7.8763990821531209</v>
      </c>
      <c r="I174" s="46">
        <f t="shared" si="62"/>
        <v>6.3954114400000002</v>
      </c>
      <c r="J174" s="46">
        <v>0</v>
      </c>
      <c r="K174" s="46">
        <v>0</v>
      </c>
      <c r="L174" s="46">
        <v>0</v>
      </c>
      <c r="M174" s="46">
        <v>0</v>
      </c>
      <c r="N174" s="46">
        <v>9.0549418049999997E-2</v>
      </c>
      <c r="O174" s="46">
        <v>8.5991850000000009E-2</v>
      </c>
      <c r="P174" s="46">
        <v>7.7858496641031207</v>
      </c>
      <c r="Q174" s="46">
        <v>6.3094195900000001</v>
      </c>
      <c r="R174" s="47" t="s">
        <v>33</v>
      </c>
      <c r="S174" s="48">
        <f t="shared" si="65"/>
        <v>1.4809876421531207</v>
      </c>
      <c r="T174" s="49">
        <f t="shared" si="63"/>
        <v>-1.4809876421531207</v>
      </c>
      <c r="U174" s="50">
        <f t="shared" si="64"/>
        <v>-0.18802851743620291</v>
      </c>
      <c r="V174" s="42" t="s">
        <v>257</v>
      </c>
      <c r="W174" s="18"/>
      <c r="Y174" s="51"/>
      <c r="Z174" s="54"/>
      <c r="AB174" s="51"/>
    </row>
    <row r="175" spans="1:28" ht="39" customHeight="1" x14ac:dyDescent="0.25">
      <c r="A175" s="43" t="s">
        <v>247</v>
      </c>
      <c r="B175" s="41" t="s">
        <v>330</v>
      </c>
      <c r="C175" s="44" t="s">
        <v>331</v>
      </c>
      <c r="D175" s="46" t="s">
        <v>33</v>
      </c>
      <c r="E175" s="46">
        <v>0</v>
      </c>
      <c r="F175" s="46" t="s">
        <v>33</v>
      </c>
      <c r="G175" s="46">
        <v>3.580183669160542</v>
      </c>
      <c r="H175" s="48">
        <f t="shared" si="61"/>
        <v>3.580183669160542</v>
      </c>
      <c r="I175" s="46">
        <f t="shared" si="62"/>
        <v>2.2888246699999999</v>
      </c>
      <c r="J175" s="46">
        <v>0</v>
      </c>
      <c r="K175" s="46">
        <v>0</v>
      </c>
      <c r="L175" s="46">
        <v>0</v>
      </c>
      <c r="M175" s="46">
        <v>0</v>
      </c>
      <c r="N175" s="46">
        <v>5.589349272E-2</v>
      </c>
      <c r="O175" s="46">
        <v>5.3080240000000001E-2</v>
      </c>
      <c r="P175" s="46">
        <v>3.5242901764405419</v>
      </c>
      <c r="Q175" s="46">
        <v>2.23574443</v>
      </c>
      <c r="R175" s="47" t="s">
        <v>33</v>
      </c>
      <c r="S175" s="48">
        <f t="shared" si="65"/>
        <v>1.2913589991605421</v>
      </c>
      <c r="T175" s="49">
        <f t="shared" si="63"/>
        <v>-1.2913589991605421</v>
      </c>
      <c r="U175" s="50">
        <f t="shared" si="64"/>
        <v>-0.36069629898717781</v>
      </c>
      <c r="V175" s="42" t="s">
        <v>257</v>
      </c>
      <c r="W175" s="18"/>
      <c r="Y175" s="51"/>
      <c r="Z175" s="54"/>
      <c r="AB175" s="51"/>
    </row>
    <row r="176" spans="1:28" ht="39" customHeight="1" x14ac:dyDescent="0.25">
      <c r="A176" s="43" t="s">
        <v>247</v>
      </c>
      <c r="B176" s="41" t="s">
        <v>332</v>
      </c>
      <c r="C176" s="44" t="s">
        <v>333</v>
      </c>
      <c r="D176" s="46" t="s">
        <v>33</v>
      </c>
      <c r="E176" s="46">
        <v>1.39255507</v>
      </c>
      <c r="F176" s="46" t="s">
        <v>33</v>
      </c>
      <c r="G176" s="46">
        <v>4.4039288149900271</v>
      </c>
      <c r="H176" s="48">
        <f t="shared" si="61"/>
        <v>4.4039288149900271</v>
      </c>
      <c r="I176" s="46">
        <f t="shared" si="62"/>
        <v>0.51272207999999997</v>
      </c>
      <c r="J176" s="46">
        <v>0</v>
      </c>
      <c r="K176" s="46">
        <v>0</v>
      </c>
      <c r="L176" s="46">
        <v>0</v>
      </c>
      <c r="M176" s="46">
        <v>0</v>
      </c>
      <c r="N176" s="46">
        <v>5.0476671179999995E-2</v>
      </c>
      <c r="O176" s="46">
        <v>4.7936059999999996E-2</v>
      </c>
      <c r="P176" s="46">
        <v>4.3534521438100269</v>
      </c>
      <c r="Q176" s="46">
        <v>0.46478602000000002</v>
      </c>
      <c r="R176" s="47" t="s">
        <v>33</v>
      </c>
      <c r="S176" s="48">
        <f t="shared" si="65"/>
        <v>3.891206734990027</v>
      </c>
      <c r="T176" s="49">
        <f t="shared" si="63"/>
        <v>-3.891206734990027</v>
      </c>
      <c r="U176" s="50">
        <f t="shared" si="64"/>
        <v>-0.88357621080186299</v>
      </c>
      <c r="V176" s="42" t="s">
        <v>257</v>
      </c>
      <c r="W176" s="18"/>
      <c r="Y176" s="51"/>
      <c r="Z176" s="54"/>
      <c r="AB176" s="51"/>
    </row>
    <row r="177" spans="1:28" ht="39" customHeight="1" x14ac:dyDescent="0.25">
      <c r="A177" s="43" t="s">
        <v>247</v>
      </c>
      <c r="B177" s="41" t="s">
        <v>334</v>
      </c>
      <c r="C177" s="44" t="s">
        <v>335</v>
      </c>
      <c r="D177" s="46" t="s">
        <v>33</v>
      </c>
      <c r="E177" s="46">
        <v>2.6221982000000001</v>
      </c>
      <c r="F177" s="46" t="s">
        <v>33</v>
      </c>
      <c r="G177" s="46">
        <v>7.6101628833637065</v>
      </c>
      <c r="H177" s="48">
        <f t="shared" si="61"/>
        <v>7.6101628833637065</v>
      </c>
      <c r="I177" s="46">
        <f t="shared" si="62"/>
        <v>3.0867980699999999</v>
      </c>
      <c r="J177" s="46">
        <v>0</v>
      </c>
      <c r="K177" s="46">
        <v>0</v>
      </c>
      <c r="L177" s="46">
        <v>0</v>
      </c>
      <c r="M177" s="46">
        <v>0</v>
      </c>
      <c r="N177" s="46">
        <v>0.11919422969999999</v>
      </c>
      <c r="O177" s="46">
        <v>0.1131949</v>
      </c>
      <c r="P177" s="46">
        <v>7.4909686536637068</v>
      </c>
      <c r="Q177" s="46">
        <v>2.9736031700000001</v>
      </c>
      <c r="R177" s="47" t="s">
        <v>33</v>
      </c>
      <c r="S177" s="48">
        <f t="shared" si="65"/>
        <v>4.5233648133637061</v>
      </c>
      <c r="T177" s="49">
        <f t="shared" si="63"/>
        <v>-4.5233648133637061</v>
      </c>
      <c r="U177" s="50">
        <f t="shared" si="64"/>
        <v>-0.5943847566327477</v>
      </c>
      <c r="V177" s="42" t="s">
        <v>257</v>
      </c>
      <c r="W177" s="18"/>
      <c r="Y177" s="51"/>
      <c r="Z177" s="54"/>
      <c r="AB177" s="51"/>
    </row>
    <row r="178" spans="1:28" ht="39" customHeight="1" x14ac:dyDescent="0.25">
      <c r="A178" s="43" t="s">
        <v>247</v>
      </c>
      <c r="B178" s="41" t="s">
        <v>336</v>
      </c>
      <c r="C178" s="44" t="s">
        <v>337</v>
      </c>
      <c r="D178" s="46" t="s">
        <v>33</v>
      </c>
      <c r="E178" s="46">
        <v>1.48442922</v>
      </c>
      <c r="F178" s="46" t="s">
        <v>33</v>
      </c>
      <c r="G178" s="46">
        <v>9.8904838634495249</v>
      </c>
      <c r="H178" s="48">
        <f t="shared" si="61"/>
        <v>9.8904838634495249</v>
      </c>
      <c r="I178" s="46">
        <f t="shared" si="62"/>
        <v>5.3156311800000005</v>
      </c>
      <c r="J178" s="46">
        <v>0</v>
      </c>
      <c r="K178" s="46">
        <v>0</v>
      </c>
      <c r="L178" s="46">
        <v>0</v>
      </c>
      <c r="M178" s="46">
        <v>0</v>
      </c>
      <c r="N178" s="46">
        <v>9.9073895309999993E-2</v>
      </c>
      <c r="O178" s="46">
        <v>9.4087270000000001E-2</v>
      </c>
      <c r="P178" s="46">
        <v>9.7914099681395257</v>
      </c>
      <c r="Q178" s="46">
        <v>5.2215439100000003</v>
      </c>
      <c r="R178" s="47" t="s">
        <v>33</v>
      </c>
      <c r="S178" s="48">
        <f t="shared" si="65"/>
        <v>4.5748526834495244</v>
      </c>
      <c r="T178" s="49">
        <f t="shared" si="63"/>
        <v>-4.5748526834495244</v>
      </c>
      <c r="U178" s="50">
        <f t="shared" si="64"/>
        <v>-0.46255094761905241</v>
      </c>
      <c r="V178" s="42" t="s">
        <v>257</v>
      </c>
      <c r="W178" s="18"/>
      <c r="Y178" s="51"/>
      <c r="Z178" s="54"/>
      <c r="AB178" s="51"/>
    </row>
    <row r="179" spans="1:28" ht="39" customHeight="1" x14ac:dyDescent="0.25">
      <c r="A179" s="43" t="s">
        <v>247</v>
      </c>
      <c r="B179" s="41" t="s">
        <v>338</v>
      </c>
      <c r="C179" s="44" t="s">
        <v>339</v>
      </c>
      <c r="D179" s="46" t="s">
        <v>33</v>
      </c>
      <c r="E179" s="46">
        <v>0.84290107999999997</v>
      </c>
      <c r="F179" s="46" t="s">
        <v>33</v>
      </c>
      <c r="G179" s="46">
        <v>4.4436713308468638</v>
      </c>
      <c r="H179" s="48">
        <f t="shared" si="61"/>
        <v>4.4436713308468638</v>
      </c>
      <c r="I179" s="46">
        <f t="shared" si="62"/>
        <v>1.7231200100000001</v>
      </c>
      <c r="J179" s="46">
        <v>0</v>
      </c>
      <c r="K179" s="46">
        <v>0</v>
      </c>
      <c r="L179" s="46">
        <v>0</v>
      </c>
      <c r="M179" s="46">
        <v>0</v>
      </c>
      <c r="N179" s="46">
        <v>5.8639643009999992E-2</v>
      </c>
      <c r="O179" s="46">
        <v>5.5688169999999995E-2</v>
      </c>
      <c r="P179" s="46">
        <v>4.3850316878368636</v>
      </c>
      <c r="Q179" s="46">
        <v>1.6674318400000001</v>
      </c>
      <c r="R179" s="47" t="s">
        <v>33</v>
      </c>
      <c r="S179" s="48">
        <f t="shared" si="65"/>
        <v>2.7205513208468637</v>
      </c>
      <c r="T179" s="49">
        <f t="shared" si="63"/>
        <v>-2.7205513208468637</v>
      </c>
      <c r="U179" s="50">
        <f t="shared" si="64"/>
        <v>-0.6122305450363692</v>
      </c>
      <c r="V179" s="42" t="s">
        <v>257</v>
      </c>
      <c r="W179" s="18"/>
      <c r="Y179" s="51"/>
      <c r="Z179" s="54"/>
      <c r="AB179" s="51"/>
    </row>
    <row r="180" spans="1:28" ht="39" customHeight="1" x14ac:dyDescent="0.25">
      <c r="A180" s="43" t="s">
        <v>247</v>
      </c>
      <c r="B180" s="41" t="s">
        <v>340</v>
      </c>
      <c r="C180" s="44" t="s">
        <v>341</v>
      </c>
      <c r="D180" s="46" t="s">
        <v>33</v>
      </c>
      <c r="E180" s="46">
        <v>1.1771706200000001</v>
      </c>
      <c r="F180" s="46" t="s">
        <v>33</v>
      </c>
      <c r="G180" s="46">
        <v>3.0558048587319986</v>
      </c>
      <c r="H180" s="48">
        <f t="shared" si="61"/>
        <v>3.0558048587319986</v>
      </c>
      <c r="I180" s="46">
        <f t="shared" si="62"/>
        <v>1.1944144200000002</v>
      </c>
      <c r="J180" s="46">
        <v>0</v>
      </c>
      <c r="K180" s="46">
        <v>0</v>
      </c>
      <c r="L180" s="46">
        <v>0</v>
      </c>
      <c r="M180" s="46">
        <v>0</v>
      </c>
      <c r="N180" s="46">
        <v>7.750169505E-2</v>
      </c>
      <c r="O180" s="46">
        <v>7.3600850000000009E-2</v>
      </c>
      <c r="P180" s="46">
        <v>2.9783031636819985</v>
      </c>
      <c r="Q180" s="46">
        <v>1.1208135700000001</v>
      </c>
      <c r="R180" s="47" t="s">
        <v>33</v>
      </c>
      <c r="S180" s="48">
        <f t="shared" si="65"/>
        <v>1.8613904387319984</v>
      </c>
      <c r="T180" s="49">
        <f t="shared" si="63"/>
        <v>-1.8613904387319984</v>
      </c>
      <c r="U180" s="50">
        <f t="shared" si="64"/>
        <v>-0.60913262619275355</v>
      </c>
      <c r="V180" s="42" t="s">
        <v>257</v>
      </c>
      <c r="W180" s="18"/>
      <c r="Y180" s="51"/>
      <c r="Z180" s="54"/>
      <c r="AB180" s="51"/>
    </row>
    <row r="181" spans="1:28" ht="39" customHeight="1" x14ac:dyDescent="0.25">
      <c r="A181" s="43" t="s">
        <v>247</v>
      </c>
      <c r="B181" s="41" t="s">
        <v>342</v>
      </c>
      <c r="C181" s="44" t="s">
        <v>343</v>
      </c>
      <c r="D181" s="46" t="s">
        <v>33</v>
      </c>
      <c r="E181" s="46">
        <v>0.74578156000000007</v>
      </c>
      <c r="F181" s="46" t="s">
        <v>33</v>
      </c>
      <c r="G181" s="46">
        <v>2.8106413921454876</v>
      </c>
      <c r="H181" s="48">
        <f t="shared" si="61"/>
        <v>2.8106413921454876</v>
      </c>
      <c r="I181" s="46">
        <f t="shared" si="62"/>
        <v>1.08844506</v>
      </c>
      <c r="J181" s="46">
        <v>0</v>
      </c>
      <c r="K181" s="46">
        <v>0</v>
      </c>
      <c r="L181" s="46">
        <v>0</v>
      </c>
      <c r="M181" s="46">
        <v>0</v>
      </c>
      <c r="N181" s="46">
        <v>7.0277925509999992E-2</v>
      </c>
      <c r="O181" s="46">
        <v>6.6740670000000002E-2</v>
      </c>
      <c r="P181" s="46">
        <v>2.7403634666354875</v>
      </c>
      <c r="Q181" s="46">
        <v>1.02170439</v>
      </c>
      <c r="R181" s="47" t="s">
        <v>33</v>
      </c>
      <c r="S181" s="48">
        <f t="shared" si="65"/>
        <v>1.7221963321454876</v>
      </c>
      <c r="T181" s="49">
        <f t="shared" si="63"/>
        <v>-1.7221963321454876</v>
      </c>
      <c r="U181" s="50">
        <f t="shared" si="64"/>
        <v>-0.61274139666421779</v>
      </c>
      <c r="V181" s="42" t="s">
        <v>257</v>
      </c>
      <c r="W181" s="18"/>
      <c r="Y181" s="51"/>
      <c r="Z181" s="54"/>
      <c r="AB181" s="51"/>
    </row>
    <row r="182" spans="1:28" ht="39" customHeight="1" x14ac:dyDescent="0.25">
      <c r="A182" s="43" t="s">
        <v>247</v>
      </c>
      <c r="B182" s="41" t="s">
        <v>344</v>
      </c>
      <c r="C182" s="44" t="s">
        <v>345</v>
      </c>
      <c r="D182" s="46" t="s">
        <v>33</v>
      </c>
      <c r="E182" s="46">
        <v>0.40984646999999996</v>
      </c>
      <c r="F182" s="46" t="s">
        <v>33</v>
      </c>
      <c r="G182" s="46">
        <v>1.3443298390536653</v>
      </c>
      <c r="H182" s="48">
        <f t="shared" si="61"/>
        <v>1.3443298390536653</v>
      </c>
      <c r="I182" s="46">
        <f t="shared" si="62"/>
        <v>2.3774247700000002</v>
      </c>
      <c r="J182" s="46">
        <v>0</v>
      </c>
      <c r="K182" s="46">
        <v>0</v>
      </c>
      <c r="L182" s="46">
        <v>0</v>
      </c>
      <c r="M182" s="46">
        <v>0</v>
      </c>
      <c r="N182" s="46">
        <v>5.851071369E-2</v>
      </c>
      <c r="O182" s="46">
        <v>5.5565730000000001E-2</v>
      </c>
      <c r="P182" s="46">
        <v>1.2858191253636653</v>
      </c>
      <c r="Q182" s="46">
        <v>2.3218590400000001</v>
      </c>
      <c r="R182" s="47" t="s">
        <v>33</v>
      </c>
      <c r="S182" s="48">
        <f t="shared" si="65"/>
        <v>-1.0330949309463349</v>
      </c>
      <c r="T182" s="49">
        <f t="shared" si="63"/>
        <v>1.0330949309463349</v>
      </c>
      <c r="U182" s="50">
        <f t="shared" si="64"/>
        <v>0.76848322557027904</v>
      </c>
      <c r="V182" s="42" t="s">
        <v>257</v>
      </c>
      <c r="W182" s="18"/>
      <c r="Y182" s="51"/>
      <c r="Z182" s="54"/>
      <c r="AB182" s="51"/>
    </row>
    <row r="183" spans="1:28" ht="39" customHeight="1" x14ac:dyDescent="0.25">
      <c r="A183" s="43" t="s">
        <v>247</v>
      </c>
      <c r="B183" s="41" t="s">
        <v>346</v>
      </c>
      <c r="C183" s="44" t="s">
        <v>347</v>
      </c>
      <c r="D183" s="46" t="s">
        <v>33</v>
      </c>
      <c r="E183" s="46">
        <v>1.1717844799999999</v>
      </c>
      <c r="F183" s="46" t="s">
        <v>33</v>
      </c>
      <c r="G183" s="46">
        <v>6.5051476658951337</v>
      </c>
      <c r="H183" s="48">
        <f t="shared" si="61"/>
        <v>6.5051476658951337</v>
      </c>
      <c r="I183" s="46">
        <f t="shared" si="62"/>
        <v>1.7861581500000001</v>
      </c>
      <c r="J183" s="46">
        <v>0</v>
      </c>
      <c r="K183" s="46">
        <v>0</v>
      </c>
      <c r="L183" s="46">
        <v>0</v>
      </c>
      <c r="M183" s="46">
        <v>0</v>
      </c>
      <c r="N183" s="46">
        <v>0.11923444376999999</v>
      </c>
      <c r="O183" s="46">
        <v>0.11323308999999999</v>
      </c>
      <c r="P183" s="46">
        <v>6.3859132221251338</v>
      </c>
      <c r="Q183" s="46">
        <v>1.6729250600000001</v>
      </c>
      <c r="R183" s="47" t="s">
        <v>33</v>
      </c>
      <c r="S183" s="48">
        <f t="shared" si="65"/>
        <v>4.7189895158951334</v>
      </c>
      <c r="T183" s="49">
        <f t="shared" si="63"/>
        <v>-4.7189895158951334</v>
      </c>
      <c r="U183" s="50">
        <f t="shared" si="64"/>
        <v>-0.72542388862832707</v>
      </c>
      <c r="V183" s="42" t="s">
        <v>257</v>
      </c>
      <c r="W183" s="18"/>
      <c r="Y183" s="51"/>
      <c r="Z183" s="54"/>
      <c r="AB183" s="51"/>
    </row>
    <row r="184" spans="1:28" ht="39" customHeight="1" x14ac:dyDescent="0.25">
      <c r="A184" s="43" t="s">
        <v>247</v>
      </c>
      <c r="B184" s="41" t="s">
        <v>348</v>
      </c>
      <c r="C184" s="44" t="s">
        <v>349</v>
      </c>
      <c r="D184" s="46" t="s">
        <v>33</v>
      </c>
      <c r="E184" s="46">
        <v>0.24498147000000001</v>
      </c>
      <c r="F184" s="46" t="s">
        <v>33</v>
      </c>
      <c r="G184" s="46">
        <v>7.9692884760486277E-2</v>
      </c>
      <c r="H184" s="48">
        <f t="shared" si="61"/>
        <v>7.9692884760486277E-2</v>
      </c>
      <c r="I184" s="46">
        <f t="shared" si="62"/>
        <v>1.8817708399999999</v>
      </c>
      <c r="J184" s="46">
        <v>0</v>
      </c>
      <c r="K184" s="46">
        <v>0</v>
      </c>
      <c r="L184" s="46">
        <v>0</v>
      </c>
      <c r="M184" s="46">
        <v>0</v>
      </c>
      <c r="N184" s="46">
        <v>3.8195174159999998E-2</v>
      </c>
      <c r="O184" s="46">
        <v>3.6272720000000001E-2</v>
      </c>
      <c r="P184" s="46">
        <v>4.1497710600486279E-2</v>
      </c>
      <c r="Q184" s="46">
        <v>1.84549812</v>
      </c>
      <c r="R184" s="47" t="s">
        <v>33</v>
      </c>
      <c r="S184" s="48">
        <f t="shared" si="65"/>
        <v>-1.8020779552395136</v>
      </c>
      <c r="T184" s="49">
        <f t="shared" si="63"/>
        <v>1.8020779552395136</v>
      </c>
      <c r="U184" s="50">
        <f t="shared" si="64"/>
        <v>22.612783571025012</v>
      </c>
      <c r="V184" s="42" t="s">
        <v>257</v>
      </c>
      <c r="W184" s="18"/>
      <c r="Y184" s="51"/>
      <c r="Z184" s="54"/>
      <c r="AB184" s="51"/>
    </row>
    <row r="185" spans="1:28" ht="39" customHeight="1" x14ac:dyDescent="0.25">
      <c r="A185" s="43" t="s">
        <v>247</v>
      </c>
      <c r="B185" s="41" t="s">
        <v>350</v>
      </c>
      <c r="C185" s="44" t="s">
        <v>351</v>
      </c>
      <c r="D185" s="46" t="s">
        <v>33</v>
      </c>
      <c r="E185" s="46">
        <v>0.28932859000000005</v>
      </c>
      <c r="F185" s="46" t="s">
        <v>33</v>
      </c>
      <c r="G185" s="46">
        <v>1.0093688290419451</v>
      </c>
      <c r="H185" s="48">
        <f t="shared" si="61"/>
        <v>1.0093688290419451</v>
      </c>
      <c r="I185" s="46">
        <f t="shared" si="62"/>
        <v>0.34284108000000002</v>
      </c>
      <c r="J185" s="46">
        <v>0</v>
      </c>
      <c r="K185" s="46">
        <v>0</v>
      </c>
      <c r="L185" s="46">
        <v>0</v>
      </c>
      <c r="M185" s="46">
        <v>0</v>
      </c>
      <c r="N185" s="46">
        <v>2.9791423349999999E-2</v>
      </c>
      <c r="O185" s="46">
        <v>2.829195E-2</v>
      </c>
      <c r="P185" s="46">
        <v>0.97957740569194518</v>
      </c>
      <c r="Q185" s="46">
        <v>0.31454913000000001</v>
      </c>
      <c r="R185" s="47" t="s">
        <v>33</v>
      </c>
      <c r="S185" s="48">
        <f t="shared" si="65"/>
        <v>0.66652774904194512</v>
      </c>
      <c r="T185" s="49">
        <f t="shared" si="63"/>
        <v>-0.66652774904194512</v>
      </c>
      <c r="U185" s="50">
        <f t="shared" si="64"/>
        <v>-0.66034112592379945</v>
      </c>
      <c r="V185" s="42" t="s">
        <v>257</v>
      </c>
      <c r="W185" s="18"/>
      <c r="Y185" s="51"/>
      <c r="Z185" s="54"/>
      <c r="AB185" s="51"/>
    </row>
    <row r="186" spans="1:28" ht="39" customHeight="1" x14ac:dyDescent="0.25">
      <c r="A186" s="43" t="s">
        <v>247</v>
      </c>
      <c r="B186" s="41" t="s">
        <v>352</v>
      </c>
      <c r="C186" s="44" t="s">
        <v>353</v>
      </c>
      <c r="D186" s="46" t="s">
        <v>33</v>
      </c>
      <c r="E186" s="46">
        <v>0.57400373999999998</v>
      </c>
      <c r="F186" s="46" t="s">
        <v>33</v>
      </c>
      <c r="G186" s="46">
        <v>0.8248013971764252</v>
      </c>
      <c r="H186" s="48">
        <f t="shared" si="61"/>
        <v>0.8248013971764252</v>
      </c>
      <c r="I186" s="46">
        <f t="shared" si="62"/>
        <v>6.6103766899999998</v>
      </c>
      <c r="J186" s="46">
        <v>0</v>
      </c>
      <c r="K186" s="46">
        <v>0</v>
      </c>
      <c r="L186" s="46">
        <v>0</v>
      </c>
      <c r="M186" s="46">
        <v>0</v>
      </c>
      <c r="N186" s="46">
        <v>1.2997537019999998E-2</v>
      </c>
      <c r="O186" s="46">
        <v>1.234334E-2</v>
      </c>
      <c r="P186" s="46">
        <v>0.81180386015642525</v>
      </c>
      <c r="Q186" s="46">
        <v>6.5980333499999997</v>
      </c>
      <c r="R186" s="47" t="s">
        <v>33</v>
      </c>
      <c r="S186" s="48">
        <f t="shared" si="65"/>
        <v>-5.7855752928235749</v>
      </c>
      <c r="T186" s="49">
        <f t="shared" si="63"/>
        <v>5.7855752928235749</v>
      </c>
      <c r="U186" s="50">
        <f t="shared" si="64"/>
        <v>7.0145071439373901</v>
      </c>
      <c r="V186" s="42" t="s">
        <v>257</v>
      </c>
      <c r="W186" s="18"/>
      <c r="Y186" s="51"/>
      <c r="Z186" s="54"/>
      <c r="AB186" s="51"/>
    </row>
    <row r="187" spans="1:28" ht="39" customHeight="1" x14ac:dyDescent="0.25">
      <c r="A187" s="43" t="s">
        <v>247</v>
      </c>
      <c r="B187" s="41" t="s">
        <v>354</v>
      </c>
      <c r="C187" s="44" t="s">
        <v>355</v>
      </c>
      <c r="D187" s="46" t="s">
        <v>33</v>
      </c>
      <c r="E187" s="46">
        <v>0.11679792</v>
      </c>
      <c r="F187" s="46" t="s">
        <v>33</v>
      </c>
      <c r="G187" s="46">
        <v>0.16296643410200046</v>
      </c>
      <c r="H187" s="48">
        <f t="shared" si="61"/>
        <v>0.16296643410200046</v>
      </c>
      <c r="I187" s="46">
        <f t="shared" si="62"/>
        <v>1.9402542300000001</v>
      </c>
      <c r="J187" s="46">
        <v>0</v>
      </c>
      <c r="K187" s="46">
        <v>0</v>
      </c>
      <c r="L187" s="46">
        <v>0</v>
      </c>
      <c r="M187" s="46">
        <v>0</v>
      </c>
      <c r="N187" s="46">
        <v>0</v>
      </c>
      <c r="O187" s="46">
        <v>0</v>
      </c>
      <c r="P187" s="46">
        <v>0.16296643410200046</v>
      </c>
      <c r="Q187" s="46">
        <v>1.9402542300000001</v>
      </c>
      <c r="R187" s="47" t="s">
        <v>33</v>
      </c>
      <c r="S187" s="48">
        <f t="shared" si="65"/>
        <v>-1.7772877958979996</v>
      </c>
      <c r="T187" s="49">
        <f t="shared" si="63"/>
        <v>1.7772877958979996</v>
      </c>
      <c r="U187" s="50">
        <f t="shared" si="64"/>
        <v>10.905851905586875</v>
      </c>
      <c r="V187" s="42" t="s">
        <v>257</v>
      </c>
      <c r="W187" s="18"/>
      <c r="Y187" s="51"/>
      <c r="Z187" s="54"/>
      <c r="AB187" s="51"/>
    </row>
    <row r="188" spans="1:28" ht="39" customHeight="1" x14ac:dyDescent="0.25">
      <c r="A188" s="43" t="s">
        <v>247</v>
      </c>
      <c r="B188" s="41" t="s">
        <v>356</v>
      </c>
      <c r="C188" s="44" t="s">
        <v>357</v>
      </c>
      <c r="D188" s="46" t="s">
        <v>33</v>
      </c>
      <c r="E188" s="46">
        <v>0.65577066000000006</v>
      </c>
      <c r="F188" s="46" t="s">
        <v>33</v>
      </c>
      <c r="G188" s="46">
        <v>5.3814890451870294</v>
      </c>
      <c r="H188" s="48">
        <f t="shared" si="61"/>
        <v>5.3814890451870294</v>
      </c>
      <c r="I188" s="46">
        <f t="shared" si="62"/>
        <v>2.56270021</v>
      </c>
      <c r="J188" s="46">
        <v>0</v>
      </c>
      <c r="K188" s="46">
        <v>0</v>
      </c>
      <c r="L188" s="46">
        <v>0</v>
      </c>
      <c r="M188" s="46">
        <v>0</v>
      </c>
      <c r="N188" s="46">
        <v>5.6800157309999995E-2</v>
      </c>
      <c r="O188" s="46">
        <v>5.3941269999999999E-2</v>
      </c>
      <c r="P188" s="46">
        <v>5.3246888878770298</v>
      </c>
      <c r="Q188" s="46">
        <v>2.5087589399999999</v>
      </c>
      <c r="R188" s="47" t="s">
        <v>33</v>
      </c>
      <c r="S188" s="48">
        <f t="shared" si="65"/>
        <v>2.8187888351870294</v>
      </c>
      <c r="T188" s="49">
        <f t="shared" si="63"/>
        <v>-2.8187888351870294</v>
      </c>
      <c r="U188" s="50">
        <f t="shared" si="64"/>
        <v>-0.52379347268355625</v>
      </c>
      <c r="V188" s="42" t="s">
        <v>257</v>
      </c>
      <c r="W188" s="18"/>
      <c r="Y188" s="51"/>
      <c r="Z188" s="54"/>
      <c r="AB188" s="51"/>
    </row>
    <row r="189" spans="1:28" ht="39" customHeight="1" x14ac:dyDescent="0.25">
      <c r="A189" s="43" t="s">
        <v>247</v>
      </c>
      <c r="B189" s="41" t="s">
        <v>358</v>
      </c>
      <c r="C189" s="44" t="s">
        <v>359</v>
      </c>
      <c r="D189" s="46" t="s">
        <v>33</v>
      </c>
      <c r="E189" s="46">
        <v>0.49597671999999998</v>
      </c>
      <c r="F189" s="46" t="s">
        <v>33</v>
      </c>
      <c r="G189" s="46">
        <v>2.9171167967106095</v>
      </c>
      <c r="H189" s="48">
        <f t="shared" si="61"/>
        <v>2.9171167967106095</v>
      </c>
      <c r="I189" s="46">
        <f t="shared" si="62"/>
        <v>1.07164226</v>
      </c>
      <c r="J189" s="46">
        <v>0</v>
      </c>
      <c r="K189" s="46">
        <v>0</v>
      </c>
      <c r="L189" s="46">
        <v>0</v>
      </c>
      <c r="M189" s="46">
        <v>0</v>
      </c>
      <c r="N189" s="46">
        <v>7.3900866779999991E-2</v>
      </c>
      <c r="O189" s="46">
        <v>7.0181259999999995E-2</v>
      </c>
      <c r="P189" s="46">
        <v>2.8432159299306097</v>
      </c>
      <c r="Q189" s="46">
        <v>1.0014609999999999</v>
      </c>
      <c r="R189" s="47" t="s">
        <v>33</v>
      </c>
      <c r="S189" s="48">
        <f t="shared" si="65"/>
        <v>1.8454745367106096</v>
      </c>
      <c r="T189" s="49">
        <f t="shared" si="63"/>
        <v>-1.8454745367106096</v>
      </c>
      <c r="U189" s="50">
        <f t="shared" si="64"/>
        <v>-0.63263649189213067</v>
      </c>
      <c r="V189" s="42" t="s">
        <v>257</v>
      </c>
      <c r="W189" s="18"/>
      <c r="Y189" s="51"/>
      <c r="Z189" s="54"/>
      <c r="AB189" s="51"/>
    </row>
    <row r="190" spans="1:28" ht="39" customHeight="1" x14ac:dyDescent="0.25">
      <c r="A190" s="43" t="s">
        <v>247</v>
      </c>
      <c r="B190" s="41" t="s">
        <v>360</v>
      </c>
      <c r="C190" s="44" t="s">
        <v>361</v>
      </c>
      <c r="D190" s="46" t="s">
        <v>33</v>
      </c>
      <c r="E190" s="46">
        <v>0.44105796999999997</v>
      </c>
      <c r="F190" s="46" t="s">
        <v>33</v>
      </c>
      <c r="G190" s="46">
        <v>1.041678968407062</v>
      </c>
      <c r="H190" s="48">
        <f t="shared" si="61"/>
        <v>1.041678968407062</v>
      </c>
      <c r="I190" s="46">
        <f t="shared" si="62"/>
        <v>0.21788793000000001</v>
      </c>
      <c r="J190" s="46">
        <v>0</v>
      </c>
      <c r="K190" s="46">
        <v>0</v>
      </c>
      <c r="L190" s="46">
        <v>0</v>
      </c>
      <c r="M190" s="46">
        <v>0</v>
      </c>
      <c r="N190" s="46">
        <v>3.8196806309999998E-2</v>
      </c>
      <c r="O190" s="46">
        <v>3.6274269999999997E-2</v>
      </c>
      <c r="P190" s="46">
        <v>1.003482162097062</v>
      </c>
      <c r="Q190" s="46">
        <v>0.18161366000000001</v>
      </c>
      <c r="R190" s="47" t="s">
        <v>33</v>
      </c>
      <c r="S190" s="48">
        <f t="shared" si="65"/>
        <v>0.82379103840706192</v>
      </c>
      <c r="T190" s="49">
        <f t="shared" si="63"/>
        <v>-0.82379103840706192</v>
      </c>
      <c r="U190" s="50">
        <f t="shared" si="64"/>
        <v>-0.79083005742815871</v>
      </c>
      <c r="V190" s="42" t="s">
        <v>257</v>
      </c>
      <c r="W190" s="18"/>
      <c r="Y190" s="51"/>
      <c r="Z190" s="54"/>
      <c r="AB190" s="51"/>
    </row>
    <row r="191" spans="1:28" ht="39" customHeight="1" x14ac:dyDescent="0.25">
      <c r="A191" s="43" t="s">
        <v>247</v>
      </c>
      <c r="B191" s="41" t="s">
        <v>362</v>
      </c>
      <c r="C191" s="44" t="s">
        <v>363</v>
      </c>
      <c r="D191" s="46" t="s">
        <v>33</v>
      </c>
      <c r="E191" s="46">
        <v>0.53880426999999997</v>
      </c>
      <c r="F191" s="46" t="s">
        <v>33</v>
      </c>
      <c r="G191" s="46">
        <v>2.6113162428548096</v>
      </c>
      <c r="H191" s="48">
        <f t="shared" si="61"/>
        <v>2.6113162428548096</v>
      </c>
      <c r="I191" s="46">
        <f t="shared" si="62"/>
        <v>0.99363303000000003</v>
      </c>
      <c r="J191" s="46">
        <v>0</v>
      </c>
      <c r="K191" s="46">
        <v>0</v>
      </c>
      <c r="L191" s="46">
        <v>0</v>
      </c>
      <c r="M191" s="46">
        <v>0</v>
      </c>
      <c r="N191" s="46">
        <v>7.0623530640000001E-2</v>
      </c>
      <c r="O191" s="46">
        <v>6.7068880000000011E-2</v>
      </c>
      <c r="P191" s="46">
        <v>2.5406927122148097</v>
      </c>
      <c r="Q191" s="46">
        <v>0.92656415000000003</v>
      </c>
      <c r="R191" s="47" t="s">
        <v>33</v>
      </c>
      <c r="S191" s="48">
        <f t="shared" si="65"/>
        <v>1.6176832128548095</v>
      </c>
      <c r="T191" s="49">
        <f t="shared" si="63"/>
        <v>-1.6176832128548095</v>
      </c>
      <c r="U191" s="50">
        <f t="shared" si="64"/>
        <v>-0.61948958395260645</v>
      </c>
      <c r="V191" s="42" t="s">
        <v>257</v>
      </c>
      <c r="W191" s="18"/>
      <c r="Y191" s="51"/>
      <c r="Z191" s="54"/>
      <c r="AB191" s="51"/>
    </row>
    <row r="192" spans="1:28" ht="39" customHeight="1" x14ac:dyDescent="0.25">
      <c r="A192" s="43" t="s">
        <v>247</v>
      </c>
      <c r="B192" s="41" t="s">
        <v>364</v>
      </c>
      <c r="C192" s="44" t="s">
        <v>365</v>
      </c>
      <c r="D192" s="46" t="s">
        <v>33</v>
      </c>
      <c r="E192" s="46">
        <v>0.33249612000000001</v>
      </c>
      <c r="F192" s="46" t="s">
        <v>33</v>
      </c>
      <c r="G192" s="46">
        <v>0.75018419587462848</v>
      </c>
      <c r="H192" s="48">
        <f t="shared" si="61"/>
        <v>0.75018419587462848</v>
      </c>
      <c r="I192" s="46">
        <f t="shared" si="62"/>
        <v>9.9727500000000011E-2</v>
      </c>
      <c r="J192" s="46">
        <v>0</v>
      </c>
      <c r="K192" s="46">
        <v>0</v>
      </c>
      <c r="L192" s="46">
        <v>0</v>
      </c>
      <c r="M192" s="46">
        <v>0</v>
      </c>
      <c r="N192" s="46">
        <v>2.6530229700000001E-2</v>
      </c>
      <c r="O192" s="46">
        <v>2.5194900000000003E-2</v>
      </c>
      <c r="P192" s="46">
        <v>0.72365396617462852</v>
      </c>
      <c r="Q192" s="46">
        <v>7.4532600000000004E-2</v>
      </c>
      <c r="R192" s="47" t="s">
        <v>33</v>
      </c>
      <c r="S192" s="48">
        <f t="shared" si="65"/>
        <v>0.65045669587462851</v>
      </c>
      <c r="T192" s="49">
        <f t="shared" si="63"/>
        <v>-0.65045669587462851</v>
      </c>
      <c r="U192" s="50">
        <f t="shared" si="64"/>
        <v>-0.86706264868226235</v>
      </c>
      <c r="V192" s="42" t="s">
        <v>257</v>
      </c>
      <c r="W192" s="18"/>
      <c r="Y192" s="51"/>
      <c r="Z192" s="54"/>
      <c r="AB192" s="51"/>
    </row>
    <row r="193" spans="1:28" ht="39" customHeight="1" x14ac:dyDescent="0.25">
      <c r="A193" s="43" t="s">
        <v>247</v>
      </c>
      <c r="B193" s="41" t="s">
        <v>366</v>
      </c>
      <c r="C193" s="44" t="s">
        <v>367</v>
      </c>
      <c r="D193" s="46" t="s">
        <v>33</v>
      </c>
      <c r="E193" s="46">
        <v>0.98781946999999992</v>
      </c>
      <c r="F193" s="46" t="s">
        <v>33</v>
      </c>
      <c r="G193" s="46">
        <v>2.0181316240742819</v>
      </c>
      <c r="H193" s="48">
        <f t="shared" si="61"/>
        <v>2.0181316240742819</v>
      </c>
      <c r="I193" s="46">
        <f t="shared" si="62"/>
        <v>0.93332035999999996</v>
      </c>
      <c r="J193" s="46">
        <v>0</v>
      </c>
      <c r="K193" s="46">
        <v>0</v>
      </c>
      <c r="L193" s="46">
        <v>0</v>
      </c>
      <c r="M193" s="46">
        <v>0</v>
      </c>
      <c r="N193" s="46">
        <v>6.0133018139999994E-2</v>
      </c>
      <c r="O193" s="46">
        <v>5.7106379999999998E-2</v>
      </c>
      <c r="P193" s="46">
        <v>1.957998605934282</v>
      </c>
      <c r="Q193" s="46">
        <v>0.87621397999999995</v>
      </c>
      <c r="R193" s="47" t="s">
        <v>33</v>
      </c>
      <c r="S193" s="48">
        <f t="shared" si="65"/>
        <v>1.084811264074282</v>
      </c>
      <c r="T193" s="49">
        <f t="shared" si="63"/>
        <v>-1.084811264074282</v>
      </c>
      <c r="U193" s="50">
        <f t="shared" si="64"/>
        <v>-0.53753246375686003</v>
      </c>
      <c r="V193" s="42" t="s">
        <v>257</v>
      </c>
      <c r="W193" s="18"/>
      <c r="Y193" s="51"/>
      <c r="Z193" s="54"/>
      <c r="AB193" s="51"/>
    </row>
    <row r="194" spans="1:28" ht="39" customHeight="1" x14ac:dyDescent="0.25">
      <c r="A194" s="43" t="s">
        <v>247</v>
      </c>
      <c r="B194" s="41" t="s">
        <v>368</v>
      </c>
      <c r="C194" s="44" t="s">
        <v>369</v>
      </c>
      <c r="D194" s="46" t="s">
        <v>33</v>
      </c>
      <c r="E194" s="46">
        <v>0.89465262000000001</v>
      </c>
      <c r="F194" s="46" t="s">
        <v>33</v>
      </c>
      <c r="G194" s="46">
        <v>2.0084878392335037</v>
      </c>
      <c r="H194" s="48">
        <f t="shared" si="61"/>
        <v>2.0084878392335037</v>
      </c>
      <c r="I194" s="46">
        <f t="shared" si="62"/>
        <v>0.91703066</v>
      </c>
      <c r="J194" s="46">
        <v>0</v>
      </c>
      <c r="K194" s="46">
        <v>0</v>
      </c>
      <c r="L194" s="46">
        <v>0</v>
      </c>
      <c r="M194" s="46">
        <v>0</v>
      </c>
      <c r="N194" s="46">
        <v>6.8718748410000002E-2</v>
      </c>
      <c r="O194" s="46">
        <v>6.525997E-2</v>
      </c>
      <c r="P194" s="46">
        <v>1.9397690908235037</v>
      </c>
      <c r="Q194" s="46">
        <v>0.85177068999999994</v>
      </c>
      <c r="R194" s="47" t="s">
        <v>33</v>
      </c>
      <c r="S194" s="48">
        <f t="shared" si="65"/>
        <v>1.0914571792335037</v>
      </c>
      <c r="T194" s="49">
        <f t="shared" si="63"/>
        <v>-1.0914571792335037</v>
      </c>
      <c r="U194" s="50">
        <f t="shared" si="64"/>
        <v>-0.54342234885028473</v>
      </c>
      <c r="V194" s="42" t="s">
        <v>257</v>
      </c>
      <c r="W194" s="18"/>
      <c r="Y194" s="51"/>
      <c r="Z194" s="54"/>
      <c r="AB194" s="51"/>
    </row>
    <row r="195" spans="1:28" ht="39" customHeight="1" x14ac:dyDescent="0.25">
      <c r="A195" s="43" t="s">
        <v>247</v>
      </c>
      <c r="B195" s="41" t="s">
        <v>370</v>
      </c>
      <c r="C195" s="44" t="s">
        <v>371</v>
      </c>
      <c r="D195" s="46" t="s">
        <v>33</v>
      </c>
      <c r="E195" s="46">
        <v>0.95086727999999998</v>
      </c>
      <c r="F195" s="46" t="s">
        <v>33</v>
      </c>
      <c r="G195" s="46">
        <v>2.3229387013349942</v>
      </c>
      <c r="H195" s="48">
        <f t="shared" si="61"/>
        <v>2.3229387013349942</v>
      </c>
      <c r="I195" s="46">
        <f t="shared" si="62"/>
        <v>1.0264915000000001</v>
      </c>
      <c r="J195" s="46">
        <v>0</v>
      </c>
      <c r="K195" s="46">
        <v>0</v>
      </c>
      <c r="L195" s="46">
        <v>0</v>
      </c>
      <c r="M195" s="46">
        <v>0</v>
      </c>
      <c r="N195" s="46">
        <v>7.2140914170000001E-2</v>
      </c>
      <c r="O195" s="46">
        <v>6.8509890000000004E-2</v>
      </c>
      <c r="P195" s="46">
        <v>2.2507977871649945</v>
      </c>
      <c r="Q195" s="46">
        <v>0.95798161000000004</v>
      </c>
      <c r="R195" s="47" t="s">
        <v>33</v>
      </c>
      <c r="S195" s="48">
        <f t="shared" si="65"/>
        <v>1.2964472013349941</v>
      </c>
      <c r="T195" s="49">
        <f t="shared" si="63"/>
        <v>-1.2964472013349941</v>
      </c>
      <c r="U195" s="50">
        <f t="shared" si="64"/>
        <v>-0.55810650560426978</v>
      </c>
      <c r="V195" s="42" t="s">
        <v>257</v>
      </c>
      <c r="W195" s="18"/>
      <c r="Y195" s="51"/>
      <c r="Z195" s="54"/>
      <c r="AB195" s="51"/>
    </row>
    <row r="196" spans="1:28" ht="39" customHeight="1" x14ac:dyDescent="0.25">
      <c r="A196" s="43" t="s">
        <v>247</v>
      </c>
      <c r="B196" s="41" t="s">
        <v>372</v>
      </c>
      <c r="C196" s="44" t="s">
        <v>373</v>
      </c>
      <c r="D196" s="46" t="s">
        <v>33</v>
      </c>
      <c r="E196" s="46">
        <v>0.97296643999999999</v>
      </c>
      <c r="F196" s="46" t="s">
        <v>33</v>
      </c>
      <c r="G196" s="46">
        <v>2.7114999140229044</v>
      </c>
      <c r="H196" s="48">
        <f t="shared" si="61"/>
        <v>2.7114999140229044</v>
      </c>
      <c r="I196" s="46">
        <f t="shared" si="62"/>
        <v>1.13046852</v>
      </c>
      <c r="J196" s="46">
        <v>0</v>
      </c>
      <c r="K196" s="46">
        <v>0</v>
      </c>
      <c r="L196" s="46">
        <v>0</v>
      </c>
      <c r="M196" s="46">
        <v>0</v>
      </c>
      <c r="N196" s="46">
        <v>7.7742358199999986E-2</v>
      </c>
      <c r="O196" s="46">
        <v>7.3829399999999989E-2</v>
      </c>
      <c r="P196" s="46">
        <v>2.6337575558229043</v>
      </c>
      <c r="Q196" s="46">
        <v>1.05663912</v>
      </c>
      <c r="R196" s="47" t="s">
        <v>33</v>
      </c>
      <c r="S196" s="48">
        <f t="shared" si="65"/>
        <v>1.5810313940229044</v>
      </c>
      <c r="T196" s="49">
        <f t="shared" si="63"/>
        <v>-1.5810313940229044</v>
      </c>
      <c r="U196" s="50">
        <f t="shared" si="64"/>
        <v>-0.58308369690383444</v>
      </c>
      <c r="V196" s="42" t="s">
        <v>257</v>
      </c>
      <c r="W196" s="18"/>
      <c r="Y196" s="51"/>
      <c r="Z196" s="54"/>
      <c r="AB196" s="51"/>
    </row>
    <row r="197" spans="1:28" ht="39" customHeight="1" x14ac:dyDescent="0.25">
      <c r="A197" s="43" t="s">
        <v>247</v>
      </c>
      <c r="B197" s="41" t="s">
        <v>374</v>
      </c>
      <c r="C197" s="44" t="s">
        <v>375</v>
      </c>
      <c r="D197" s="46" t="s">
        <v>33</v>
      </c>
      <c r="E197" s="46">
        <v>2.0051023400000001</v>
      </c>
      <c r="F197" s="46" t="s">
        <v>33</v>
      </c>
      <c r="G197" s="46">
        <v>12.696377658891453</v>
      </c>
      <c r="H197" s="48">
        <f t="shared" si="61"/>
        <v>12.696377658891453</v>
      </c>
      <c r="I197" s="46">
        <f t="shared" si="62"/>
        <v>3.2660645399999999</v>
      </c>
      <c r="J197" s="46">
        <v>0</v>
      </c>
      <c r="K197" s="46">
        <v>0</v>
      </c>
      <c r="L197" s="46">
        <v>0</v>
      </c>
      <c r="M197" s="46">
        <v>0</v>
      </c>
      <c r="N197" s="46">
        <v>0.12427082693999998</v>
      </c>
      <c r="O197" s="46">
        <v>0.11801597999999999</v>
      </c>
      <c r="P197" s="46">
        <v>12.572106831951453</v>
      </c>
      <c r="Q197" s="46">
        <v>3.1480485599999999</v>
      </c>
      <c r="R197" s="47" t="s">
        <v>33</v>
      </c>
      <c r="S197" s="48">
        <f t="shared" si="65"/>
        <v>9.4303131188914531</v>
      </c>
      <c r="T197" s="49">
        <f t="shared" si="63"/>
        <v>-9.4303131188914531</v>
      </c>
      <c r="U197" s="50">
        <f t="shared" si="64"/>
        <v>-0.74275619174633412</v>
      </c>
      <c r="V197" s="42" t="s">
        <v>257</v>
      </c>
      <c r="W197" s="18"/>
      <c r="Y197" s="51"/>
      <c r="Z197" s="54"/>
      <c r="AB197" s="51"/>
    </row>
    <row r="198" spans="1:28" ht="39" customHeight="1" x14ac:dyDescent="0.25">
      <c r="A198" s="43" t="s">
        <v>247</v>
      </c>
      <c r="B198" s="41" t="s">
        <v>376</v>
      </c>
      <c r="C198" s="44" t="s">
        <v>377</v>
      </c>
      <c r="D198" s="46" t="s">
        <v>33</v>
      </c>
      <c r="E198" s="46">
        <v>0.41844928000000003</v>
      </c>
      <c r="F198" s="46" t="s">
        <v>33</v>
      </c>
      <c r="G198" s="46">
        <v>2.9107124354799727</v>
      </c>
      <c r="H198" s="48">
        <f t="shared" si="61"/>
        <v>2.9107124354799727</v>
      </c>
      <c r="I198" s="46">
        <f t="shared" si="62"/>
        <v>2.2437673299999998</v>
      </c>
      <c r="J198" s="46">
        <v>0</v>
      </c>
      <c r="K198" s="46">
        <v>0</v>
      </c>
      <c r="L198" s="46">
        <v>0</v>
      </c>
      <c r="M198" s="46">
        <v>0</v>
      </c>
      <c r="N198" s="46">
        <v>7.2316091249999992E-2</v>
      </c>
      <c r="O198" s="46">
        <v>6.8676249999999994E-2</v>
      </c>
      <c r="P198" s="46">
        <v>2.8383963442299729</v>
      </c>
      <c r="Q198" s="46">
        <v>2.1750910800000001</v>
      </c>
      <c r="R198" s="47" t="s">
        <v>33</v>
      </c>
      <c r="S198" s="48">
        <f t="shared" si="65"/>
        <v>0.66694510547997288</v>
      </c>
      <c r="T198" s="49">
        <f t="shared" si="63"/>
        <v>-0.66694510547997288</v>
      </c>
      <c r="U198" s="50">
        <f t="shared" si="64"/>
        <v>-0.22913466041862512</v>
      </c>
      <c r="V198" s="42" t="s">
        <v>257</v>
      </c>
      <c r="W198" s="18"/>
      <c r="Y198" s="51"/>
      <c r="Z198" s="54"/>
      <c r="AB198" s="51"/>
    </row>
    <row r="199" spans="1:28" ht="39" customHeight="1" x14ac:dyDescent="0.25">
      <c r="A199" s="43" t="s">
        <v>247</v>
      </c>
      <c r="B199" s="41" t="s">
        <v>378</v>
      </c>
      <c r="C199" s="44" t="s">
        <v>379</v>
      </c>
      <c r="D199" s="46" t="s">
        <v>33</v>
      </c>
      <c r="E199" s="46">
        <v>1.0460005299999999</v>
      </c>
      <c r="F199" s="46" t="s">
        <v>33</v>
      </c>
      <c r="G199" s="46">
        <v>6.7873265348549161</v>
      </c>
      <c r="H199" s="48">
        <f t="shared" si="61"/>
        <v>6.7873265348549161</v>
      </c>
      <c r="I199" s="46">
        <f t="shared" si="62"/>
        <v>0.70193147999999994</v>
      </c>
      <c r="J199" s="46">
        <v>0</v>
      </c>
      <c r="K199" s="46">
        <v>0</v>
      </c>
      <c r="L199" s="46">
        <v>0</v>
      </c>
      <c r="M199" s="46">
        <v>0</v>
      </c>
      <c r="N199" s="46">
        <v>0.11815946765999999</v>
      </c>
      <c r="O199" s="46">
        <v>0.11221222</v>
      </c>
      <c r="P199" s="46">
        <v>6.6691670671949161</v>
      </c>
      <c r="Q199" s="46">
        <v>0.58971925999999997</v>
      </c>
      <c r="R199" s="47" t="s">
        <v>33</v>
      </c>
      <c r="S199" s="48">
        <f t="shared" si="65"/>
        <v>6.0853950548549163</v>
      </c>
      <c r="T199" s="49">
        <f t="shared" si="63"/>
        <v>-6.0853950548549163</v>
      </c>
      <c r="U199" s="50">
        <f t="shared" si="64"/>
        <v>-0.89658203765571387</v>
      </c>
      <c r="V199" s="42" t="s">
        <v>257</v>
      </c>
      <c r="W199" s="18"/>
      <c r="Y199" s="51"/>
      <c r="Z199" s="54"/>
      <c r="AB199" s="51"/>
    </row>
    <row r="200" spans="1:28" ht="39" customHeight="1" x14ac:dyDescent="0.25">
      <c r="A200" s="43" t="s">
        <v>247</v>
      </c>
      <c r="B200" s="41" t="s">
        <v>380</v>
      </c>
      <c r="C200" s="44" t="s">
        <v>381</v>
      </c>
      <c r="D200" s="46" t="s">
        <v>33</v>
      </c>
      <c r="E200" s="46">
        <v>2.3337353900000002</v>
      </c>
      <c r="F200" s="46" t="s">
        <v>33</v>
      </c>
      <c r="G200" s="46">
        <v>4.7604312806837612</v>
      </c>
      <c r="H200" s="48">
        <f t="shared" ref="H200:H213" si="66">IF(J200="нд","нд",(J200+L200+N200+P200))</f>
        <v>4.7604312806837612</v>
      </c>
      <c r="I200" s="46">
        <f t="shared" ref="I200:I213" si="67">K200+M200+O200+Q200</f>
        <v>3.9034502099999999</v>
      </c>
      <c r="J200" s="46">
        <v>0</v>
      </c>
      <c r="K200" s="46">
        <v>0</v>
      </c>
      <c r="L200" s="46">
        <v>0</v>
      </c>
      <c r="M200" s="46">
        <v>0</v>
      </c>
      <c r="N200" s="46">
        <v>9.1172257019999994E-2</v>
      </c>
      <c r="O200" s="46">
        <v>8.6583339999999995E-2</v>
      </c>
      <c r="P200" s="46">
        <v>4.669259023663761</v>
      </c>
      <c r="Q200" s="46">
        <v>3.8168668700000001</v>
      </c>
      <c r="R200" s="47" t="s">
        <v>33</v>
      </c>
      <c r="S200" s="48">
        <f t="shared" si="65"/>
        <v>0.85698107068376128</v>
      </c>
      <c r="T200" s="49">
        <f t="shared" si="63"/>
        <v>-0.85698107068376128</v>
      </c>
      <c r="U200" s="50">
        <f t="shared" si="64"/>
        <v>-0.18002172915741982</v>
      </c>
      <c r="V200" s="42" t="s">
        <v>257</v>
      </c>
      <c r="W200" s="18"/>
      <c r="Y200" s="51"/>
      <c r="Z200" s="54"/>
      <c r="AB200" s="51"/>
    </row>
    <row r="201" spans="1:28" ht="95.25" customHeight="1" x14ac:dyDescent="0.25">
      <c r="A201" s="43" t="s">
        <v>247</v>
      </c>
      <c r="B201" s="41" t="s">
        <v>382</v>
      </c>
      <c r="C201" s="44" t="s">
        <v>383</v>
      </c>
      <c r="D201" s="46" t="s">
        <v>33</v>
      </c>
      <c r="E201" s="46">
        <v>290.66092383</v>
      </c>
      <c r="F201" s="46" t="s">
        <v>33</v>
      </c>
      <c r="G201" s="46">
        <v>249.0663678366667</v>
      </c>
      <c r="H201" s="48">
        <f t="shared" si="66"/>
        <v>249.0663678366667</v>
      </c>
      <c r="I201" s="46">
        <f t="shared" si="67"/>
        <v>203.49470099999999</v>
      </c>
      <c r="J201" s="46">
        <v>0</v>
      </c>
      <c r="K201" s="46">
        <v>0</v>
      </c>
      <c r="L201" s="46">
        <v>0</v>
      </c>
      <c r="M201" s="46">
        <v>0</v>
      </c>
      <c r="N201" s="46">
        <v>45.06655901904</v>
      </c>
      <c r="O201" s="46">
        <v>42.79825168</v>
      </c>
      <c r="P201" s="46">
        <v>203.9998088176267</v>
      </c>
      <c r="Q201" s="46">
        <v>160.69644932</v>
      </c>
      <c r="R201" s="47" t="s">
        <v>33</v>
      </c>
      <c r="S201" s="48">
        <f t="shared" si="65"/>
        <v>45.571666836666708</v>
      </c>
      <c r="T201" s="49">
        <f t="shared" si="63"/>
        <v>-45.571666836666708</v>
      </c>
      <c r="U201" s="50">
        <f t="shared" si="64"/>
        <v>-0.18296997395710929</v>
      </c>
      <c r="V201" s="42" t="s">
        <v>257</v>
      </c>
      <c r="W201" s="18"/>
      <c r="Y201" s="51"/>
      <c r="Z201" s="54"/>
      <c r="AB201" s="51"/>
    </row>
    <row r="202" spans="1:28" ht="94.5" x14ac:dyDescent="0.25">
      <c r="A202" s="43" t="s">
        <v>247</v>
      </c>
      <c r="B202" s="41" t="s">
        <v>384</v>
      </c>
      <c r="C202" s="44" t="s">
        <v>385</v>
      </c>
      <c r="D202" s="46" t="s">
        <v>33</v>
      </c>
      <c r="E202" s="46">
        <v>0</v>
      </c>
      <c r="F202" s="46" t="s">
        <v>33</v>
      </c>
      <c r="G202" s="46">
        <v>0.93837010999999992</v>
      </c>
      <c r="H202" s="48" t="str">
        <f t="shared" si="66"/>
        <v>нд</v>
      </c>
      <c r="I202" s="46">
        <f t="shared" si="67"/>
        <v>0.93837010999999992</v>
      </c>
      <c r="J202" s="46" t="s">
        <v>33</v>
      </c>
      <c r="K202" s="46">
        <v>0</v>
      </c>
      <c r="L202" s="46" t="s">
        <v>33</v>
      </c>
      <c r="M202" s="46">
        <v>0</v>
      </c>
      <c r="N202" s="46" t="s">
        <v>33</v>
      </c>
      <c r="O202" s="46">
        <v>0.37534803999999999</v>
      </c>
      <c r="P202" s="46" t="s">
        <v>33</v>
      </c>
      <c r="Q202" s="46">
        <v>0.56302206999999993</v>
      </c>
      <c r="R202" s="47" t="s">
        <v>33</v>
      </c>
      <c r="S202" s="48" t="str">
        <f t="shared" si="65"/>
        <v>нд</v>
      </c>
      <c r="T202" s="49" t="str">
        <f t="shared" si="63"/>
        <v>нд</v>
      </c>
      <c r="U202" s="50" t="str">
        <f t="shared" si="64"/>
        <v>нд</v>
      </c>
      <c r="V202" s="42" t="s">
        <v>386</v>
      </c>
      <c r="W202" s="18"/>
      <c r="Y202" s="51"/>
      <c r="Z202" s="54"/>
      <c r="AB202" s="51"/>
    </row>
    <row r="203" spans="1:28" ht="110.25" x14ac:dyDescent="0.25">
      <c r="A203" s="43" t="s">
        <v>247</v>
      </c>
      <c r="B203" s="41" t="s">
        <v>387</v>
      </c>
      <c r="C203" s="44" t="s">
        <v>388</v>
      </c>
      <c r="D203" s="46" t="s">
        <v>33</v>
      </c>
      <c r="E203" s="46">
        <v>0</v>
      </c>
      <c r="F203" s="46" t="s">
        <v>33</v>
      </c>
      <c r="G203" s="46">
        <v>2.0586428799999998</v>
      </c>
      <c r="H203" s="48" t="str">
        <f t="shared" si="66"/>
        <v>нд</v>
      </c>
      <c r="I203" s="46">
        <f t="shared" si="67"/>
        <v>2.0586428799999998</v>
      </c>
      <c r="J203" s="46" t="s">
        <v>33</v>
      </c>
      <c r="K203" s="46">
        <v>0</v>
      </c>
      <c r="L203" s="46" t="s">
        <v>33</v>
      </c>
      <c r="M203" s="46">
        <v>0</v>
      </c>
      <c r="N203" s="46" t="s">
        <v>33</v>
      </c>
      <c r="O203" s="46">
        <v>1.0335494700000001</v>
      </c>
      <c r="P203" s="46" t="s">
        <v>33</v>
      </c>
      <c r="Q203" s="46">
        <v>1.02509341</v>
      </c>
      <c r="R203" s="47" t="s">
        <v>33</v>
      </c>
      <c r="S203" s="48" t="str">
        <f t="shared" si="65"/>
        <v>нд</v>
      </c>
      <c r="T203" s="49" t="str">
        <f t="shared" si="63"/>
        <v>нд</v>
      </c>
      <c r="U203" s="50" t="str">
        <f t="shared" si="64"/>
        <v>нд</v>
      </c>
      <c r="V203" s="42" t="s">
        <v>386</v>
      </c>
      <c r="W203" s="18"/>
      <c r="Y203" s="51"/>
      <c r="Z203" s="54"/>
      <c r="AB203" s="51"/>
    </row>
    <row r="204" spans="1:28" ht="110.25" x14ac:dyDescent="0.25">
      <c r="A204" s="43" t="s">
        <v>247</v>
      </c>
      <c r="B204" s="41" t="s">
        <v>389</v>
      </c>
      <c r="C204" s="44" t="s">
        <v>390</v>
      </c>
      <c r="D204" s="46" t="s">
        <v>33</v>
      </c>
      <c r="E204" s="46">
        <v>0</v>
      </c>
      <c r="F204" s="46" t="s">
        <v>33</v>
      </c>
      <c r="G204" s="46">
        <v>0.5379389</v>
      </c>
      <c r="H204" s="48" t="str">
        <f t="shared" si="66"/>
        <v>нд</v>
      </c>
      <c r="I204" s="46">
        <f t="shared" si="67"/>
        <v>0.5379389</v>
      </c>
      <c r="J204" s="46" t="s">
        <v>33</v>
      </c>
      <c r="K204" s="46">
        <v>0</v>
      </c>
      <c r="L204" s="46" t="s">
        <v>33</v>
      </c>
      <c r="M204" s="46">
        <v>0</v>
      </c>
      <c r="N204" s="46" t="s">
        <v>33</v>
      </c>
      <c r="O204" s="46">
        <v>0.5379389</v>
      </c>
      <c r="P204" s="46" t="s">
        <v>33</v>
      </c>
      <c r="Q204" s="46">
        <v>0</v>
      </c>
      <c r="R204" s="47" t="s">
        <v>33</v>
      </c>
      <c r="S204" s="48" t="str">
        <f t="shared" si="65"/>
        <v>нд</v>
      </c>
      <c r="T204" s="49" t="str">
        <f t="shared" si="63"/>
        <v>нд</v>
      </c>
      <c r="U204" s="50" t="str">
        <f t="shared" si="64"/>
        <v>нд</v>
      </c>
      <c r="V204" s="42" t="s">
        <v>386</v>
      </c>
      <c r="W204" s="18"/>
      <c r="Y204" s="51"/>
      <c r="Z204" s="54"/>
      <c r="AB204" s="51"/>
    </row>
    <row r="205" spans="1:28" ht="110.25" x14ac:dyDescent="0.25">
      <c r="A205" s="43" t="s">
        <v>247</v>
      </c>
      <c r="B205" s="41" t="s">
        <v>391</v>
      </c>
      <c r="C205" s="44" t="s">
        <v>392</v>
      </c>
      <c r="D205" s="46" t="s">
        <v>33</v>
      </c>
      <c r="E205" s="46">
        <v>0</v>
      </c>
      <c r="F205" s="46" t="s">
        <v>33</v>
      </c>
      <c r="G205" s="46">
        <v>1.5163628899999999</v>
      </c>
      <c r="H205" s="48" t="str">
        <f t="shared" si="66"/>
        <v>нд</v>
      </c>
      <c r="I205" s="46">
        <f t="shared" si="67"/>
        <v>1.5163628899999999</v>
      </c>
      <c r="J205" s="46" t="s">
        <v>33</v>
      </c>
      <c r="K205" s="46">
        <v>0</v>
      </c>
      <c r="L205" s="46" t="s">
        <v>33</v>
      </c>
      <c r="M205" s="46">
        <v>0</v>
      </c>
      <c r="N205" s="46" t="s">
        <v>33</v>
      </c>
      <c r="O205" s="46">
        <v>0.70728943</v>
      </c>
      <c r="P205" s="46" t="s">
        <v>33</v>
      </c>
      <c r="Q205" s="46">
        <v>0.80907345999999991</v>
      </c>
      <c r="R205" s="47" t="s">
        <v>33</v>
      </c>
      <c r="S205" s="48" t="str">
        <f t="shared" si="65"/>
        <v>нд</v>
      </c>
      <c r="T205" s="49" t="str">
        <f t="shared" si="63"/>
        <v>нд</v>
      </c>
      <c r="U205" s="50" t="str">
        <f t="shared" si="64"/>
        <v>нд</v>
      </c>
      <c r="V205" s="42" t="s">
        <v>386</v>
      </c>
      <c r="W205" s="18"/>
      <c r="Y205" s="51"/>
      <c r="Z205" s="54"/>
      <c r="AB205" s="51"/>
    </row>
    <row r="206" spans="1:28" ht="94.5" x14ac:dyDescent="0.25">
      <c r="A206" s="43" t="s">
        <v>247</v>
      </c>
      <c r="B206" s="41" t="s">
        <v>393</v>
      </c>
      <c r="C206" s="44" t="s">
        <v>394</v>
      </c>
      <c r="D206" s="46" t="s">
        <v>33</v>
      </c>
      <c r="E206" s="46">
        <v>0</v>
      </c>
      <c r="F206" s="46" t="s">
        <v>33</v>
      </c>
      <c r="G206" s="46">
        <v>5.07479821</v>
      </c>
      <c r="H206" s="48" t="str">
        <f t="shared" si="66"/>
        <v>нд</v>
      </c>
      <c r="I206" s="46">
        <f t="shared" si="67"/>
        <v>5.07479821</v>
      </c>
      <c r="J206" s="46" t="s">
        <v>33</v>
      </c>
      <c r="K206" s="46">
        <v>0</v>
      </c>
      <c r="L206" s="46" t="s">
        <v>33</v>
      </c>
      <c r="M206" s="46">
        <v>0</v>
      </c>
      <c r="N206" s="46" t="s">
        <v>33</v>
      </c>
      <c r="O206" s="46">
        <v>3.9977373799999998</v>
      </c>
      <c r="P206" s="46" t="s">
        <v>33</v>
      </c>
      <c r="Q206" s="46">
        <v>1.07706083</v>
      </c>
      <c r="R206" s="47" t="s">
        <v>33</v>
      </c>
      <c r="S206" s="48" t="str">
        <f t="shared" si="65"/>
        <v>нд</v>
      </c>
      <c r="T206" s="49" t="str">
        <f t="shared" si="63"/>
        <v>нд</v>
      </c>
      <c r="U206" s="50" t="str">
        <f t="shared" si="64"/>
        <v>нд</v>
      </c>
      <c r="V206" s="42" t="s">
        <v>386</v>
      </c>
      <c r="W206" s="18"/>
      <c r="Y206" s="51"/>
      <c r="Z206" s="54"/>
      <c r="AB206" s="51"/>
    </row>
    <row r="207" spans="1:28" ht="31.5" x14ac:dyDescent="0.25">
      <c r="A207" s="43" t="s">
        <v>247</v>
      </c>
      <c r="B207" s="41" t="s">
        <v>395</v>
      </c>
      <c r="C207" s="44" t="s">
        <v>396</v>
      </c>
      <c r="D207" s="46" t="s">
        <v>33</v>
      </c>
      <c r="E207" s="46">
        <v>0</v>
      </c>
      <c r="F207" s="46" t="s">
        <v>33</v>
      </c>
      <c r="G207" s="46">
        <v>9.2972886146815998</v>
      </c>
      <c r="H207" s="48">
        <f t="shared" si="66"/>
        <v>9.2972886146815998</v>
      </c>
      <c r="I207" s="46">
        <f t="shared" si="67"/>
        <v>0</v>
      </c>
      <c r="J207" s="46">
        <v>9.2972886146815998</v>
      </c>
      <c r="K207" s="46">
        <v>0</v>
      </c>
      <c r="L207" s="46">
        <v>0</v>
      </c>
      <c r="M207" s="46">
        <v>0</v>
      </c>
      <c r="N207" s="46">
        <v>0</v>
      </c>
      <c r="O207" s="46">
        <v>0</v>
      </c>
      <c r="P207" s="46">
        <v>0</v>
      </c>
      <c r="Q207" s="46">
        <v>0</v>
      </c>
      <c r="R207" s="47" t="s">
        <v>33</v>
      </c>
      <c r="S207" s="48">
        <f t="shared" si="65"/>
        <v>9.2972886146815998</v>
      </c>
      <c r="T207" s="49">
        <f t="shared" si="63"/>
        <v>-9.2972886146815998</v>
      </c>
      <c r="U207" s="50">
        <f t="shared" si="64"/>
        <v>-1</v>
      </c>
      <c r="V207" s="42" t="s">
        <v>397</v>
      </c>
      <c r="W207" s="18"/>
      <c r="Y207" s="51"/>
      <c r="Z207" s="54"/>
      <c r="AB207" s="51"/>
    </row>
    <row r="208" spans="1:28" ht="31.5" x14ac:dyDescent="0.25">
      <c r="A208" s="43" t="s">
        <v>247</v>
      </c>
      <c r="B208" s="41" t="s">
        <v>398</v>
      </c>
      <c r="C208" s="44" t="s">
        <v>399</v>
      </c>
      <c r="D208" s="46" t="s">
        <v>33</v>
      </c>
      <c r="E208" s="46">
        <v>0</v>
      </c>
      <c r="F208" s="46" t="s">
        <v>33</v>
      </c>
      <c r="G208" s="46">
        <v>3.1517949999999999</v>
      </c>
      <c r="H208" s="48">
        <f t="shared" si="66"/>
        <v>3.1517949999999999</v>
      </c>
      <c r="I208" s="46">
        <f t="shared" si="67"/>
        <v>3.1505833299999999</v>
      </c>
      <c r="J208" s="46">
        <v>0</v>
      </c>
      <c r="K208" s="46">
        <v>0</v>
      </c>
      <c r="L208" s="46">
        <v>0</v>
      </c>
      <c r="M208" s="46">
        <v>0</v>
      </c>
      <c r="N208" s="46">
        <v>0</v>
      </c>
      <c r="O208" s="46">
        <v>0</v>
      </c>
      <c r="P208" s="46">
        <v>3.1517949999999999</v>
      </c>
      <c r="Q208" s="46">
        <v>3.1505833299999999</v>
      </c>
      <c r="R208" s="47" t="s">
        <v>33</v>
      </c>
      <c r="S208" s="48">
        <f t="shared" si="65"/>
        <v>1.211669999999998E-3</v>
      </c>
      <c r="T208" s="49">
        <f t="shared" si="63"/>
        <v>-1.211669999999998E-3</v>
      </c>
      <c r="U208" s="50">
        <f t="shared" si="64"/>
        <v>-3.8443807417677802E-4</v>
      </c>
      <c r="V208" s="42" t="s">
        <v>33</v>
      </c>
      <c r="W208" s="18"/>
      <c r="Y208" s="51"/>
      <c r="Z208" s="54"/>
      <c r="AB208" s="51"/>
    </row>
    <row r="209" spans="1:28" ht="31.5" x14ac:dyDescent="0.25">
      <c r="A209" s="43" t="s">
        <v>247</v>
      </c>
      <c r="B209" s="41" t="s">
        <v>400</v>
      </c>
      <c r="C209" s="44" t="s">
        <v>401</v>
      </c>
      <c r="D209" s="46" t="s">
        <v>33</v>
      </c>
      <c r="E209" s="46">
        <v>0</v>
      </c>
      <c r="F209" s="46" t="s">
        <v>33</v>
      </c>
      <c r="G209" s="46">
        <v>0.76474333333333333</v>
      </c>
      <c r="H209" s="48">
        <f t="shared" si="66"/>
        <v>0.76474333333333333</v>
      </c>
      <c r="I209" s="46">
        <f t="shared" si="67"/>
        <v>0.76458333999999994</v>
      </c>
      <c r="J209" s="46">
        <v>0</v>
      </c>
      <c r="K209" s="46">
        <v>0</v>
      </c>
      <c r="L209" s="46">
        <v>0</v>
      </c>
      <c r="M209" s="46">
        <v>0</v>
      </c>
      <c r="N209" s="46">
        <v>0</v>
      </c>
      <c r="O209" s="46">
        <v>0</v>
      </c>
      <c r="P209" s="46">
        <v>0.76474333333333333</v>
      </c>
      <c r="Q209" s="46">
        <v>0.76458333999999994</v>
      </c>
      <c r="R209" s="47" t="s">
        <v>33</v>
      </c>
      <c r="S209" s="48">
        <f t="shared" si="65"/>
        <v>1.5999333333338583E-4</v>
      </c>
      <c r="T209" s="49">
        <f t="shared" si="63"/>
        <v>-1.5999333333338583E-4</v>
      </c>
      <c r="U209" s="50">
        <f t="shared" si="64"/>
        <v>-2.0921180526806707E-4</v>
      </c>
      <c r="V209" s="42" t="s">
        <v>33</v>
      </c>
      <c r="W209" s="18"/>
      <c r="Y209" s="51"/>
      <c r="Z209" s="54"/>
      <c r="AB209" s="51"/>
    </row>
    <row r="210" spans="1:28" ht="63" x14ac:dyDescent="0.25">
      <c r="A210" s="43" t="s">
        <v>247</v>
      </c>
      <c r="B210" s="41" t="s">
        <v>402</v>
      </c>
      <c r="C210" s="44" t="s">
        <v>403</v>
      </c>
      <c r="D210" s="46" t="s">
        <v>33</v>
      </c>
      <c r="E210" s="46">
        <v>0</v>
      </c>
      <c r="F210" s="46" t="s">
        <v>33</v>
      </c>
      <c r="G210" s="46">
        <v>0.2076925</v>
      </c>
      <c r="H210" s="48">
        <f t="shared" si="66"/>
        <v>0.2076925</v>
      </c>
      <c r="I210" s="46">
        <f t="shared" si="67"/>
        <v>0.207625</v>
      </c>
      <c r="J210" s="46">
        <v>0</v>
      </c>
      <c r="K210" s="46">
        <v>0</v>
      </c>
      <c r="L210" s="46">
        <v>0</v>
      </c>
      <c r="M210" s="46">
        <v>0</v>
      </c>
      <c r="N210" s="46">
        <v>0</v>
      </c>
      <c r="O210" s="46">
        <v>0</v>
      </c>
      <c r="P210" s="46">
        <v>0.2076925</v>
      </c>
      <c r="Q210" s="46">
        <v>0.207625</v>
      </c>
      <c r="R210" s="47" t="s">
        <v>33</v>
      </c>
      <c r="S210" s="48">
        <f t="shared" si="65"/>
        <v>6.7499999999998117E-5</v>
      </c>
      <c r="T210" s="49">
        <f t="shared" si="63"/>
        <v>-6.7499999999998117E-5</v>
      </c>
      <c r="U210" s="50">
        <f t="shared" si="64"/>
        <v>-3.2499969907434363E-4</v>
      </c>
      <c r="V210" s="42" t="s">
        <v>33</v>
      </c>
      <c r="W210" s="18"/>
      <c r="Y210" s="51"/>
      <c r="Z210" s="54"/>
      <c r="AB210" s="51"/>
    </row>
    <row r="211" spans="1:28" ht="31.5" x14ac:dyDescent="0.25">
      <c r="A211" s="43" t="s">
        <v>247</v>
      </c>
      <c r="B211" s="41" t="s">
        <v>404</v>
      </c>
      <c r="C211" s="44" t="s">
        <v>405</v>
      </c>
      <c r="D211" s="46" t="s">
        <v>33</v>
      </c>
      <c r="E211" s="46">
        <v>0</v>
      </c>
      <c r="F211" s="46" t="s">
        <v>33</v>
      </c>
      <c r="G211" s="46">
        <v>1.0691025000000001</v>
      </c>
      <c r="H211" s="48">
        <f t="shared" si="66"/>
        <v>1.0691025000000001</v>
      </c>
      <c r="I211" s="46">
        <f t="shared" si="67"/>
        <v>1.06870833</v>
      </c>
      <c r="J211" s="46">
        <v>0</v>
      </c>
      <c r="K211" s="46">
        <v>0</v>
      </c>
      <c r="L211" s="46">
        <v>0</v>
      </c>
      <c r="M211" s="46">
        <v>0</v>
      </c>
      <c r="N211" s="46">
        <v>0</v>
      </c>
      <c r="O211" s="46">
        <v>0</v>
      </c>
      <c r="P211" s="46">
        <v>1.0691025000000001</v>
      </c>
      <c r="Q211" s="46">
        <v>1.06870833</v>
      </c>
      <c r="R211" s="47" t="s">
        <v>33</v>
      </c>
      <c r="S211" s="48">
        <f t="shared" si="65"/>
        <v>3.9417000000008251E-4</v>
      </c>
      <c r="T211" s="49">
        <f t="shared" si="63"/>
        <v>-3.9417000000008251E-4</v>
      </c>
      <c r="U211" s="50">
        <f t="shared" si="64"/>
        <v>-3.686924312683606E-4</v>
      </c>
      <c r="V211" s="42" t="s">
        <v>33</v>
      </c>
      <c r="W211" s="18"/>
      <c r="Y211" s="51"/>
      <c r="Z211" s="54"/>
      <c r="AB211" s="51"/>
    </row>
    <row r="212" spans="1:28" ht="93" customHeight="1" x14ac:dyDescent="0.25">
      <c r="A212" s="43" t="s">
        <v>247</v>
      </c>
      <c r="B212" s="41" t="s">
        <v>406</v>
      </c>
      <c r="C212" s="44" t="s">
        <v>407</v>
      </c>
      <c r="D212" s="46" t="s">
        <v>33</v>
      </c>
      <c r="E212" s="46">
        <v>0</v>
      </c>
      <c r="F212" s="46" t="s">
        <v>33</v>
      </c>
      <c r="G212" s="46">
        <v>220</v>
      </c>
      <c r="H212" s="48">
        <f t="shared" si="66"/>
        <v>220</v>
      </c>
      <c r="I212" s="46">
        <f t="shared" si="67"/>
        <v>219.72399999999999</v>
      </c>
      <c r="J212" s="46">
        <v>0</v>
      </c>
      <c r="K212" s="46">
        <v>0</v>
      </c>
      <c r="L212" s="46">
        <v>220</v>
      </c>
      <c r="M212" s="46">
        <v>219.72399999999999</v>
      </c>
      <c r="N212" s="46">
        <v>0</v>
      </c>
      <c r="O212" s="46">
        <v>0</v>
      </c>
      <c r="P212" s="46">
        <v>0</v>
      </c>
      <c r="Q212" s="46">
        <v>0</v>
      </c>
      <c r="R212" s="47" t="s">
        <v>33</v>
      </c>
      <c r="S212" s="48">
        <f t="shared" si="65"/>
        <v>0.27600000000001046</v>
      </c>
      <c r="T212" s="49">
        <f t="shared" si="63"/>
        <v>-0.27600000000001046</v>
      </c>
      <c r="U212" s="50">
        <f t="shared" si="64"/>
        <v>-1.2545454545455021E-3</v>
      </c>
      <c r="V212" s="42" t="s">
        <v>33</v>
      </c>
      <c r="W212" s="18"/>
      <c r="Y212" s="51"/>
      <c r="Z212" s="54"/>
      <c r="AB212" s="51"/>
    </row>
    <row r="213" spans="1:28" ht="63" x14ac:dyDescent="0.25">
      <c r="A213" s="43" t="s">
        <v>247</v>
      </c>
      <c r="B213" s="41" t="s">
        <v>408</v>
      </c>
      <c r="C213" s="44" t="s">
        <v>409</v>
      </c>
      <c r="D213" s="46" t="s">
        <v>33</v>
      </c>
      <c r="E213" s="46">
        <v>29.288669370000001</v>
      </c>
      <c r="F213" s="46" t="s">
        <v>33</v>
      </c>
      <c r="G213" s="46">
        <v>0</v>
      </c>
      <c r="H213" s="48">
        <f t="shared" si="66"/>
        <v>0</v>
      </c>
      <c r="I213" s="46">
        <f t="shared" si="67"/>
        <v>0</v>
      </c>
      <c r="J213" s="46">
        <v>0</v>
      </c>
      <c r="K213" s="46">
        <v>0</v>
      </c>
      <c r="L213" s="46">
        <v>0</v>
      </c>
      <c r="M213" s="46">
        <v>0</v>
      </c>
      <c r="N213" s="46">
        <v>0</v>
      </c>
      <c r="O213" s="46">
        <v>0</v>
      </c>
      <c r="P213" s="46">
        <v>0</v>
      </c>
      <c r="Q213" s="46">
        <v>0</v>
      </c>
      <c r="R213" s="47" t="s">
        <v>33</v>
      </c>
      <c r="S213" s="48">
        <f t="shared" si="65"/>
        <v>0</v>
      </c>
      <c r="T213" s="49">
        <f t="shared" si="63"/>
        <v>0</v>
      </c>
      <c r="U213" s="50" t="str">
        <f t="shared" si="64"/>
        <v>-</v>
      </c>
      <c r="V213" s="42" t="s">
        <v>33</v>
      </c>
      <c r="W213" s="18"/>
      <c r="Y213" s="51"/>
      <c r="Z213" s="54"/>
      <c r="AB213" s="51"/>
    </row>
    <row r="214" spans="1:28" ht="31.5" x14ac:dyDescent="0.25">
      <c r="A214" s="43" t="s">
        <v>247</v>
      </c>
      <c r="B214" s="41" t="s">
        <v>410</v>
      </c>
      <c r="C214" s="44" t="s">
        <v>411</v>
      </c>
      <c r="D214" s="46" t="s">
        <v>33</v>
      </c>
      <c r="E214" s="46">
        <v>0.19297500000000001</v>
      </c>
      <c r="F214" s="46" t="s">
        <v>33</v>
      </c>
      <c r="G214" s="46">
        <v>0</v>
      </c>
      <c r="H214" s="48" t="str">
        <f>IF(J214="нд","нд",(J214+L214+N214+P214))</f>
        <v>нд</v>
      </c>
      <c r="I214" s="46">
        <f>K214+M214+O214+Q214</f>
        <v>0</v>
      </c>
      <c r="J214" s="46" t="s">
        <v>33</v>
      </c>
      <c r="K214" s="46">
        <v>0</v>
      </c>
      <c r="L214" s="46" t="s">
        <v>33</v>
      </c>
      <c r="M214" s="46">
        <v>0</v>
      </c>
      <c r="N214" s="46" t="s">
        <v>33</v>
      </c>
      <c r="O214" s="46">
        <v>0</v>
      </c>
      <c r="P214" s="46" t="s">
        <v>33</v>
      </c>
      <c r="Q214" s="46">
        <v>0</v>
      </c>
      <c r="R214" s="47" t="s">
        <v>33</v>
      </c>
      <c r="S214" s="48" t="str">
        <f>IF(H214="нд","нд",G214-I214)</f>
        <v>нд</v>
      </c>
      <c r="T214" s="49" t="str">
        <f t="shared" si="63"/>
        <v>нд</v>
      </c>
      <c r="U214" s="50" t="str">
        <f t="shared" si="64"/>
        <v>нд</v>
      </c>
      <c r="V214" s="42" t="s">
        <v>33</v>
      </c>
      <c r="W214" s="18"/>
      <c r="Y214" s="51"/>
      <c r="Z214" s="54"/>
      <c r="AB214" s="51"/>
    </row>
    <row r="215" spans="1:28" ht="31.5" x14ac:dyDescent="0.25">
      <c r="A215" s="43" t="s">
        <v>247</v>
      </c>
      <c r="B215" s="41" t="s">
        <v>412</v>
      </c>
      <c r="C215" s="44" t="s">
        <v>413</v>
      </c>
      <c r="D215" s="46" t="s">
        <v>33</v>
      </c>
      <c r="E215" s="46">
        <v>0.33538002</v>
      </c>
      <c r="F215" s="46" t="s">
        <v>33</v>
      </c>
      <c r="G215" s="46">
        <v>0</v>
      </c>
      <c r="H215" s="48" t="str">
        <f>IF(J215="нд","нд",(J215+L215+N215+P215))</f>
        <v>нд</v>
      </c>
      <c r="I215" s="46">
        <f>K215+M215+O215+Q215</f>
        <v>0</v>
      </c>
      <c r="J215" s="46" t="s">
        <v>33</v>
      </c>
      <c r="K215" s="46">
        <v>0</v>
      </c>
      <c r="L215" s="46" t="s">
        <v>33</v>
      </c>
      <c r="M215" s="46">
        <v>0</v>
      </c>
      <c r="N215" s="46" t="s">
        <v>33</v>
      </c>
      <c r="O215" s="46">
        <v>0</v>
      </c>
      <c r="P215" s="46" t="s">
        <v>33</v>
      </c>
      <c r="Q215" s="46">
        <v>0</v>
      </c>
      <c r="R215" s="47" t="s">
        <v>33</v>
      </c>
      <c r="S215" s="48" t="str">
        <f>IF(H215="нд","нд",G215-I215)</f>
        <v>нд</v>
      </c>
      <c r="T215" s="49" t="str">
        <f t="shared" si="63"/>
        <v>нд</v>
      </c>
      <c r="U215" s="50" t="str">
        <f t="shared" si="64"/>
        <v>нд</v>
      </c>
      <c r="V215" s="42" t="s">
        <v>33</v>
      </c>
      <c r="W215" s="18"/>
      <c r="Y215" s="51"/>
      <c r="Z215" s="54"/>
      <c r="AB215" s="51"/>
    </row>
    <row r="216" spans="1:28" ht="31.5" x14ac:dyDescent="0.25">
      <c r="A216" s="43" t="s">
        <v>247</v>
      </c>
      <c r="B216" s="41" t="s">
        <v>414</v>
      </c>
      <c r="C216" s="44" t="s">
        <v>415</v>
      </c>
      <c r="D216" s="46" t="s">
        <v>33</v>
      </c>
      <c r="E216" s="46">
        <v>0.63500003999999999</v>
      </c>
      <c r="F216" s="46" t="s">
        <v>33</v>
      </c>
      <c r="G216" s="46">
        <v>0</v>
      </c>
      <c r="H216" s="48" t="str">
        <f>IF(J216="нд","нд",(J216+L216+N216+P216))</f>
        <v>нд</v>
      </c>
      <c r="I216" s="46">
        <f>K216+M216+O216+Q216</f>
        <v>0</v>
      </c>
      <c r="J216" s="46" t="s">
        <v>33</v>
      </c>
      <c r="K216" s="46">
        <v>0</v>
      </c>
      <c r="L216" s="46" t="s">
        <v>33</v>
      </c>
      <c r="M216" s="46">
        <v>0</v>
      </c>
      <c r="N216" s="46" t="s">
        <v>33</v>
      </c>
      <c r="O216" s="46">
        <v>0</v>
      </c>
      <c r="P216" s="46" t="s">
        <v>33</v>
      </c>
      <c r="Q216" s="46">
        <v>0</v>
      </c>
      <c r="R216" s="47" t="s">
        <v>33</v>
      </c>
      <c r="S216" s="48" t="str">
        <f>IF(H216="нд","нд",G216-I216)</f>
        <v>нд</v>
      </c>
      <c r="T216" s="49" t="str">
        <f t="shared" si="63"/>
        <v>нд</v>
      </c>
      <c r="U216" s="50" t="str">
        <f t="shared" si="64"/>
        <v>нд</v>
      </c>
      <c r="V216" s="42" t="s">
        <v>33</v>
      </c>
      <c r="W216" s="18"/>
      <c r="Y216" s="51"/>
      <c r="Z216" s="54"/>
      <c r="AB216" s="51"/>
    </row>
    <row r="217" spans="1:28" ht="31.5" x14ac:dyDescent="0.25">
      <c r="A217" s="43" t="s">
        <v>247</v>
      </c>
      <c r="B217" s="41" t="s">
        <v>416</v>
      </c>
      <c r="C217" s="44" t="s">
        <v>417</v>
      </c>
      <c r="D217" s="46" t="s">
        <v>33</v>
      </c>
      <c r="E217" s="46">
        <v>0.14349999999999999</v>
      </c>
      <c r="F217" s="46" t="s">
        <v>33</v>
      </c>
      <c r="G217" s="46">
        <v>8.450000000000002E-2</v>
      </c>
      <c r="H217" s="48" t="str">
        <f t="shared" ref="H217:H239" si="68">IF(J217="нд","нд",(J217+L217+N217+P217))</f>
        <v>нд</v>
      </c>
      <c r="I217" s="46">
        <f t="shared" ref="I217:I239" si="69">K217+M217+O217+Q217</f>
        <v>8.4500000000000006E-2</v>
      </c>
      <c r="J217" s="46" t="s">
        <v>33</v>
      </c>
      <c r="K217" s="46">
        <v>8.4500000000000006E-2</v>
      </c>
      <c r="L217" s="46" t="s">
        <v>33</v>
      </c>
      <c r="M217" s="46">
        <v>0</v>
      </c>
      <c r="N217" s="46" t="s">
        <v>33</v>
      </c>
      <c r="O217" s="46">
        <v>0</v>
      </c>
      <c r="P217" s="46" t="s">
        <v>33</v>
      </c>
      <c r="Q217" s="46">
        <v>0</v>
      </c>
      <c r="R217" s="47" t="s">
        <v>33</v>
      </c>
      <c r="S217" s="48" t="str">
        <f t="shared" ref="S217:S280" si="70">IF(H217="нд","нд",G217-I217)</f>
        <v>нд</v>
      </c>
      <c r="T217" s="49" t="str">
        <f t="shared" si="63"/>
        <v>нд</v>
      </c>
      <c r="U217" s="50" t="str">
        <f t="shared" si="64"/>
        <v>нд</v>
      </c>
      <c r="V217" s="41" t="s">
        <v>418</v>
      </c>
      <c r="W217" s="18"/>
      <c r="Y217" s="51"/>
      <c r="Z217" s="54"/>
      <c r="AB217" s="51"/>
    </row>
    <row r="218" spans="1:28" x14ac:dyDescent="0.25">
      <c r="A218" s="43" t="s">
        <v>247</v>
      </c>
      <c r="B218" s="41" t="s">
        <v>419</v>
      </c>
      <c r="C218" s="44" t="s">
        <v>420</v>
      </c>
      <c r="D218" s="46" t="s">
        <v>33</v>
      </c>
      <c r="E218" s="46">
        <v>0.1875</v>
      </c>
      <c r="F218" s="46" t="s">
        <v>33</v>
      </c>
      <c r="G218" s="46">
        <v>0</v>
      </c>
      <c r="H218" s="48" t="str">
        <f t="shared" si="68"/>
        <v>нд</v>
      </c>
      <c r="I218" s="46">
        <f t="shared" si="69"/>
        <v>0</v>
      </c>
      <c r="J218" s="46" t="s">
        <v>33</v>
      </c>
      <c r="K218" s="46">
        <v>0</v>
      </c>
      <c r="L218" s="46" t="s">
        <v>33</v>
      </c>
      <c r="M218" s="46">
        <v>0</v>
      </c>
      <c r="N218" s="46" t="s">
        <v>33</v>
      </c>
      <c r="O218" s="46">
        <v>0</v>
      </c>
      <c r="P218" s="46" t="s">
        <v>33</v>
      </c>
      <c r="Q218" s="46">
        <v>0</v>
      </c>
      <c r="R218" s="47" t="s">
        <v>33</v>
      </c>
      <c r="S218" s="48" t="str">
        <f t="shared" si="70"/>
        <v>нд</v>
      </c>
      <c r="T218" s="49" t="str">
        <f t="shared" ref="T218:T281" si="71">IF(H218="нд","нд",(K218+M218+O218+Q218)-(J218+L218+N218+P218))</f>
        <v>нд</v>
      </c>
      <c r="U218" s="50" t="str">
        <f t="shared" ref="U218:U281" si="72">IF(H218="нд","нд",IF((J218+L218+N218+P218)&gt;0,T218/(J218+L218+N218+P218),"-"))</f>
        <v>нд</v>
      </c>
      <c r="V218" s="42" t="s">
        <v>33</v>
      </c>
      <c r="W218" s="18"/>
      <c r="Y218" s="51"/>
      <c r="Z218" s="54"/>
      <c r="AB218" s="51"/>
    </row>
    <row r="219" spans="1:28" x14ac:dyDescent="0.25">
      <c r="A219" s="43" t="s">
        <v>247</v>
      </c>
      <c r="B219" s="41" t="s">
        <v>421</v>
      </c>
      <c r="C219" s="44" t="s">
        <v>422</v>
      </c>
      <c r="D219" s="46" t="s">
        <v>33</v>
      </c>
      <c r="E219" s="46">
        <v>5.1666669999999998E-2</v>
      </c>
      <c r="F219" s="46" t="s">
        <v>33</v>
      </c>
      <c r="G219" s="46">
        <v>0</v>
      </c>
      <c r="H219" s="48" t="str">
        <f t="shared" si="68"/>
        <v>нд</v>
      </c>
      <c r="I219" s="46">
        <f t="shared" si="69"/>
        <v>0</v>
      </c>
      <c r="J219" s="46" t="s">
        <v>33</v>
      </c>
      <c r="K219" s="46">
        <v>0</v>
      </c>
      <c r="L219" s="46" t="s">
        <v>33</v>
      </c>
      <c r="M219" s="46">
        <v>0</v>
      </c>
      <c r="N219" s="46" t="s">
        <v>33</v>
      </c>
      <c r="O219" s="46">
        <v>0</v>
      </c>
      <c r="P219" s="46" t="s">
        <v>33</v>
      </c>
      <c r="Q219" s="46">
        <v>0</v>
      </c>
      <c r="R219" s="47" t="s">
        <v>33</v>
      </c>
      <c r="S219" s="48" t="str">
        <f t="shared" si="70"/>
        <v>нд</v>
      </c>
      <c r="T219" s="49" t="str">
        <f t="shared" si="71"/>
        <v>нд</v>
      </c>
      <c r="U219" s="50" t="str">
        <f t="shared" si="72"/>
        <v>нд</v>
      </c>
      <c r="V219" s="42" t="s">
        <v>33</v>
      </c>
      <c r="W219" s="18"/>
      <c r="Y219" s="51"/>
      <c r="Z219" s="54"/>
      <c r="AB219" s="51"/>
    </row>
    <row r="220" spans="1:28" ht="31.5" x14ac:dyDescent="0.25">
      <c r="A220" s="43" t="s">
        <v>247</v>
      </c>
      <c r="B220" s="41" t="s">
        <v>423</v>
      </c>
      <c r="C220" s="44" t="s">
        <v>424</v>
      </c>
      <c r="D220" s="46" t="s">
        <v>33</v>
      </c>
      <c r="E220" s="46">
        <v>0.12633333999999999</v>
      </c>
      <c r="F220" s="46" t="s">
        <v>33</v>
      </c>
      <c r="G220" s="46">
        <v>0</v>
      </c>
      <c r="H220" s="48" t="str">
        <f t="shared" si="68"/>
        <v>нд</v>
      </c>
      <c r="I220" s="46">
        <f t="shared" si="69"/>
        <v>0</v>
      </c>
      <c r="J220" s="46" t="s">
        <v>33</v>
      </c>
      <c r="K220" s="46">
        <v>0</v>
      </c>
      <c r="L220" s="46" t="s">
        <v>33</v>
      </c>
      <c r="M220" s="46">
        <v>0</v>
      </c>
      <c r="N220" s="46" t="s">
        <v>33</v>
      </c>
      <c r="O220" s="46">
        <v>0</v>
      </c>
      <c r="P220" s="46" t="s">
        <v>33</v>
      </c>
      <c r="Q220" s="46">
        <v>0</v>
      </c>
      <c r="R220" s="47" t="s">
        <v>33</v>
      </c>
      <c r="S220" s="48" t="str">
        <f t="shared" si="70"/>
        <v>нд</v>
      </c>
      <c r="T220" s="49" t="str">
        <f t="shared" si="71"/>
        <v>нд</v>
      </c>
      <c r="U220" s="50" t="str">
        <f t="shared" si="72"/>
        <v>нд</v>
      </c>
      <c r="V220" s="42" t="s">
        <v>33</v>
      </c>
      <c r="W220" s="18"/>
      <c r="Y220" s="51"/>
      <c r="Z220" s="54"/>
      <c r="AB220" s="51"/>
    </row>
    <row r="221" spans="1:28" ht="31.5" x14ac:dyDescent="0.25">
      <c r="A221" s="43" t="s">
        <v>247</v>
      </c>
      <c r="B221" s="41" t="s">
        <v>425</v>
      </c>
      <c r="C221" s="44" t="s">
        <v>426</v>
      </c>
      <c r="D221" s="46" t="s">
        <v>33</v>
      </c>
      <c r="E221" s="46">
        <v>0.1205</v>
      </c>
      <c r="F221" s="46" t="s">
        <v>33</v>
      </c>
      <c r="G221" s="46">
        <v>0</v>
      </c>
      <c r="H221" s="48" t="str">
        <f t="shared" si="68"/>
        <v>нд</v>
      </c>
      <c r="I221" s="46">
        <f t="shared" si="69"/>
        <v>0</v>
      </c>
      <c r="J221" s="46" t="s">
        <v>33</v>
      </c>
      <c r="K221" s="46">
        <v>0</v>
      </c>
      <c r="L221" s="46" t="s">
        <v>33</v>
      </c>
      <c r="M221" s="46">
        <v>0</v>
      </c>
      <c r="N221" s="46" t="s">
        <v>33</v>
      </c>
      <c r="O221" s="46">
        <v>0</v>
      </c>
      <c r="P221" s="46" t="s">
        <v>33</v>
      </c>
      <c r="Q221" s="46">
        <v>0</v>
      </c>
      <c r="R221" s="47" t="s">
        <v>33</v>
      </c>
      <c r="S221" s="48" t="str">
        <f t="shared" si="70"/>
        <v>нд</v>
      </c>
      <c r="T221" s="49" t="str">
        <f t="shared" si="71"/>
        <v>нд</v>
      </c>
      <c r="U221" s="50" t="str">
        <f t="shared" si="72"/>
        <v>нд</v>
      </c>
      <c r="V221" s="42" t="s">
        <v>33</v>
      </c>
      <c r="W221" s="18"/>
      <c r="Y221" s="51"/>
      <c r="Z221" s="54"/>
      <c r="AB221" s="51"/>
    </row>
    <row r="222" spans="1:28" ht="31.5" x14ac:dyDescent="0.25">
      <c r="A222" s="43" t="s">
        <v>247</v>
      </c>
      <c r="B222" s="41" t="s">
        <v>427</v>
      </c>
      <c r="C222" s="44" t="s">
        <v>428</v>
      </c>
      <c r="D222" s="46" t="s">
        <v>33</v>
      </c>
      <c r="E222" s="46">
        <v>6.8000000000000005E-2</v>
      </c>
      <c r="F222" s="46" t="s">
        <v>33</v>
      </c>
      <c r="G222" s="46">
        <v>5.1630000000000009E-2</v>
      </c>
      <c r="H222" s="48" t="str">
        <f t="shared" si="68"/>
        <v>нд</v>
      </c>
      <c r="I222" s="46">
        <f t="shared" si="69"/>
        <v>5.1630000000000002E-2</v>
      </c>
      <c r="J222" s="46" t="s">
        <v>33</v>
      </c>
      <c r="K222" s="46">
        <v>5.1630000000000002E-2</v>
      </c>
      <c r="L222" s="46" t="s">
        <v>33</v>
      </c>
      <c r="M222" s="46">
        <v>0</v>
      </c>
      <c r="N222" s="46" t="s">
        <v>33</v>
      </c>
      <c r="O222" s="46">
        <v>0</v>
      </c>
      <c r="P222" s="46" t="s">
        <v>33</v>
      </c>
      <c r="Q222" s="46">
        <v>0</v>
      </c>
      <c r="R222" s="47" t="s">
        <v>33</v>
      </c>
      <c r="S222" s="48" t="str">
        <f t="shared" si="70"/>
        <v>нд</v>
      </c>
      <c r="T222" s="49" t="str">
        <f t="shared" si="71"/>
        <v>нд</v>
      </c>
      <c r="U222" s="50" t="str">
        <f t="shared" si="72"/>
        <v>нд</v>
      </c>
      <c r="V222" s="41" t="s">
        <v>418</v>
      </c>
      <c r="W222" s="18"/>
      <c r="Y222" s="51"/>
      <c r="Z222" s="54"/>
      <c r="AB222" s="51"/>
    </row>
    <row r="223" spans="1:28" ht="31.5" x14ac:dyDescent="0.25">
      <c r="A223" s="43" t="s">
        <v>247</v>
      </c>
      <c r="B223" s="41" t="s">
        <v>429</v>
      </c>
      <c r="C223" s="44" t="s">
        <v>430</v>
      </c>
      <c r="D223" s="46" t="s">
        <v>33</v>
      </c>
      <c r="E223" s="46">
        <v>0.313</v>
      </c>
      <c r="F223" s="46" t="s">
        <v>33</v>
      </c>
      <c r="G223" s="46">
        <v>0</v>
      </c>
      <c r="H223" s="48" t="str">
        <f t="shared" si="68"/>
        <v>нд</v>
      </c>
      <c r="I223" s="46">
        <f t="shared" si="69"/>
        <v>0</v>
      </c>
      <c r="J223" s="46" t="s">
        <v>33</v>
      </c>
      <c r="K223" s="46">
        <v>0</v>
      </c>
      <c r="L223" s="46" t="s">
        <v>33</v>
      </c>
      <c r="M223" s="46">
        <v>0</v>
      </c>
      <c r="N223" s="46" t="s">
        <v>33</v>
      </c>
      <c r="O223" s="46">
        <v>0</v>
      </c>
      <c r="P223" s="46" t="s">
        <v>33</v>
      </c>
      <c r="Q223" s="46">
        <v>0</v>
      </c>
      <c r="R223" s="47" t="s">
        <v>33</v>
      </c>
      <c r="S223" s="48" t="str">
        <f t="shared" si="70"/>
        <v>нд</v>
      </c>
      <c r="T223" s="49" t="str">
        <f t="shared" si="71"/>
        <v>нд</v>
      </c>
      <c r="U223" s="50" t="str">
        <f t="shared" si="72"/>
        <v>нд</v>
      </c>
      <c r="V223" s="42" t="s">
        <v>33</v>
      </c>
      <c r="W223" s="18"/>
      <c r="Y223" s="51"/>
      <c r="Z223" s="54"/>
      <c r="AB223" s="51"/>
    </row>
    <row r="224" spans="1:28" ht="31.5" x14ac:dyDescent="0.25">
      <c r="A224" s="43" t="s">
        <v>247</v>
      </c>
      <c r="B224" s="41" t="s">
        <v>431</v>
      </c>
      <c r="C224" s="44" t="s">
        <v>432</v>
      </c>
      <c r="D224" s="46" t="s">
        <v>33</v>
      </c>
      <c r="E224" s="46">
        <v>0.58541666999999997</v>
      </c>
      <c r="F224" s="46" t="s">
        <v>33</v>
      </c>
      <c r="G224" s="46">
        <v>0</v>
      </c>
      <c r="H224" s="48" t="str">
        <f t="shared" si="68"/>
        <v>нд</v>
      </c>
      <c r="I224" s="46">
        <f t="shared" si="69"/>
        <v>0</v>
      </c>
      <c r="J224" s="46" t="s">
        <v>33</v>
      </c>
      <c r="K224" s="46">
        <v>0</v>
      </c>
      <c r="L224" s="46" t="s">
        <v>33</v>
      </c>
      <c r="M224" s="46">
        <v>0</v>
      </c>
      <c r="N224" s="46" t="s">
        <v>33</v>
      </c>
      <c r="O224" s="46">
        <v>0</v>
      </c>
      <c r="P224" s="46" t="s">
        <v>33</v>
      </c>
      <c r="Q224" s="46">
        <v>0</v>
      </c>
      <c r="R224" s="47" t="s">
        <v>33</v>
      </c>
      <c r="S224" s="48" t="str">
        <f t="shared" si="70"/>
        <v>нд</v>
      </c>
      <c r="T224" s="49" t="str">
        <f t="shared" si="71"/>
        <v>нд</v>
      </c>
      <c r="U224" s="50" t="str">
        <f t="shared" si="72"/>
        <v>нд</v>
      </c>
      <c r="V224" s="42" t="s">
        <v>33</v>
      </c>
      <c r="W224" s="18"/>
      <c r="Y224" s="51"/>
      <c r="Z224" s="54"/>
      <c r="AB224" s="51"/>
    </row>
    <row r="225" spans="1:28" ht="31.5" x14ac:dyDescent="0.25">
      <c r="A225" s="43" t="s">
        <v>247</v>
      </c>
      <c r="B225" s="41" t="s">
        <v>433</v>
      </c>
      <c r="C225" s="44" t="s">
        <v>434</v>
      </c>
      <c r="D225" s="46" t="s">
        <v>33</v>
      </c>
      <c r="E225" s="46">
        <v>6.5416669999999996E-2</v>
      </c>
      <c r="F225" s="46" t="s">
        <v>33</v>
      </c>
      <c r="G225" s="46">
        <v>0</v>
      </c>
      <c r="H225" s="48" t="str">
        <f t="shared" si="68"/>
        <v>нд</v>
      </c>
      <c r="I225" s="46">
        <f t="shared" si="69"/>
        <v>0</v>
      </c>
      <c r="J225" s="46" t="s">
        <v>33</v>
      </c>
      <c r="K225" s="46">
        <v>0</v>
      </c>
      <c r="L225" s="46" t="s">
        <v>33</v>
      </c>
      <c r="M225" s="46">
        <v>0</v>
      </c>
      <c r="N225" s="46" t="s">
        <v>33</v>
      </c>
      <c r="O225" s="46">
        <v>0</v>
      </c>
      <c r="P225" s="46" t="s">
        <v>33</v>
      </c>
      <c r="Q225" s="46">
        <v>0</v>
      </c>
      <c r="R225" s="47" t="s">
        <v>33</v>
      </c>
      <c r="S225" s="48" t="str">
        <f t="shared" si="70"/>
        <v>нд</v>
      </c>
      <c r="T225" s="49" t="str">
        <f t="shared" si="71"/>
        <v>нд</v>
      </c>
      <c r="U225" s="50" t="str">
        <f t="shared" si="72"/>
        <v>нд</v>
      </c>
      <c r="V225" s="42" t="s">
        <v>33</v>
      </c>
      <c r="W225" s="18"/>
      <c r="Y225" s="51"/>
      <c r="Z225" s="54"/>
      <c r="AB225" s="51"/>
    </row>
    <row r="226" spans="1:28" ht="81" customHeight="1" x14ac:dyDescent="0.25">
      <c r="A226" s="43" t="s">
        <v>247</v>
      </c>
      <c r="B226" s="41" t="s">
        <v>435</v>
      </c>
      <c r="C226" s="44" t="s">
        <v>436</v>
      </c>
      <c r="D226" s="46" t="s">
        <v>33</v>
      </c>
      <c r="E226" s="46">
        <v>0</v>
      </c>
      <c r="F226" s="46" t="s">
        <v>33</v>
      </c>
      <c r="G226" s="46">
        <v>1.6500000000000001</v>
      </c>
      <c r="H226" s="48">
        <f t="shared" si="68"/>
        <v>1.6500000000000001</v>
      </c>
      <c r="I226" s="46">
        <f t="shared" si="69"/>
        <v>1.7625</v>
      </c>
      <c r="J226" s="46">
        <v>1.6500000000000001</v>
      </c>
      <c r="K226" s="46">
        <v>1.7625</v>
      </c>
      <c r="L226" s="46">
        <v>0</v>
      </c>
      <c r="M226" s="46">
        <v>0</v>
      </c>
      <c r="N226" s="46">
        <v>0</v>
      </c>
      <c r="O226" s="46">
        <v>0</v>
      </c>
      <c r="P226" s="46">
        <v>0</v>
      </c>
      <c r="Q226" s="46">
        <v>0</v>
      </c>
      <c r="R226" s="47" t="s">
        <v>33</v>
      </c>
      <c r="S226" s="48">
        <f t="shared" si="70"/>
        <v>-0.11249999999999982</v>
      </c>
      <c r="T226" s="49">
        <f t="shared" si="71"/>
        <v>0.11249999999999982</v>
      </c>
      <c r="U226" s="50">
        <f t="shared" si="72"/>
        <v>6.8181818181818066E-2</v>
      </c>
      <c r="V226" s="42" t="s">
        <v>33</v>
      </c>
      <c r="W226" s="18"/>
      <c r="Y226" s="51"/>
      <c r="Z226" s="54"/>
      <c r="AB226" s="51"/>
    </row>
    <row r="227" spans="1:28" ht="34.5" customHeight="1" x14ac:dyDescent="0.25">
      <c r="A227" s="43" t="s">
        <v>247</v>
      </c>
      <c r="B227" s="41" t="s">
        <v>437</v>
      </c>
      <c r="C227" s="44" t="s">
        <v>438</v>
      </c>
      <c r="D227" s="46" t="s">
        <v>33</v>
      </c>
      <c r="E227" s="46">
        <v>0</v>
      </c>
      <c r="F227" s="46" t="s">
        <v>33</v>
      </c>
      <c r="G227" s="46">
        <v>0.28164</v>
      </c>
      <c r="H227" s="48" t="str">
        <f t="shared" si="68"/>
        <v>нд</v>
      </c>
      <c r="I227" s="46">
        <f t="shared" si="69"/>
        <v>0.28164</v>
      </c>
      <c r="J227" s="46" t="s">
        <v>33</v>
      </c>
      <c r="K227" s="46">
        <v>0.28164</v>
      </c>
      <c r="L227" s="46" t="s">
        <v>33</v>
      </c>
      <c r="M227" s="46">
        <v>0</v>
      </c>
      <c r="N227" s="46" t="s">
        <v>33</v>
      </c>
      <c r="O227" s="46">
        <v>0</v>
      </c>
      <c r="P227" s="46" t="s">
        <v>33</v>
      </c>
      <c r="Q227" s="46">
        <v>0</v>
      </c>
      <c r="R227" s="47" t="s">
        <v>33</v>
      </c>
      <c r="S227" s="48" t="str">
        <f t="shared" si="70"/>
        <v>нд</v>
      </c>
      <c r="T227" s="49" t="str">
        <f t="shared" si="71"/>
        <v>нд</v>
      </c>
      <c r="U227" s="50" t="str">
        <f t="shared" si="72"/>
        <v>нд</v>
      </c>
      <c r="V227" s="41" t="s">
        <v>418</v>
      </c>
      <c r="W227" s="18"/>
      <c r="Y227" s="51"/>
      <c r="Z227" s="54"/>
      <c r="AB227" s="51"/>
    </row>
    <row r="228" spans="1:28" ht="63" x14ac:dyDescent="0.25">
      <c r="A228" s="43" t="s">
        <v>247</v>
      </c>
      <c r="B228" s="41" t="s">
        <v>439</v>
      </c>
      <c r="C228" s="44" t="s">
        <v>440</v>
      </c>
      <c r="D228" s="46" t="s">
        <v>33</v>
      </c>
      <c r="E228" s="46">
        <v>0</v>
      </c>
      <c r="F228" s="46" t="s">
        <v>33</v>
      </c>
      <c r="G228" s="46">
        <v>53.408513888888926</v>
      </c>
      <c r="H228" s="48">
        <f t="shared" si="68"/>
        <v>53.408513888888926</v>
      </c>
      <c r="I228" s="46">
        <f t="shared" si="69"/>
        <v>53.408333290000002</v>
      </c>
      <c r="J228" s="46">
        <v>0</v>
      </c>
      <c r="K228" s="46">
        <v>0</v>
      </c>
      <c r="L228" s="46">
        <v>0</v>
      </c>
      <c r="M228" s="46">
        <v>0</v>
      </c>
      <c r="N228" s="46">
        <v>53.408513888888926</v>
      </c>
      <c r="O228" s="46">
        <v>53.408333290000002</v>
      </c>
      <c r="P228" s="46">
        <v>0</v>
      </c>
      <c r="Q228" s="46">
        <v>0</v>
      </c>
      <c r="R228" s="47" t="s">
        <v>33</v>
      </c>
      <c r="S228" s="48">
        <f t="shared" si="70"/>
        <v>1.8059888892452136E-4</v>
      </c>
      <c r="T228" s="49">
        <f t="shared" si="71"/>
        <v>-1.8059888892452136E-4</v>
      </c>
      <c r="U228" s="50">
        <f t="shared" si="72"/>
        <v>-3.3814625379811035E-6</v>
      </c>
      <c r="V228" s="42" t="s">
        <v>33</v>
      </c>
      <c r="W228" s="18"/>
      <c r="Y228" s="51"/>
      <c r="Z228" s="54"/>
      <c r="AB228" s="51"/>
    </row>
    <row r="229" spans="1:28" ht="63" x14ac:dyDescent="0.25">
      <c r="A229" s="43" t="s">
        <v>247</v>
      </c>
      <c r="B229" s="41" t="s">
        <v>441</v>
      </c>
      <c r="C229" s="44" t="s">
        <v>442</v>
      </c>
      <c r="D229" s="46" t="s">
        <v>33</v>
      </c>
      <c r="E229" s="46">
        <v>0</v>
      </c>
      <c r="F229" s="46" t="s">
        <v>33</v>
      </c>
      <c r="G229" s="46">
        <v>14.742633333333334</v>
      </c>
      <c r="H229" s="48">
        <f t="shared" si="68"/>
        <v>14.742633333333334</v>
      </c>
      <c r="I229" s="46">
        <f t="shared" si="69"/>
        <v>14.742500010000001</v>
      </c>
      <c r="J229" s="46">
        <v>0</v>
      </c>
      <c r="K229" s="46">
        <v>0</v>
      </c>
      <c r="L229" s="46">
        <v>0</v>
      </c>
      <c r="M229" s="46">
        <v>0</v>
      </c>
      <c r="N229" s="46">
        <v>14.742633333333334</v>
      </c>
      <c r="O229" s="46">
        <v>14.742500010000001</v>
      </c>
      <c r="P229" s="46">
        <v>0</v>
      </c>
      <c r="Q229" s="46">
        <v>0</v>
      </c>
      <c r="R229" s="47" t="s">
        <v>33</v>
      </c>
      <c r="S229" s="48">
        <f t="shared" si="70"/>
        <v>1.3332333333337942E-4</v>
      </c>
      <c r="T229" s="49">
        <f t="shared" si="71"/>
        <v>-1.3332333333337942E-4</v>
      </c>
      <c r="U229" s="50">
        <f t="shared" si="72"/>
        <v>-9.043386640562592E-6</v>
      </c>
      <c r="V229" s="42" t="s">
        <v>33</v>
      </c>
      <c r="W229" s="18"/>
      <c r="Y229" s="51"/>
      <c r="Z229" s="54"/>
      <c r="AB229" s="51"/>
    </row>
    <row r="230" spans="1:28" ht="63" x14ac:dyDescent="0.25">
      <c r="A230" s="43" t="s">
        <v>247</v>
      </c>
      <c r="B230" s="41" t="s">
        <v>443</v>
      </c>
      <c r="C230" s="44" t="s">
        <v>444</v>
      </c>
      <c r="D230" s="46" t="s">
        <v>33</v>
      </c>
      <c r="E230" s="46">
        <v>0</v>
      </c>
      <c r="F230" s="46" t="s">
        <v>33</v>
      </c>
      <c r="G230" s="46">
        <v>16.300175000000003</v>
      </c>
      <c r="H230" s="48">
        <f t="shared" si="68"/>
        <v>16.300175000000003</v>
      </c>
      <c r="I230" s="46">
        <f t="shared" si="69"/>
        <v>16.29999999</v>
      </c>
      <c r="J230" s="46">
        <v>0</v>
      </c>
      <c r="K230" s="46">
        <v>0</v>
      </c>
      <c r="L230" s="46">
        <v>0</v>
      </c>
      <c r="M230" s="46">
        <v>0</v>
      </c>
      <c r="N230" s="46">
        <v>16.300175000000003</v>
      </c>
      <c r="O230" s="46">
        <v>16.29999999</v>
      </c>
      <c r="P230" s="46">
        <v>0</v>
      </c>
      <c r="Q230" s="46">
        <v>0</v>
      </c>
      <c r="R230" s="47" t="s">
        <v>33</v>
      </c>
      <c r="S230" s="48">
        <f t="shared" si="70"/>
        <v>1.7501000000308409E-4</v>
      </c>
      <c r="T230" s="49">
        <f t="shared" si="71"/>
        <v>-1.7501000000308409E-4</v>
      </c>
      <c r="U230" s="50">
        <f t="shared" si="72"/>
        <v>-1.0736694544879675E-5</v>
      </c>
      <c r="V230" s="42" t="s">
        <v>33</v>
      </c>
      <c r="W230" s="18"/>
      <c r="Y230" s="51"/>
      <c r="Z230" s="54"/>
      <c r="AB230" s="51"/>
    </row>
    <row r="231" spans="1:28" ht="47.25" x14ac:dyDescent="0.25">
      <c r="A231" s="43" t="s">
        <v>247</v>
      </c>
      <c r="B231" s="41" t="s">
        <v>445</v>
      </c>
      <c r="C231" s="44" t="s">
        <v>446</v>
      </c>
      <c r="D231" s="46" t="s">
        <v>33</v>
      </c>
      <c r="E231" s="46">
        <v>0</v>
      </c>
      <c r="F231" s="46" t="s">
        <v>33</v>
      </c>
      <c r="G231" s="46">
        <v>4.9269416666666697</v>
      </c>
      <c r="H231" s="48">
        <f t="shared" si="68"/>
        <v>4.9269416666666697</v>
      </c>
      <c r="I231" s="46">
        <f t="shared" si="69"/>
        <v>4.9964306799999996</v>
      </c>
      <c r="J231" s="46">
        <v>0</v>
      </c>
      <c r="K231" s="46">
        <v>0</v>
      </c>
      <c r="L231" s="46">
        <v>0</v>
      </c>
      <c r="M231" s="46">
        <v>0</v>
      </c>
      <c r="N231" s="46">
        <v>4.9269416666666697</v>
      </c>
      <c r="O231" s="46">
        <v>4.9964306799999996</v>
      </c>
      <c r="P231" s="46">
        <v>0</v>
      </c>
      <c r="Q231" s="46">
        <v>0</v>
      </c>
      <c r="R231" s="47" t="s">
        <v>33</v>
      </c>
      <c r="S231" s="48">
        <f t="shared" si="70"/>
        <v>-6.9489013333329908E-2</v>
      </c>
      <c r="T231" s="49">
        <f t="shared" si="71"/>
        <v>6.9489013333329908E-2</v>
      </c>
      <c r="U231" s="50">
        <f t="shared" si="72"/>
        <v>1.4103883917169007E-2</v>
      </c>
      <c r="V231" s="42" t="s">
        <v>33</v>
      </c>
      <c r="W231" s="18"/>
      <c r="Y231" s="51"/>
      <c r="Z231" s="54"/>
      <c r="AB231" s="51"/>
    </row>
    <row r="232" spans="1:28" ht="31.5" x14ac:dyDescent="0.25">
      <c r="A232" s="43" t="s">
        <v>247</v>
      </c>
      <c r="B232" s="41" t="s">
        <v>447</v>
      </c>
      <c r="C232" s="44" t="s">
        <v>448</v>
      </c>
      <c r="D232" s="46" t="s">
        <v>33</v>
      </c>
      <c r="E232" s="46">
        <v>5.9249999999999998</v>
      </c>
      <c r="F232" s="46" t="s">
        <v>33</v>
      </c>
      <c r="G232" s="46">
        <v>0</v>
      </c>
      <c r="H232" s="48">
        <f t="shared" si="68"/>
        <v>0</v>
      </c>
      <c r="I232" s="46">
        <f t="shared" si="69"/>
        <v>0</v>
      </c>
      <c r="J232" s="46">
        <v>0</v>
      </c>
      <c r="K232" s="46">
        <v>0</v>
      </c>
      <c r="L232" s="46">
        <v>0</v>
      </c>
      <c r="M232" s="46">
        <v>0</v>
      </c>
      <c r="N232" s="46">
        <v>0</v>
      </c>
      <c r="O232" s="46">
        <v>0</v>
      </c>
      <c r="P232" s="46">
        <v>0</v>
      </c>
      <c r="Q232" s="46">
        <v>0</v>
      </c>
      <c r="R232" s="47" t="s">
        <v>33</v>
      </c>
      <c r="S232" s="48">
        <f t="shared" si="70"/>
        <v>0</v>
      </c>
      <c r="T232" s="49">
        <f t="shared" si="71"/>
        <v>0</v>
      </c>
      <c r="U232" s="50" t="str">
        <f t="shared" si="72"/>
        <v>-</v>
      </c>
      <c r="V232" s="42" t="s">
        <v>33</v>
      </c>
      <c r="W232" s="18"/>
      <c r="Y232" s="51"/>
      <c r="Z232" s="54"/>
      <c r="AB232" s="51"/>
    </row>
    <row r="233" spans="1:28" x14ac:dyDescent="0.25">
      <c r="A233" s="43" t="s">
        <v>247</v>
      </c>
      <c r="B233" s="41" t="s">
        <v>449</v>
      </c>
      <c r="C233" s="44" t="s">
        <v>450</v>
      </c>
      <c r="D233" s="46" t="s">
        <v>33</v>
      </c>
      <c r="E233" s="46">
        <v>0</v>
      </c>
      <c r="F233" s="46" t="s">
        <v>33</v>
      </c>
      <c r="G233" s="46">
        <v>10.785396666666667</v>
      </c>
      <c r="H233" s="48">
        <f t="shared" si="68"/>
        <v>10.785396666666667</v>
      </c>
      <c r="I233" s="46">
        <f t="shared" si="69"/>
        <v>10.903597660000001</v>
      </c>
      <c r="J233" s="46">
        <v>0</v>
      </c>
      <c r="K233" s="46">
        <v>0</v>
      </c>
      <c r="L233" s="46">
        <v>0</v>
      </c>
      <c r="M233" s="46">
        <v>0</v>
      </c>
      <c r="N233" s="46">
        <v>10.785396666666667</v>
      </c>
      <c r="O233" s="46">
        <v>10.903597660000001</v>
      </c>
      <c r="P233" s="46">
        <v>0</v>
      </c>
      <c r="Q233" s="46">
        <v>0</v>
      </c>
      <c r="R233" s="47" t="s">
        <v>33</v>
      </c>
      <c r="S233" s="48">
        <f t="shared" si="70"/>
        <v>-0.11820099333333367</v>
      </c>
      <c r="T233" s="49">
        <f t="shared" si="71"/>
        <v>0.11820099333333367</v>
      </c>
      <c r="U233" s="50">
        <f t="shared" si="72"/>
        <v>1.0959355226928789E-2</v>
      </c>
      <c r="V233" s="42" t="s">
        <v>33</v>
      </c>
      <c r="W233" s="18"/>
      <c r="Y233" s="51"/>
      <c r="Z233" s="54"/>
      <c r="AB233" s="51"/>
    </row>
    <row r="234" spans="1:28" ht="31.5" x14ac:dyDescent="0.25">
      <c r="A234" s="43" t="s">
        <v>247</v>
      </c>
      <c r="B234" s="41" t="s">
        <v>451</v>
      </c>
      <c r="C234" s="44" t="s">
        <v>452</v>
      </c>
      <c r="D234" s="46" t="s">
        <v>33</v>
      </c>
      <c r="E234" s="46">
        <v>0</v>
      </c>
      <c r="F234" s="46" t="s">
        <v>33</v>
      </c>
      <c r="G234" s="46">
        <v>0.99442293999999998</v>
      </c>
      <c r="H234" s="48" t="str">
        <f t="shared" si="68"/>
        <v>нд</v>
      </c>
      <c r="I234" s="46">
        <f t="shared" si="69"/>
        <v>0.99442293999999998</v>
      </c>
      <c r="J234" s="46" t="s">
        <v>33</v>
      </c>
      <c r="K234" s="46">
        <v>0</v>
      </c>
      <c r="L234" s="46" t="s">
        <v>33</v>
      </c>
      <c r="M234" s="46">
        <v>0</v>
      </c>
      <c r="N234" s="46" t="s">
        <v>33</v>
      </c>
      <c r="O234" s="46">
        <v>0</v>
      </c>
      <c r="P234" s="46" t="s">
        <v>33</v>
      </c>
      <c r="Q234" s="46">
        <v>0.99442293999999998</v>
      </c>
      <c r="R234" s="47" t="s">
        <v>33</v>
      </c>
      <c r="S234" s="48" t="str">
        <f t="shared" si="70"/>
        <v>нд</v>
      </c>
      <c r="T234" s="49" t="str">
        <f t="shared" si="71"/>
        <v>нд</v>
      </c>
      <c r="U234" s="50" t="str">
        <f t="shared" si="72"/>
        <v>нд</v>
      </c>
      <c r="V234" s="41" t="s">
        <v>418</v>
      </c>
      <c r="W234" s="18"/>
      <c r="Y234" s="51"/>
      <c r="Z234" s="54"/>
      <c r="AB234" s="51"/>
    </row>
    <row r="235" spans="1:28" x14ac:dyDescent="0.25">
      <c r="A235" s="43" t="s">
        <v>247</v>
      </c>
      <c r="B235" s="41" t="s">
        <v>453</v>
      </c>
      <c r="C235" s="44" t="s">
        <v>454</v>
      </c>
      <c r="D235" s="46" t="s">
        <v>33</v>
      </c>
      <c r="E235" s="46">
        <v>0</v>
      </c>
      <c r="F235" s="46" t="s">
        <v>33</v>
      </c>
      <c r="G235" s="46">
        <v>0.50583334000000002</v>
      </c>
      <c r="H235" s="48" t="str">
        <f t="shared" si="68"/>
        <v>нд</v>
      </c>
      <c r="I235" s="46">
        <f t="shared" si="69"/>
        <v>0.50583334000000002</v>
      </c>
      <c r="J235" s="46" t="s">
        <v>33</v>
      </c>
      <c r="K235" s="46">
        <v>0</v>
      </c>
      <c r="L235" s="46" t="s">
        <v>33</v>
      </c>
      <c r="M235" s="46">
        <v>0</v>
      </c>
      <c r="N235" s="46" t="s">
        <v>33</v>
      </c>
      <c r="O235" s="46">
        <v>0</v>
      </c>
      <c r="P235" s="46" t="s">
        <v>33</v>
      </c>
      <c r="Q235" s="46">
        <v>0.50583334000000002</v>
      </c>
      <c r="R235" s="47" t="s">
        <v>33</v>
      </c>
      <c r="S235" s="48" t="str">
        <f t="shared" si="70"/>
        <v>нд</v>
      </c>
      <c r="T235" s="49" t="str">
        <f t="shared" si="71"/>
        <v>нд</v>
      </c>
      <c r="U235" s="50" t="str">
        <f t="shared" si="72"/>
        <v>нд</v>
      </c>
      <c r="V235" s="41" t="s">
        <v>418</v>
      </c>
      <c r="W235" s="18"/>
      <c r="Y235" s="51"/>
      <c r="Z235" s="54"/>
      <c r="AB235" s="51"/>
    </row>
    <row r="236" spans="1:28" ht="31.5" x14ac:dyDescent="0.25">
      <c r="A236" s="43" t="s">
        <v>247</v>
      </c>
      <c r="B236" s="41" t="s">
        <v>455</v>
      </c>
      <c r="C236" s="44" t="s">
        <v>456</v>
      </c>
      <c r="D236" s="46" t="s">
        <v>33</v>
      </c>
      <c r="E236" s="46">
        <v>0</v>
      </c>
      <c r="F236" s="46" t="s">
        <v>33</v>
      </c>
      <c r="G236" s="46">
        <v>41.579166666666673</v>
      </c>
      <c r="H236" s="48" t="str">
        <f t="shared" si="68"/>
        <v>нд</v>
      </c>
      <c r="I236" s="46">
        <f t="shared" si="69"/>
        <v>0</v>
      </c>
      <c r="J236" s="46" t="s">
        <v>33</v>
      </c>
      <c r="K236" s="46">
        <v>0</v>
      </c>
      <c r="L236" s="46" t="s">
        <v>33</v>
      </c>
      <c r="M236" s="46">
        <v>0</v>
      </c>
      <c r="N236" s="46" t="s">
        <v>33</v>
      </c>
      <c r="O236" s="46">
        <v>0</v>
      </c>
      <c r="P236" s="46" t="s">
        <v>33</v>
      </c>
      <c r="Q236" s="46">
        <v>0</v>
      </c>
      <c r="R236" s="47" t="s">
        <v>33</v>
      </c>
      <c r="S236" s="48" t="str">
        <f t="shared" si="70"/>
        <v>нд</v>
      </c>
      <c r="T236" s="49" t="str">
        <f t="shared" si="71"/>
        <v>нд</v>
      </c>
      <c r="U236" s="50" t="str">
        <f t="shared" si="72"/>
        <v>нд</v>
      </c>
      <c r="V236" s="42" t="s">
        <v>33</v>
      </c>
      <c r="W236" s="18"/>
      <c r="Y236" s="51"/>
      <c r="Z236" s="54"/>
      <c r="AB236" s="51"/>
    </row>
    <row r="237" spans="1:28" ht="31.5" x14ac:dyDescent="0.25">
      <c r="A237" s="43" t="s">
        <v>247</v>
      </c>
      <c r="B237" s="41" t="s">
        <v>457</v>
      </c>
      <c r="C237" s="44" t="s">
        <v>458</v>
      </c>
      <c r="D237" s="46" t="s">
        <v>33</v>
      </c>
      <c r="E237" s="46">
        <v>0</v>
      </c>
      <c r="F237" s="46" t="s">
        <v>33</v>
      </c>
      <c r="G237" s="46">
        <v>195.34854946666667</v>
      </c>
      <c r="H237" s="48" t="str">
        <f t="shared" si="68"/>
        <v>нд</v>
      </c>
      <c r="I237" s="46">
        <f t="shared" si="69"/>
        <v>91.958749999999995</v>
      </c>
      <c r="J237" s="46" t="s">
        <v>33</v>
      </c>
      <c r="K237" s="46">
        <v>0</v>
      </c>
      <c r="L237" s="46" t="s">
        <v>33</v>
      </c>
      <c r="M237" s="46">
        <v>91.958749999999995</v>
      </c>
      <c r="N237" s="46" t="s">
        <v>33</v>
      </c>
      <c r="O237" s="46">
        <v>0</v>
      </c>
      <c r="P237" s="46" t="s">
        <v>33</v>
      </c>
      <c r="Q237" s="46">
        <v>0</v>
      </c>
      <c r="R237" s="47" t="s">
        <v>33</v>
      </c>
      <c r="S237" s="48" t="str">
        <f t="shared" si="70"/>
        <v>нд</v>
      </c>
      <c r="T237" s="49" t="str">
        <f t="shared" si="71"/>
        <v>нд</v>
      </c>
      <c r="U237" s="50" t="str">
        <f t="shared" si="72"/>
        <v>нд</v>
      </c>
      <c r="V237" s="42" t="s">
        <v>457</v>
      </c>
      <c r="W237" s="18"/>
      <c r="Y237" s="51"/>
      <c r="Z237" s="54"/>
      <c r="AB237" s="51"/>
    </row>
    <row r="238" spans="1:28" ht="63" x14ac:dyDescent="0.25">
      <c r="A238" s="43" t="s">
        <v>247</v>
      </c>
      <c r="B238" s="41" t="s">
        <v>459</v>
      </c>
      <c r="C238" s="44" t="s">
        <v>460</v>
      </c>
      <c r="D238" s="46" t="s">
        <v>33</v>
      </c>
      <c r="E238" s="46">
        <v>65.314253280000003</v>
      </c>
      <c r="F238" s="46" t="s">
        <v>33</v>
      </c>
      <c r="G238" s="46">
        <v>283.32223672000003</v>
      </c>
      <c r="H238" s="48" t="str">
        <f t="shared" si="68"/>
        <v>нд</v>
      </c>
      <c r="I238" s="46">
        <f t="shared" si="69"/>
        <v>137.90243129999999</v>
      </c>
      <c r="J238" s="46" t="s">
        <v>33</v>
      </c>
      <c r="K238" s="46">
        <v>0</v>
      </c>
      <c r="L238" s="46" t="s">
        <v>33</v>
      </c>
      <c r="M238" s="46">
        <v>6.5774999999999997</v>
      </c>
      <c r="N238" s="46" t="s">
        <v>33</v>
      </c>
      <c r="O238" s="46">
        <v>63.772500000000001</v>
      </c>
      <c r="P238" s="46" t="s">
        <v>33</v>
      </c>
      <c r="Q238" s="46">
        <v>67.552431299999995</v>
      </c>
      <c r="R238" s="47" t="s">
        <v>33</v>
      </c>
      <c r="S238" s="48" t="str">
        <f t="shared" si="70"/>
        <v>нд</v>
      </c>
      <c r="T238" s="49" t="str">
        <f t="shared" si="71"/>
        <v>нд</v>
      </c>
      <c r="U238" s="50" t="str">
        <f t="shared" si="72"/>
        <v>нд</v>
      </c>
      <c r="V238" s="42" t="s">
        <v>459</v>
      </c>
      <c r="W238" s="18"/>
      <c r="Y238" s="51"/>
      <c r="Z238" s="54"/>
      <c r="AB238" s="51"/>
    </row>
    <row r="239" spans="1:28" ht="63" x14ac:dyDescent="0.25">
      <c r="A239" s="43" t="s">
        <v>247</v>
      </c>
      <c r="B239" s="41" t="s">
        <v>461</v>
      </c>
      <c r="C239" s="44" t="s">
        <v>462</v>
      </c>
      <c r="D239" s="46" t="s">
        <v>33</v>
      </c>
      <c r="E239" s="46">
        <v>0</v>
      </c>
      <c r="F239" s="46" t="s">
        <v>33</v>
      </c>
      <c r="G239" s="46">
        <v>37.178082825000004</v>
      </c>
      <c r="H239" s="48" t="str">
        <f t="shared" si="68"/>
        <v>нд</v>
      </c>
      <c r="I239" s="46">
        <f t="shared" si="69"/>
        <v>12.361419059999999</v>
      </c>
      <c r="J239" s="46" t="s">
        <v>33</v>
      </c>
      <c r="K239" s="46">
        <v>10.792735909999999</v>
      </c>
      <c r="L239" s="46" t="s">
        <v>33</v>
      </c>
      <c r="M239" s="46">
        <v>1.28959398</v>
      </c>
      <c r="N239" s="46" t="s">
        <v>33</v>
      </c>
      <c r="O239" s="46">
        <v>0</v>
      </c>
      <c r="P239" s="46" t="s">
        <v>33</v>
      </c>
      <c r="Q239" s="46">
        <v>0.27908917</v>
      </c>
      <c r="R239" s="47" t="s">
        <v>33</v>
      </c>
      <c r="S239" s="48" t="str">
        <f t="shared" si="70"/>
        <v>нд</v>
      </c>
      <c r="T239" s="49" t="str">
        <f t="shared" si="71"/>
        <v>нд</v>
      </c>
      <c r="U239" s="50" t="str">
        <f t="shared" si="72"/>
        <v>нд</v>
      </c>
      <c r="V239" s="41" t="s">
        <v>463</v>
      </c>
      <c r="W239" s="18"/>
      <c r="Y239" s="51"/>
      <c r="Z239" s="54"/>
      <c r="AB239" s="51"/>
    </row>
    <row r="240" spans="1:28" ht="39" customHeight="1" x14ac:dyDescent="0.25">
      <c r="A240" s="43" t="s">
        <v>464</v>
      </c>
      <c r="B240" s="41" t="s">
        <v>465</v>
      </c>
      <c r="C240" s="44" t="s">
        <v>32</v>
      </c>
      <c r="D240" s="46">
        <v>0</v>
      </c>
      <c r="E240" s="46">
        <v>0</v>
      </c>
      <c r="F240" s="46" t="s">
        <v>33</v>
      </c>
      <c r="G240" s="46">
        <v>0</v>
      </c>
      <c r="H240" s="46">
        <v>0</v>
      </c>
      <c r="I240" s="46">
        <v>0</v>
      </c>
      <c r="J240" s="46">
        <v>0</v>
      </c>
      <c r="K240" s="46">
        <v>0</v>
      </c>
      <c r="L240" s="46">
        <v>0</v>
      </c>
      <c r="M240" s="46">
        <v>0</v>
      </c>
      <c r="N240" s="46">
        <v>0</v>
      </c>
      <c r="O240" s="46">
        <v>0</v>
      </c>
      <c r="P240" s="46">
        <v>0</v>
      </c>
      <c r="Q240" s="46">
        <v>0</v>
      </c>
      <c r="R240" s="47" t="s">
        <v>33</v>
      </c>
      <c r="S240" s="48">
        <f t="shared" si="70"/>
        <v>0</v>
      </c>
      <c r="T240" s="49">
        <f t="shared" si="71"/>
        <v>0</v>
      </c>
      <c r="U240" s="50" t="str">
        <f t="shared" si="72"/>
        <v>-</v>
      </c>
      <c r="V240" s="42" t="s">
        <v>33</v>
      </c>
      <c r="W240" s="18"/>
      <c r="Y240" s="51"/>
      <c r="Z240" s="54"/>
      <c r="AB240" s="51"/>
    </row>
    <row r="241" spans="1:28" ht="39" customHeight="1" x14ac:dyDescent="0.25">
      <c r="A241" s="43" t="s">
        <v>466</v>
      </c>
      <c r="B241" s="41" t="s">
        <v>467</v>
      </c>
      <c r="C241" s="44" t="s">
        <v>32</v>
      </c>
      <c r="D241" s="46">
        <v>0</v>
      </c>
      <c r="E241" s="46">
        <v>0</v>
      </c>
      <c r="F241" s="46" t="s">
        <v>33</v>
      </c>
      <c r="G241" s="46">
        <v>0</v>
      </c>
      <c r="H241" s="46">
        <v>0</v>
      </c>
      <c r="I241" s="46">
        <v>0</v>
      </c>
      <c r="J241" s="46">
        <v>0</v>
      </c>
      <c r="K241" s="46">
        <v>0</v>
      </c>
      <c r="L241" s="46">
        <v>0</v>
      </c>
      <c r="M241" s="46">
        <v>0</v>
      </c>
      <c r="N241" s="46">
        <v>0</v>
      </c>
      <c r="O241" s="46">
        <v>0</v>
      </c>
      <c r="P241" s="46">
        <v>0</v>
      </c>
      <c r="Q241" s="46">
        <v>0</v>
      </c>
      <c r="R241" s="47" t="s">
        <v>33</v>
      </c>
      <c r="S241" s="48">
        <f t="shared" si="70"/>
        <v>0</v>
      </c>
      <c r="T241" s="49">
        <f t="shared" si="71"/>
        <v>0</v>
      </c>
      <c r="U241" s="50" t="str">
        <f t="shared" si="72"/>
        <v>-</v>
      </c>
      <c r="V241" s="42" t="s">
        <v>33</v>
      </c>
      <c r="W241" s="18"/>
      <c r="Y241" s="51"/>
      <c r="Z241" s="54"/>
      <c r="AB241" s="51"/>
    </row>
    <row r="242" spans="1:28" ht="39" customHeight="1" x14ac:dyDescent="0.25">
      <c r="A242" s="43" t="s">
        <v>468</v>
      </c>
      <c r="B242" s="41" t="s">
        <v>469</v>
      </c>
      <c r="C242" s="44" t="s">
        <v>32</v>
      </c>
      <c r="D242" s="46">
        <v>0</v>
      </c>
      <c r="E242" s="46">
        <v>0</v>
      </c>
      <c r="F242" s="46" t="s">
        <v>33</v>
      </c>
      <c r="G242" s="46">
        <v>0</v>
      </c>
      <c r="H242" s="46">
        <v>0</v>
      </c>
      <c r="I242" s="46">
        <v>0</v>
      </c>
      <c r="J242" s="46">
        <v>0</v>
      </c>
      <c r="K242" s="46">
        <v>0</v>
      </c>
      <c r="L242" s="46">
        <v>0</v>
      </c>
      <c r="M242" s="46">
        <v>0</v>
      </c>
      <c r="N242" s="46">
        <v>0</v>
      </c>
      <c r="O242" s="46">
        <v>0</v>
      </c>
      <c r="P242" s="46">
        <v>0</v>
      </c>
      <c r="Q242" s="46">
        <v>0</v>
      </c>
      <c r="R242" s="47" t="s">
        <v>33</v>
      </c>
      <c r="S242" s="48">
        <f t="shared" si="70"/>
        <v>0</v>
      </c>
      <c r="T242" s="49">
        <f t="shared" si="71"/>
        <v>0</v>
      </c>
      <c r="U242" s="50" t="str">
        <f t="shared" si="72"/>
        <v>-</v>
      </c>
      <c r="V242" s="42" t="s">
        <v>33</v>
      </c>
      <c r="W242" s="18"/>
      <c r="Y242" s="51"/>
      <c r="Z242" s="54"/>
      <c r="AB242" s="51"/>
    </row>
    <row r="243" spans="1:28" ht="39" customHeight="1" x14ac:dyDescent="0.25">
      <c r="A243" s="43" t="s">
        <v>470</v>
      </c>
      <c r="B243" s="41" t="s">
        <v>471</v>
      </c>
      <c r="C243" s="44" t="s">
        <v>32</v>
      </c>
      <c r="D243" s="46">
        <v>0</v>
      </c>
      <c r="E243" s="46">
        <v>0</v>
      </c>
      <c r="F243" s="46" t="s">
        <v>33</v>
      </c>
      <c r="G243" s="46">
        <v>0</v>
      </c>
      <c r="H243" s="46">
        <v>0</v>
      </c>
      <c r="I243" s="46">
        <v>0</v>
      </c>
      <c r="J243" s="46">
        <v>0</v>
      </c>
      <c r="K243" s="46">
        <v>0</v>
      </c>
      <c r="L243" s="46">
        <v>0</v>
      </c>
      <c r="M243" s="46">
        <v>0</v>
      </c>
      <c r="N243" s="46">
        <v>0</v>
      </c>
      <c r="O243" s="46">
        <v>0</v>
      </c>
      <c r="P243" s="46">
        <v>0</v>
      </c>
      <c r="Q243" s="46">
        <v>0</v>
      </c>
      <c r="R243" s="47" t="s">
        <v>33</v>
      </c>
      <c r="S243" s="48">
        <f t="shared" si="70"/>
        <v>0</v>
      </c>
      <c r="T243" s="49">
        <f t="shared" si="71"/>
        <v>0</v>
      </c>
      <c r="U243" s="50" t="str">
        <f t="shared" si="72"/>
        <v>-</v>
      </c>
      <c r="V243" s="42" t="s">
        <v>33</v>
      </c>
      <c r="W243" s="18"/>
      <c r="Y243" s="51"/>
      <c r="Z243" s="54"/>
      <c r="AB243" s="51"/>
    </row>
    <row r="244" spans="1:28" ht="39" customHeight="1" x14ac:dyDescent="0.25">
      <c r="A244" s="43" t="s">
        <v>472</v>
      </c>
      <c r="B244" s="41" t="s">
        <v>471</v>
      </c>
      <c r="C244" s="44" t="s">
        <v>32</v>
      </c>
      <c r="D244" s="46">
        <v>0</v>
      </c>
      <c r="E244" s="46">
        <v>0</v>
      </c>
      <c r="F244" s="46" t="s">
        <v>33</v>
      </c>
      <c r="G244" s="46">
        <v>0</v>
      </c>
      <c r="H244" s="46">
        <v>0</v>
      </c>
      <c r="I244" s="46">
        <v>0</v>
      </c>
      <c r="J244" s="46">
        <v>0</v>
      </c>
      <c r="K244" s="46">
        <v>0</v>
      </c>
      <c r="L244" s="46">
        <v>0</v>
      </c>
      <c r="M244" s="46">
        <v>0</v>
      </c>
      <c r="N244" s="46">
        <v>0</v>
      </c>
      <c r="O244" s="46">
        <v>0</v>
      </c>
      <c r="P244" s="46">
        <v>0</v>
      </c>
      <c r="Q244" s="46">
        <v>0</v>
      </c>
      <c r="R244" s="47" t="s">
        <v>33</v>
      </c>
      <c r="S244" s="48">
        <f t="shared" si="70"/>
        <v>0</v>
      </c>
      <c r="T244" s="49">
        <f t="shared" si="71"/>
        <v>0</v>
      </c>
      <c r="U244" s="50" t="str">
        <f t="shared" si="72"/>
        <v>-</v>
      </c>
      <c r="V244" s="42" t="s">
        <v>33</v>
      </c>
      <c r="W244" s="18"/>
      <c r="Y244" s="51"/>
      <c r="Z244" s="54"/>
      <c r="AB244" s="51"/>
    </row>
    <row r="245" spans="1:28" ht="39" customHeight="1" x14ac:dyDescent="0.25">
      <c r="A245" s="43" t="s">
        <v>473</v>
      </c>
      <c r="B245" s="41" t="s">
        <v>474</v>
      </c>
      <c r="C245" s="44" t="s">
        <v>32</v>
      </c>
      <c r="D245" s="46">
        <v>0</v>
      </c>
      <c r="E245" s="46">
        <v>0</v>
      </c>
      <c r="F245" s="46" t="s">
        <v>33</v>
      </c>
      <c r="G245" s="46">
        <v>0</v>
      </c>
      <c r="H245" s="46">
        <v>0</v>
      </c>
      <c r="I245" s="46">
        <v>0</v>
      </c>
      <c r="J245" s="46">
        <v>0</v>
      </c>
      <c r="K245" s="46">
        <v>0</v>
      </c>
      <c r="L245" s="46">
        <v>0</v>
      </c>
      <c r="M245" s="46">
        <v>0</v>
      </c>
      <c r="N245" s="46">
        <v>0</v>
      </c>
      <c r="O245" s="46">
        <v>0</v>
      </c>
      <c r="P245" s="46">
        <v>0</v>
      </c>
      <c r="Q245" s="46">
        <v>0</v>
      </c>
      <c r="R245" s="47" t="s">
        <v>33</v>
      </c>
      <c r="S245" s="48">
        <f t="shared" si="70"/>
        <v>0</v>
      </c>
      <c r="T245" s="49">
        <f t="shared" si="71"/>
        <v>0</v>
      </c>
      <c r="U245" s="50" t="str">
        <f t="shared" si="72"/>
        <v>-</v>
      </c>
      <c r="V245" s="42" t="s">
        <v>33</v>
      </c>
      <c r="W245" s="18"/>
      <c r="Y245" s="51"/>
      <c r="Z245" s="54"/>
      <c r="AB245" s="51"/>
    </row>
    <row r="246" spans="1:28" ht="39" customHeight="1" x14ac:dyDescent="0.25">
      <c r="A246" s="43" t="s">
        <v>475</v>
      </c>
      <c r="B246" s="41" t="s">
        <v>476</v>
      </c>
      <c r="C246" s="44" t="s">
        <v>32</v>
      </c>
      <c r="D246" s="46">
        <v>0</v>
      </c>
      <c r="E246" s="46">
        <v>0</v>
      </c>
      <c r="F246" s="46" t="s">
        <v>33</v>
      </c>
      <c r="G246" s="46">
        <v>0</v>
      </c>
      <c r="H246" s="46">
        <v>0</v>
      </c>
      <c r="I246" s="46">
        <v>0</v>
      </c>
      <c r="J246" s="46">
        <v>0</v>
      </c>
      <c r="K246" s="46">
        <v>0</v>
      </c>
      <c r="L246" s="46">
        <v>0</v>
      </c>
      <c r="M246" s="46">
        <v>0</v>
      </c>
      <c r="N246" s="46">
        <v>0</v>
      </c>
      <c r="O246" s="46">
        <v>0</v>
      </c>
      <c r="P246" s="46">
        <v>0</v>
      </c>
      <c r="Q246" s="46">
        <v>0</v>
      </c>
      <c r="R246" s="47" t="s">
        <v>33</v>
      </c>
      <c r="S246" s="48">
        <f t="shared" si="70"/>
        <v>0</v>
      </c>
      <c r="T246" s="49">
        <f t="shared" si="71"/>
        <v>0</v>
      </c>
      <c r="U246" s="50" t="str">
        <f t="shared" si="72"/>
        <v>-</v>
      </c>
      <c r="V246" s="42" t="s">
        <v>33</v>
      </c>
      <c r="W246" s="18"/>
      <c r="Y246" s="51"/>
      <c r="Z246" s="54"/>
      <c r="AB246" s="51"/>
    </row>
    <row r="247" spans="1:28" ht="39" customHeight="1" x14ac:dyDescent="0.25">
      <c r="A247" s="43" t="s">
        <v>477</v>
      </c>
      <c r="B247" s="41" t="s">
        <v>471</v>
      </c>
      <c r="C247" s="44" t="s">
        <v>32</v>
      </c>
      <c r="D247" s="46">
        <v>0</v>
      </c>
      <c r="E247" s="46">
        <v>0</v>
      </c>
      <c r="F247" s="46" t="s">
        <v>33</v>
      </c>
      <c r="G247" s="46">
        <v>0</v>
      </c>
      <c r="H247" s="46">
        <v>0</v>
      </c>
      <c r="I247" s="46">
        <v>0</v>
      </c>
      <c r="J247" s="46">
        <v>0</v>
      </c>
      <c r="K247" s="46">
        <v>0</v>
      </c>
      <c r="L247" s="46">
        <v>0</v>
      </c>
      <c r="M247" s="46">
        <v>0</v>
      </c>
      <c r="N247" s="46">
        <v>0</v>
      </c>
      <c r="O247" s="46">
        <v>0</v>
      </c>
      <c r="P247" s="46">
        <v>0</v>
      </c>
      <c r="Q247" s="46">
        <v>0</v>
      </c>
      <c r="R247" s="47" t="s">
        <v>33</v>
      </c>
      <c r="S247" s="48">
        <f t="shared" si="70"/>
        <v>0</v>
      </c>
      <c r="T247" s="49">
        <f t="shared" si="71"/>
        <v>0</v>
      </c>
      <c r="U247" s="50" t="str">
        <f t="shared" si="72"/>
        <v>-</v>
      </c>
      <c r="V247" s="42" t="s">
        <v>33</v>
      </c>
      <c r="W247" s="18"/>
      <c r="Y247" s="51"/>
      <c r="Z247" s="54"/>
      <c r="AB247" s="51"/>
    </row>
    <row r="248" spans="1:28" ht="39" customHeight="1" x14ac:dyDescent="0.25">
      <c r="A248" s="43" t="s">
        <v>478</v>
      </c>
      <c r="B248" s="41" t="s">
        <v>479</v>
      </c>
      <c r="C248" s="44" t="s">
        <v>32</v>
      </c>
      <c r="D248" s="46">
        <v>0</v>
      </c>
      <c r="E248" s="46">
        <v>0</v>
      </c>
      <c r="F248" s="46" t="s">
        <v>33</v>
      </c>
      <c r="G248" s="46">
        <v>0</v>
      </c>
      <c r="H248" s="46">
        <v>0</v>
      </c>
      <c r="I248" s="46">
        <v>0</v>
      </c>
      <c r="J248" s="46">
        <v>0</v>
      </c>
      <c r="K248" s="46">
        <v>0</v>
      </c>
      <c r="L248" s="46">
        <v>0</v>
      </c>
      <c r="M248" s="46">
        <v>0</v>
      </c>
      <c r="N248" s="46">
        <v>0</v>
      </c>
      <c r="O248" s="46">
        <v>0</v>
      </c>
      <c r="P248" s="46">
        <v>0</v>
      </c>
      <c r="Q248" s="46">
        <v>0</v>
      </c>
      <c r="R248" s="47" t="s">
        <v>33</v>
      </c>
      <c r="S248" s="48">
        <f t="shared" si="70"/>
        <v>0</v>
      </c>
      <c r="T248" s="49">
        <f t="shared" si="71"/>
        <v>0</v>
      </c>
      <c r="U248" s="50" t="str">
        <f t="shared" si="72"/>
        <v>-</v>
      </c>
      <c r="V248" s="42" t="s">
        <v>33</v>
      </c>
      <c r="W248" s="18"/>
      <c r="Y248" s="51"/>
      <c r="Z248" s="54"/>
      <c r="AB248" s="51"/>
    </row>
    <row r="249" spans="1:28" ht="39" customHeight="1" x14ac:dyDescent="0.25">
      <c r="A249" s="43" t="s">
        <v>480</v>
      </c>
      <c r="B249" s="41" t="s">
        <v>481</v>
      </c>
      <c r="C249" s="44" t="s">
        <v>32</v>
      </c>
      <c r="D249" s="46">
        <v>0</v>
      </c>
      <c r="E249" s="46">
        <v>0</v>
      </c>
      <c r="F249" s="46" t="s">
        <v>33</v>
      </c>
      <c r="G249" s="46">
        <v>0</v>
      </c>
      <c r="H249" s="46">
        <v>0</v>
      </c>
      <c r="I249" s="46">
        <v>0</v>
      </c>
      <c r="J249" s="46">
        <v>0</v>
      </c>
      <c r="K249" s="46">
        <v>0</v>
      </c>
      <c r="L249" s="46">
        <v>0</v>
      </c>
      <c r="M249" s="46">
        <v>0</v>
      </c>
      <c r="N249" s="46">
        <v>0</v>
      </c>
      <c r="O249" s="46">
        <v>0</v>
      </c>
      <c r="P249" s="46">
        <v>0</v>
      </c>
      <c r="Q249" s="46">
        <v>0</v>
      </c>
      <c r="R249" s="47" t="s">
        <v>33</v>
      </c>
      <c r="S249" s="48">
        <f t="shared" si="70"/>
        <v>0</v>
      </c>
      <c r="T249" s="49">
        <f t="shared" si="71"/>
        <v>0</v>
      </c>
      <c r="U249" s="50" t="str">
        <f t="shared" si="72"/>
        <v>-</v>
      </c>
      <c r="V249" s="42" t="s">
        <v>33</v>
      </c>
      <c r="W249" s="18"/>
      <c r="Y249" s="51"/>
      <c r="Z249" s="54"/>
      <c r="AB249" s="51"/>
    </row>
    <row r="250" spans="1:28" ht="39" customHeight="1" x14ac:dyDescent="0.25">
      <c r="A250" s="43" t="s">
        <v>482</v>
      </c>
      <c r="B250" s="41" t="s">
        <v>483</v>
      </c>
      <c r="C250" s="44" t="s">
        <v>32</v>
      </c>
      <c r="D250" s="46">
        <v>0</v>
      </c>
      <c r="E250" s="46">
        <v>0</v>
      </c>
      <c r="F250" s="46" t="s">
        <v>33</v>
      </c>
      <c r="G250" s="46">
        <v>0</v>
      </c>
      <c r="H250" s="46">
        <v>0</v>
      </c>
      <c r="I250" s="46">
        <v>0</v>
      </c>
      <c r="J250" s="46">
        <v>0</v>
      </c>
      <c r="K250" s="46">
        <v>0</v>
      </c>
      <c r="L250" s="46">
        <v>0</v>
      </c>
      <c r="M250" s="46">
        <v>0</v>
      </c>
      <c r="N250" s="46">
        <v>0</v>
      </c>
      <c r="O250" s="46">
        <v>0</v>
      </c>
      <c r="P250" s="46">
        <v>0</v>
      </c>
      <c r="Q250" s="46">
        <v>0</v>
      </c>
      <c r="R250" s="47" t="s">
        <v>33</v>
      </c>
      <c r="S250" s="48">
        <f t="shared" si="70"/>
        <v>0</v>
      </c>
      <c r="T250" s="49">
        <f t="shared" si="71"/>
        <v>0</v>
      </c>
      <c r="U250" s="50" t="str">
        <f t="shared" si="72"/>
        <v>-</v>
      </c>
      <c r="V250" s="42" t="s">
        <v>33</v>
      </c>
      <c r="W250" s="18"/>
      <c r="Y250" s="51"/>
      <c r="Z250" s="54"/>
      <c r="AB250" s="51"/>
    </row>
    <row r="251" spans="1:28" ht="39" customHeight="1" x14ac:dyDescent="0.25">
      <c r="A251" s="43" t="s">
        <v>484</v>
      </c>
      <c r="B251" s="41" t="s">
        <v>485</v>
      </c>
      <c r="C251" s="44" t="s">
        <v>32</v>
      </c>
      <c r="D251" s="46">
        <v>0</v>
      </c>
      <c r="E251" s="46">
        <v>0</v>
      </c>
      <c r="F251" s="46" t="s">
        <v>33</v>
      </c>
      <c r="G251" s="46">
        <v>0</v>
      </c>
      <c r="H251" s="46">
        <v>0</v>
      </c>
      <c r="I251" s="46">
        <v>0</v>
      </c>
      <c r="J251" s="46">
        <v>0</v>
      </c>
      <c r="K251" s="46">
        <v>0</v>
      </c>
      <c r="L251" s="46">
        <v>0</v>
      </c>
      <c r="M251" s="46">
        <v>0</v>
      </c>
      <c r="N251" s="46">
        <v>0</v>
      </c>
      <c r="O251" s="46">
        <v>0</v>
      </c>
      <c r="P251" s="46">
        <v>0</v>
      </c>
      <c r="Q251" s="46">
        <v>0</v>
      </c>
      <c r="R251" s="47" t="s">
        <v>33</v>
      </c>
      <c r="S251" s="48">
        <f t="shared" si="70"/>
        <v>0</v>
      </c>
      <c r="T251" s="49">
        <f t="shared" si="71"/>
        <v>0</v>
      </c>
      <c r="U251" s="50" t="str">
        <f t="shared" si="72"/>
        <v>-</v>
      </c>
      <c r="V251" s="42" t="s">
        <v>33</v>
      </c>
      <c r="W251" s="18"/>
      <c r="Y251" s="51"/>
      <c r="Z251" s="54"/>
      <c r="AB251" s="51"/>
    </row>
    <row r="252" spans="1:28" ht="39" customHeight="1" x14ac:dyDescent="0.25">
      <c r="A252" s="43" t="s">
        <v>486</v>
      </c>
      <c r="B252" s="41" t="s">
        <v>487</v>
      </c>
      <c r="C252" s="44" t="s">
        <v>32</v>
      </c>
      <c r="D252" s="46">
        <v>0</v>
      </c>
      <c r="E252" s="46">
        <v>0</v>
      </c>
      <c r="F252" s="46" t="s">
        <v>33</v>
      </c>
      <c r="G252" s="46">
        <v>0</v>
      </c>
      <c r="H252" s="46">
        <v>0</v>
      </c>
      <c r="I252" s="46">
        <v>0</v>
      </c>
      <c r="J252" s="46">
        <v>0</v>
      </c>
      <c r="K252" s="46">
        <v>0</v>
      </c>
      <c r="L252" s="46">
        <v>0</v>
      </c>
      <c r="M252" s="46">
        <v>0</v>
      </c>
      <c r="N252" s="46">
        <v>0</v>
      </c>
      <c r="O252" s="46">
        <v>0</v>
      </c>
      <c r="P252" s="46">
        <v>0</v>
      </c>
      <c r="Q252" s="46">
        <v>0</v>
      </c>
      <c r="R252" s="47" t="s">
        <v>33</v>
      </c>
      <c r="S252" s="48">
        <f t="shared" si="70"/>
        <v>0</v>
      </c>
      <c r="T252" s="49">
        <f t="shared" si="71"/>
        <v>0</v>
      </c>
      <c r="U252" s="50" t="str">
        <f t="shared" si="72"/>
        <v>-</v>
      </c>
      <c r="V252" s="42" t="s">
        <v>33</v>
      </c>
      <c r="W252" s="18"/>
      <c r="Y252" s="51"/>
      <c r="Z252" s="54"/>
      <c r="AB252" s="51"/>
    </row>
    <row r="253" spans="1:28" ht="39" customHeight="1" x14ac:dyDescent="0.25">
      <c r="A253" s="43" t="s">
        <v>488</v>
      </c>
      <c r="B253" s="41" t="s">
        <v>489</v>
      </c>
      <c r="C253" s="44" t="s">
        <v>32</v>
      </c>
      <c r="D253" s="46">
        <v>0</v>
      </c>
      <c r="E253" s="46">
        <v>0</v>
      </c>
      <c r="F253" s="46" t="s">
        <v>33</v>
      </c>
      <c r="G253" s="46">
        <v>0</v>
      </c>
      <c r="H253" s="46">
        <v>0</v>
      </c>
      <c r="I253" s="46">
        <v>0</v>
      </c>
      <c r="J253" s="46">
        <v>0</v>
      </c>
      <c r="K253" s="46">
        <v>0</v>
      </c>
      <c r="L253" s="46">
        <v>0</v>
      </c>
      <c r="M253" s="46">
        <v>0</v>
      </c>
      <c r="N253" s="46">
        <v>0</v>
      </c>
      <c r="O253" s="46">
        <v>0</v>
      </c>
      <c r="P253" s="46">
        <v>0</v>
      </c>
      <c r="Q253" s="46">
        <v>0</v>
      </c>
      <c r="R253" s="47" t="s">
        <v>33</v>
      </c>
      <c r="S253" s="48">
        <f t="shared" si="70"/>
        <v>0</v>
      </c>
      <c r="T253" s="49">
        <f t="shared" si="71"/>
        <v>0</v>
      </c>
      <c r="U253" s="50" t="str">
        <f t="shared" si="72"/>
        <v>-</v>
      </c>
      <c r="V253" s="42" t="s">
        <v>33</v>
      </c>
      <c r="W253" s="18"/>
      <c r="Y253" s="51"/>
      <c r="Z253" s="54"/>
      <c r="AB253" s="51"/>
    </row>
    <row r="254" spans="1:28" ht="39" customHeight="1" x14ac:dyDescent="0.25">
      <c r="A254" s="43" t="s">
        <v>490</v>
      </c>
      <c r="B254" s="41" t="s">
        <v>491</v>
      </c>
      <c r="C254" s="44" t="s">
        <v>32</v>
      </c>
      <c r="D254" s="46">
        <v>0</v>
      </c>
      <c r="E254" s="46">
        <v>0</v>
      </c>
      <c r="F254" s="46" t="s">
        <v>33</v>
      </c>
      <c r="G254" s="46">
        <v>0</v>
      </c>
      <c r="H254" s="46">
        <v>0</v>
      </c>
      <c r="I254" s="46">
        <v>0</v>
      </c>
      <c r="J254" s="46">
        <v>0</v>
      </c>
      <c r="K254" s="46">
        <v>0</v>
      </c>
      <c r="L254" s="46">
        <v>0</v>
      </c>
      <c r="M254" s="46">
        <v>0</v>
      </c>
      <c r="N254" s="46">
        <v>0</v>
      </c>
      <c r="O254" s="46">
        <v>0</v>
      </c>
      <c r="P254" s="46">
        <v>0</v>
      </c>
      <c r="Q254" s="46">
        <v>0</v>
      </c>
      <c r="R254" s="47" t="s">
        <v>33</v>
      </c>
      <c r="S254" s="48">
        <f t="shared" si="70"/>
        <v>0</v>
      </c>
      <c r="T254" s="49">
        <f t="shared" si="71"/>
        <v>0</v>
      </c>
      <c r="U254" s="50" t="str">
        <f t="shared" si="72"/>
        <v>-</v>
      </c>
      <c r="V254" s="42" t="s">
        <v>33</v>
      </c>
      <c r="W254" s="18"/>
      <c r="Y254" s="51"/>
      <c r="Z254" s="54"/>
      <c r="AB254" s="51"/>
    </row>
    <row r="255" spans="1:28" ht="39" customHeight="1" x14ac:dyDescent="0.25">
      <c r="A255" s="43" t="s">
        <v>492</v>
      </c>
      <c r="B255" s="41" t="s">
        <v>493</v>
      </c>
      <c r="C255" s="44" t="s">
        <v>32</v>
      </c>
      <c r="D255" s="46">
        <v>0</v>
      </c>
      <c r="E255" s="46">
        <v>0</v>
      </c>
      <c r="F255" s="46" t="s">
        <v>33</v>
      </c>
      <c r="G255" s="46">
        <v>0</v>
      </c>
      <c r="H255" s="46">
        <v>0</v>
      </c>
      <c r="I255" s="46">
        <v>0</v>
      </c>
      <c r="J255" s="46">
        <v>0</v>
      </c>
      <c r="K255" s="46">
        <v>0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7" t="s">
        <v>33</v>
      </c>
      <c r="S255" s="48">
        <f t="shared" si="70"/>
        <v>0</v>
      </c>
      <c r="T255" s="49">
        <f t="shared" si="71"/>
        <v>0</v>
      </c>
      <c r="U255" s="50" t="str">
        <f t="shared" si="72"/>
        <v>-</v>
      </c>
      <c r="V255" s="42" t="s">
        <v>33</v>
      </c>
      <c r="W255" s="18"/>
      <c r="Y255" s="51"/>
      <c r="Z255" s="54"/>
      <c r="AB255" s="51"/>
    </row>
    <row r="256" spans="1:28" ht="39" customHeight="1" x14ac:dyDescent="0.25">
      <c r="A256" s="43" t="s">
        <v>494</v>
      </c>
      <c r="B256" s="41" t="s">
        <v>495</v>
      </c>
      <c r="C256" s="44" t="s">
        <v>32</v>
      </c>
      <c r="D256" s="46">
        <v>0</v>
      </c>
      <c r="E256" s="46">
        <v>0</v>
      </c>
      <c r="F256" s="46" t="s">
        <v>33</v>
      </c>
      <c r="G256" s="46">
        <v>0</v>
      </c>
      <c r="H256" s="46">
        <v>0</v>
      </c>
      <c r="I256" s="46">
        <v>0</v>
      </c>
      <c r="J256" s="46">
        <v>0</v>
      </c>
      <c r="K256" s="46">
        <v>0</v>
      </c>
      <c r="L256" s="46">
        <v>0</v>
      </c>
      <c r="M256" s="46">
        <v>0</v>
      </c>
      <c r="N256" s="46">
        <v>0</v>
      </c>
      <c r="O256" s="46">
        <v>0</v>
      </c>
      <c r="P256" s="46">
        <v>0</v>
      </c>
      <c r="Q256" s="46">
        <v>0</v>
      </c>
      <c r="R256" s="47" t="s">
        <v>33</v>
      </c>
      <c r="S256" s="48">
        <f t="shared" si="70"/>
        <v>0</v>
      </c>
      <c r="T256" s="49">
        <f t="shared" si="71"/>
        <v>0</v>
      </c>
      <c r="U256" s="50" t="str">
        <f t="shared" si="72"/>
        <v>-</v>
      </c>
      <c r="V256" s="42" t="s">
        <v>33</v>
      </c>
      <c r="W256" s="18"/>
      <c r="Y256" s="51"/>
      <c r="Z256" s="54"/>
      <c r="AB256" s="51"/>
    </row>
    <row r="257" spans="1:28" ht="39" customHeight="1" x14ac:dyDescent="0.25">
      <c r="A257" s="43" t="s">
        <v>496</v>
      </c>
      <c r="B257" s="41" t="s">
        <v>497</v>
      </c>
      <c r="C257" s="44" t="s">
        <v>32</v>
      </c>
      <c r="D257" s="46">
        <v>0</v>
      </c>
      <c r="E257" s="46">
        <v>0</v>
      </c>
      <c r="F257" s="46" t="s">
        <v>33</v>
      </c>
      <c r="G257" s="46">
        <v>0</v>
      </c>
      <c r="H257" s="46">
        <v>0</v>
      </c>
      <c r="I257" s="46">
        <v>0</v>
      </c>
      <c r="J257" s="46">
        <v>0</v>
      </c>
      <c r="K257" s="46">
        <v>0</v>
      </c>
      <c r="L257" s="46">
        <v>0</v>
      </c>
      <c r="M257" s="46">
        <v>0</v>
      </c>
      <c r="N257" s="46">
        <v>0</v>
      </c>
      <c r="O257" s="46">
        <v>0</v>
      </c>
      <c r="P257" s="46">
        <v>0</v>
      </c>
      <c r="Q257" s="46">
        <v>0</v>
      </c>
      <c r="R257" s="47" t="s">
        <v>33</v>
      </c>
      <c r="S257" s="48">
        <f t="shared" si="70"/>
        <v>0</v>
      </c>
      <c r="T257" s="49">
        <f t="shared" si="71"/>
        <v>0</v>
      </c>
      <c r="U257" s="50" t="str">
        <f t="shared" si="72"/>
        <v>-</v>
      </c>
      <c r="V257" s="42" t="s">
        <v>33</v>
      </c>
      <c r="W257" s="18"/>
      <c r="Y257" s="51"/>
      <c r="Z257" s="54"/>
      <c r="AB257" s="51"/>
    </row>
    <row r="258" spans="1:28" ht="39" customHeight="1" x14ac:dyDescent="0.25">
      <c r="A258" s="43" t="s">
        <v>498</v>
      </c>
      <c r="B258" s="41" t="s">
        <v>499</v>
      </c>
      <c r="C258" s="44" t="s">
        <v>32</v>
      </c>
      <c r="D258" s="46">
        <v>0</v>
      </c>
      <c r="E258" s="46">
        <v>0</v>
      </c>
      <c r="F258" s="46" t="s">
        <v>33</v>
      </c>
      <c r="G258" s="46">
        <v>0</v>
      </c>
      <c r="H258" s="46">
        <v>0</v>
      </c>
      <c r="I258" s="46">
        <v>0</v>
      </c>
      <c r="J258" s="46">
        <v>0</v>
      </c>
      <c r="K258" s="46">
        <v>0</v>
      </c>
      <c r="L258" s="46">
        <v>0</v>
      </c>
      <c r="M258" s="46">
        <v>0</v>
      </c>
      <c r="N258" s="46">
        <v>0</v>
      </c>
      <c r="O258" s="46">
        <v>0</v>
      </c>
      <c r="P258" s="46">
        <v>0</v>
      </c>
      <c r="Q258" s="46">
        <v>0</v>
      </c>
      <c r="R258" s="47" t="s">
        <v>33</v>
      </c>
      <c r="S258" s="48">
        <f t="shared" si="70"/>
        <v>0</v>
      </c>
      <c r="T258" s="49">
        <f t="shared" si="71"/>
        <v>0</v>
      </c>
      <c r="U258" s="50" t="str">
        <f t="shared" si="72"/>
        <v>-</v>
      </c>
      <c r="V258" s="42" t="s">
        <v>33</v>
      </c>
      <c r="W258" s="18"/>
      <c r="Y258" s="51"/>
      <c r="Z258" s="54"/>
      <c r="AB258" s="51"/>
    </row>
    <row r="259" spans="1:28" ht="39" customHeight="1" x14ac:dyDescent="0.25">
      <c r="A259" s="43" t="s">
        <v>500</v>
      </c>
      <c r="B259" s="41" t="s">
        <v>188</v>
      </c>
      <c r="C259" s="44" t="s">
        <v>32</v>
      </c>
      <c r="D259" s="46">
        <v>0</v>
      </c>
      <c r="E259" s="46">
        <v>0</v>
      </c>
      <c r="F259" s="46" t="s">
        <v>33</v>
      </c>
      <c r="G259" s="46">
        <v>0</v>
      </c>
      <c r="H259" s="46">
        <v>0</v>
      </c>
      <c r="I259" s="46">
        <v>0</v>
      </c>
      <c r="J259" s="46">
        <v>0</v>
      </c>
      <c r="K259" s="46">
        <v>0</v>
      </c>
      <c r="L259" s="46">
        <v>0</v>
      </c>
      <c r="M259" s="46">
        <v>0</v>
      </c>
      <c r="N259" s="46">
        <v>0</v>
      </c>
      <c r="O259" s="46">
        <v>0</v>
      </c>
      <c r="P259" s="46">
        <v>0</v>
      </c>
      <c r="Q259" s="46">
        <v>0</v>
      </c>
      <c r="R259" s="47" t="s">
        <v>33</v>
      </c>
      <c r="S259" s="48">
        <f t="shared" si="70"/>
        <v>0</v>
      </c>
      <c r="T259" s="49">
        <f t="shared" si="71"/>
        <v>0</v>
      </c>
      <c r="U259" s="50" t="str">
        <f t="shared" si="72"/>
        <v>-</v>
      </c>
      <c r="V259" s="42" t="s">
        <v>33</v>
      </c>
      <c r="W259" s="18"/>
      <c r="Y259" s="51"/>
      <c r="Z259" s="54"/>
      <c r="AB259" s="51"/>
    </row>
    <row r="260" spans="1:28" ht="39" customHeight="1" x14ac:dyDescent="0.25">
      <c r="A260" s="43" t="s">
        <v>501</v>
      </c>
      <c r="B260" s="41" t="s">
        <v>502</v>
      </c>
      <c r="C260" s="44" t="s">
        <v>32</v>
      </c>
      <c r="D260" s="46">
        <v>0</v>
      </c>
      <c r="E260" s="46">
        <v>0</v>
      </c>
      <c r="F260" s="46" t="s">
        <v>33</v>
      </c>
      <c r="G260" s="46">
        <v>0</v>
      </c>
      <c r="H260" s="46">
        <v>0</v>
      </c>
      <c r="I260" s="46">
        <v>0</v>
      </c>
      <c r="J260" s="46">
        <v>0</v>
      </c>
      <c r="K260" s="46">
        <v>0</v>
      </c>
      <c r="L260" s="46">
        <v>0</v>
      </c>
      <c r="M260" s="46">
        <v>0</v>
      </c>
      <c r="N260" s="46">
        <v>0</v>
      </c>
      <c r="O260" s="46">
        <v>0</v>
      </c>
      <c r="P260" s="46">
        <v>0</v>
      </c>
      <c r="Q260" s="46">
        <v>0</v>
      </c>
      <c r="R260" s="47" t="s">
        <v>33</v>
      </c>
      <c r="S260" s="48">
        <f t="shared" si="70"/>
        <v>0</v>
      </c>
      <c r="T260" s="49">
        <f t="shared" si="71"/>
        <v>0</v>
      </c>
      <c r="U260" s="50" t="str">
        <f t="shared" si="72"/>
        <v>-</v>
      </c>
      <c r="V260" s="42" t="s">
        <v>33</v>
      </c>
      <c r="W260" s="18"/>
      <c r="Y260" s="51"/>
      <c r="Z260" s="54"/>
      <c r="AB260" s="51"/>
    </row>
    <row r="261" spans="1:28" ht="39" customHeight="1" x14ac:dyDescent="0.25">
      <c r="A261" s="43" t="s">
        <v>503</v>
      </c>
      <c r="B261" s="41" t="s">
        <v>504</v>
      </c>
      <c r="C261" s="44" t="s">
        <v>32</v>
      </c>
      <c r="D261" s="46">
        <v>0</v>
      </c>
      <c r="E261" s="46">
        <v>0</v>
      </c>
      <c r="F261" s="46" t="s">
        <v>33</v>
      </c>
      <c r="G261" s="46">
        <v>0</v>
      </c>
      <c r="H261" s="46">
        <v>0</v>
      </c>
      <c r="I261" s="46">
        <v>0</v>
      </c>
      <c r="J261" s="46">
        <v>0</v>
      </c>
      <c r="K261" s="46">
        <v>0</v>
      </c>
      <c r="L261" s="46">
        <v>0</v>
      </c>
      <c r="M261" s="46">
        <v>0</v>
      </c>
      <c r="N261" s="46">
        <v>0</v>
      </c>
      <c r="O261" s="46">
        <v>0</v>
      </c>
      <c r="P261" s="46">
        <v>0</v>
      </c>
      <c r="Q261" s="46">
        <v>0</v>
      </c>
      <c r="R261" s="47" t="s">
        <v>33</v>
      </c>
      <c r="S261" s="48">
        <f t="shared" si="70"/>
        <v>0</v>
      </c>
      <c r="T261" s="49">
        <f t="shared" si="71"/>
        <v>0</v>
      </c>
      <c r="U261" s="50" t="str">
        <f t="shared" si="72"/>
        <v>-</v>
      </c>
      <c r="V261" s="42" t="s">
        <v>33</v>
      </c>
      <c r="W261" s="18"/>
      <c r="Y261" s="51"/>
      <c r="Z261" s="54"/>
      <c r="AB261" s="51"/>
    </row>
    <row r="262" spans="1:28" ht="39" customHeight="1" x14ac:dyDescent="0.25">
      <c r="A262" s="43" t="s">
        <v>505</v>
      </c>
      <c r="B262" s="41" t="s">
        <v>506</v>
      </c>
      <c r="C262" s="44" t="s">
        <v>32</v>
      </c>
      <c r="D262" s="46">
        <v>0</v>
      </c>
      <c r="E262" s="46">
        <v>0</v>
      </c>
      <c r="F262" s="46" t="s">
        <v>33</v>
      </c>
      <c r="G262" s="46">
        <v>0</v>
      </c>
      <c r="H262" s="46">
        <v>0</v>
      </c>
      <c r="I262" s="46">
        <v>0</v>
      </c>
      <c r="J262" s="46">
        <v>0</v>
      </c>
      <c r="K262" s="46">
        <v>0</v>
      </c>
      <c r="L262" s="46">
        <v>0</v>
      </c>
      <c r="M262" s="46">
        <v>0</v>
      </c>
      <c r="N262" s="46">
        <v>0</v>
      </c>
      <c r="O262" s="46">
        <v>0</v>
      </c>
      <c r="P262" s="46">
        <v>0</v>
      </c>
      <c r="Q262" s="46">
        <v>0</v>
      </c>
      <c r="R262" s="47" t="s">
        <v>33</v>
      </c>
      <c r="S262" s="48">
        <f t="shared" si="70"/>
        <v>0</v>
      </c>
      <c r="T262" s="49">
        <f t="shared" si="71"/>
        <v>0</v>
      </c>
      <c r="U262" s="50" t="str">
        <f t="shared" si="72"/>
        <v>-</v>
      </c>
      <c r="V262" s="42" t="s">
        <v>33</v>
      </c>
      <c r="W262" s="18"/>
      <c r="Y262" s="51"/>
      <c r="Z262" s="54"/>
      <c r="AB262" s="51"/>
    </row>
    <row r="263" spans="1:28" ht="39" customHeight="1" x14ac:dyDescent="0.25">
      <c r="A263" s="43" t="s">
        <v>507</v>
      </c>
      <c r="B263" s="41" t="s">
        <v>508</v>
      </c>
      <c r="C263" s="44" t="s">
        <v>32</v>
      </c>
      <c r="D263" s="46">
        <v>0</v>
      </c>
      <c r="E263" s="46">
        <v>0</v>
      </c>
      <c r="F263" s="46" t="s">
        <v>33</v>
      </c>
      <c r="G263" s="46">
        <v>0</v>
      </c>
      <c r="H263" s="46">
        <v>0</v>
      </c>
      <c r="I263" s="46">
        <v>0</v>
      </c>
      <c r="J263" s="46">
        <v>0</v>
      </c>
      <c r="K263" s="46">
        <v>0</v>
      </c>
      <c r="L263" s="46">
        <v>0</v>
      </c>
      <c r="M263" s="46">
        <v>0</v>
      </c>
      <c r="N263" s="46">
        <v>0</v>
      </c>
      <c r="O263" s="46">
        <v>0</v>
      </c>
      <c r="P263" s="46">
        <v>0</v>
      </c>
      <c r="Q263" s="46">
        <v>0</v>
      </c>
      <c r="R263" s="47" t="s">
        <v>33</v>
      </c>
      <c r="S263" s="48">
        <f t="shared" si="70"/>
        <v>0</v>
      </c>
      <c r="T263" s="49">
        <f t="shared" si="71"/>
        <v>0</v>
      </c>
      <c r="U263" s="50" t="str">
        <f t="shared" si="72"/>
        <v>-</v>
      </c>
      <c r="V263" s="42" t="s">
        <v>33</v>
      </c>
      <c r="W263" s="18"/>
      <c r="Y263" s="51"/>
      <c r="Z263" s="54"/>
      <c r="AB263" s="51"/>
    </row>
    <row r="264" spans="1:28" ht="39" customHeight="1" x14ac:dyDescent="0.25">
      <c r="A264" s="43" t="s">
        <v>509</v>
      </c>
      <c r="B264" s="41" t="s">
        <v>190</v>
      </c>
      <c r="C264" s="44" t="s">
        <v>32</v>
      </c>
      <c r="D264" s="46">
        <v>0</v>
      </c>
      <c r="E264" s="46">
        <v>0</v>
      </c>
      <c r="F264" s="46" t="s">
        <v>33</v>
      </c>
      <c r="G264" s="46">
        <v>0</v>
      </c>
      <c r="H264" s="46">
        <v>0</v>
      </c>
      <c r="I264" s="46">
        <v>0</v>
      </c>
      <c r="J264" s="46">
        <v>0</v>
      </c>
      <c r="K264" s="46">
        <v>0</v>
      </c>
      <c r="L264" s="46">
        <v>0</v>
      </c>
      <c r="M264" s="46">
        <v>0</v>
      </c>
      <c r="N264" s="46">
        <v>0</v>
      </c>
      <c r="O264" s="46">
        <v>0</v>
      </c>
      <c r="P264" s="46">
        <v>0</v>
      </c>
      <c r="Q264" s="46">
        <v>0</v>
      </c>
      <c r="R264" s="47" t="s">
        <v>33</v>
      </c>
      <c r="S264" s="48">
        <f t="shared" si="70"/>
        <v>0</v>
      </c>
      <c r="T264" s="49">
        <f t="shared" si="71"/>
        <v>0</v>
      </c>
      <c r="U264" s="50" t="str">
        <f t="shared" si="72"/>
        <v>-</v>
      </c>
      <c r="V264" s="42" t="s">
        <v>33</v>
      </c>
      <c r="W264" s="18"/>
      <c r="Y264" s="51"/>
      <c r="Z264" s="54"/>
      <c r="AB264" s="51"/>
    </row>
    <row r="265" spans="1:28" ht="39" customHeight="1" x14ac:dyDescent="0.25">
      <c r="A265" s="43" t="s">
        <v>510</v>
      </c>
      <c r="B265" s="41" t="s">
        <v>511</v>
      </c>
      <c r="C265" s="44" t="s">
        <v>32</v>
      </c>
      <c r="D265" s="46">
        <v>0</v>
      </c>
      <c r="E265" s="46">
        <v>0</v>
      </c>
      <c r="F265" s="46" t="s">
        <v>33</v>
      </c>
      <c r="G265" s="46">
        <v>0</v>
      </c>
      <c r="H265" s="46">
        <v>0</v>
      </c>
      <c r="I265" s="46">
        <v>0</v>
      </c>
      <c r="J265" s="46">
        <v>0</v>
      </c>
      <c r="K265" s="46">
        <v>0</v>
      </c>
      <c r="L265" s="46">
        <v>0</v>
      </c>
      <c r="M265" s="46">
        <v>0</v>
      </c>
      <c r="N265" s="46">
        <v>0</v>
      </c>
      <c r="O265" s="46">
        <v>0</v>
      </c>
      <c r="P265" s="46">
        <v>0</v>
      </c>
      <c r="Q265" s="46">
        <v>0</v>
      </c>
      <c r="R265" s="47" t="s">
        <v>33</v>
      </c>
      <c r="S265" s="48">
        <f t="shared" si="70"/>
        <v>0</v>
      </c>
      <c r="T265" s="49">
        <f t="shared" si="71"/>
        <v>0</v>
      </c>
      <c r="U265" s="50" t="str">
        <f t="shared" si="72"/>
        <v>-</v>
      </c>
      <c r="V265" s="42" t="s">
        <v>33</v>
      </c>
      <c r="W265" s="18"/>
      <c r="Y265" s="51"/>
      <c r="Z265" s="54"/>
      <c r="AB265" s="51"/>
    </row>
    <row r="266" spans="1:28" ht="39" customHeight="1" x14ac:dyDescent="0.25">
      <c r="A266" s="43" t="s">
        <v>512</v>
      </c>
      <c r="B266" s="41" t="s">
        <v>513</v>
      </c>
      <c r="C266" s="44" t="s">
        <v>32</v>
      </c>
      <c r="D266" s="46">
        <v>0</v>
      </c>
      <c r="E266" s="46">
        <v>0</v>
      </c>
      <c r="F266" s="46" t="s">
        <v>33</v>
      </c>
      <c r="G266" s="46">
        <v>0</v>
      </c>
      <c r="H266" s="46">
        <v>0</v>
      </c>
      <c r="I266" s="46">
        <v>0</v>
      </c>
      <c r="J266" s="46">
        <v>0</v>
      </c>
      <c r="K266" s="46">
        <v>0</v>
      </c>
      <c r="L266" s="46">
        <v>0</v>
      </c>
      <c r="M266" s="46">
        <v>0</v>
      </c>
      <c r="N266" s="46">
        <v>0</v>
      </c>
      <c r="O266" s="46">
        <v>0</v>
      </c>
      <c r="P266" s="46">
        <v>0</v>
      </c>
      <c r="Q266" s="46">
        <v>0</v>
      </c>
      <c r="R266" s="47" t="s">
        <v>33</v>
      </c>
      <c r="S266" s="48">
        <f t="shared" si="70"/>
        <v>0</v>
      </c>
      <c r="T266" s="49">
        <f t="shared" si="71"/>
        <v>0</v>
      </c>
      <c r="U266" s="50" t="str">
        <f t="shared" si="72"/>
        <v>-</v>
      </c>
      <c r="V266" s="42" t="s">
        <v>33</v>
      </c>
      <c r="W266" s="18"/>
      <c r="Y266" s="51"/>
      <c r="Z266" s="54"/>
      <c r="AB266" s="51"/>
    </row>
    <row r="267" spans="1:28" ht="39" customHeight="1" x14ac:dyDescent="0.25">
      <c r="A267" s="43" t="s">
        <v>514</v>
      </c>
      <c r="B267" s="41" t="s">
        <v>515</v>
      </c>
      <c r="C267" s="44" t="s">
        <v>32</v>
      </c>
      <c r="D267" s="46">
        <v>0</v>
      </c>
      <c r="E267" s="46">
        <v>0</v>
      </c>
      <c r="F267" s="46" t="s">
        <v>33</v>
      </c>
      <c r="G267" s="46">
        <v>0</v>
      </c>
      <c r="H267" s="46">
        <v>0</v>
      </c>
      <c r="I267" s="46">
        <v>0</v>
      </c>
      <c r="J267" s="46">
        <v>0</v>
      </c>
      <c r="K267" s="46">
        <v>0</v>
      </c>
      <c r="L267" s="46">
        <v>0</v>
      </c>
      <c r="M267" s="46">
        <v>0</v>
      </c>
      <c r="N267" s="46">
        <v>0</v>
      </c>
      <c r="O267" s="46">
        <v>0</v>
      </c>
      <c r="P267" s="46">
        <v>0</v>
      </c>
      <c r="Q267" s="46">
        <v>0</v>
      </c>
      <c r="R267" s="47" t="s">
        <v>33</v>
      </c>
      <c r="S267" s="48">
        <f t="shared" si="70"/>
        <v>0</v>
      </c>
      <c r="T267" s="49">
        <f t="shared" si="71"/>
        <v>0</v>
      </c>
      <c r="U267" s="50" t="str">
        <f t="shared" si="72"/>
        <v>-</v>
      </c>
      <c r="V267" s="42" t="s">
        <v>33</v>
      </c>
      <c r="W267" s="18"/>
      <c r="Y267" s="51"/>
      <c r="Z267" s="54"/>
      <c r="AB267" s="51"/>
    </row>
    <row r="268" spans="1:28" ht="39" customHeight="1" x14ac:dyDescent="0.25">
      <c r="A268" s="43" t="s">
        <v>516</v>
      </c>
      <c r="B268" s="41" t="s">
        <v>517</v>
      </c>
      <c r="C268" s="44" t="s">
        <v>32</v>
      </c>
      <c r="D268" s="46">
        <v>0</v>
      </c>
      <c r="E268" s="46">
        <v>0</v>
      </c>
      <c r="F268" s="46" t="s">
        <v>33</v>
      </c>
      <c r="G268" s="46">
        <v>0</v>
      </c>
      <c r="H268" s="46">
        <v>0</v>
      </c>
      <c r="I268" s="46">
        <v>0</v>
      </c>
      <c r="J268" s="46">
        <v>0</v>
      </c>
      <c r="K268" s="46">
        <v>0</v>
      </c>
      <c r="L268" s="46">
        <v>0</v>
      </c>
      <c r="M268" s="46">
        <v>0</v>
      </c>
      <c r="N268" s="46">
        <v>0</v>
      </c>
      <c r="O268" s="46">
        <v>0</v>
      </c>
      <c r="P268" s="46">
        <v>0</v>
      </c>
      <c r="Q268" s="46">
        <v>0</v>
      </c>
      <c r="R268" s="47" t="s">
        <v>33</v>
      </c>
      <c r="S268" s="48">
        <f t="shared" si="70"/>
        <v>0</v>
      </c>
      <c r="T268" s="49">
        <f t="shared" si="71"/>
        <v>0</v>
      </c>
      <c r="U268" s="50" t="str">
        <f t="shared" si="72"/>
        <v>-</v>
      </c>
      <c r="V268" s="42" t="s">
        <v>33</v>
      </c>
      <c r="W268" s="18"/>
      <c r="Y268" s="51"/>
      <c r="Z268" s="54"/>
      <c r="AB268" s="51"/>
    </row>
    <row r="269" spans="1:28" ht="39" customHeight="1" x14ac:dyDescent="0.25">
      <c r="A269" s="43" t="s">
        <v>518</v>
      </c>
      <c r="B269" s="41" t="s">
        <v>513</v>
      </c>
      <c r="C269" s="44" t="s">
        <v>32</v>
      </c>
      <c r="D269" s="46">
        <v>0</v>
      </c>
      <c r="E269" s="46">
        <v>0</v>
      </c>
      <c r="F269" s="46" t="s">
        <v>33</v>
      </c>
      <c r="G269" s="46">
        <v>0</v>
      </c>
      <c r="H269" s="46">
        <v>0</v>
      </c>
      <c r="I269" s="46">
        <v>0</v>
      </c>
      <c r="J269" s="46">
        <v>0</v>
      </c>
      <c r="K269" s="46">
        <v>0</v>
      </c>
      <c r="L269" s="46">
        <v>0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7" t="s">
        <v>33</v>
      </c>
      <c r="S269" s="48">
        <f t="shared" si="70"/>
        <v>0</v>
      </c>
      <c r="T269" s="49">
        <f t="shared" si="71"/>
        <v>0</v>
      </c>
      <c r="U269" s="50" t="str">
        <f t="shared" si="72"/>
        <v>-</v>
      </c>
      <c r="V269" s="42" t="s">
        <v>33</v>
      </c>
      <c r="W269" s="18"/>
      <c r="Y269" s="51"/>
      <c r="Z269" s="54"/>
      <c r="AB269" s="51"/>
    </row>
    <row r="270" spans="1:28" ht="39" customHeight="1" x14ac:dyDescent="0.25">
      <c r="A270" s="43" t="s">
        <v>519</v>
      </c>
      <c r="B270" s="41" t="s">
        <v>515</v>
      </c>
      <c r="C270" s="44" t="s">
        <v>32</v>
      </c>
      <c r="D270" s="46">
        <v>0</v>
      </c>
      <c r="E270" s="46">
        <v>0</v>
      </c>
      <c r="F270" s="46" t="s">
        <v>33</v>
      </c>
      <c r="G270" s="46">
        <v>0</v>
      </c>
      <c r="H270" s="46">
        <v>0</v>
      </c>
      <c r="I270" s="46">
        <v>0</v>
      </c>
      <c r="J270" s="46">
        <v>0</v>
      </c>
      <c r="K270" s="46">
        <v>0</v>
      </c>
      <c r="L270" s="46">
        <v>0</v>
      </c>
      <c r="M270" s="46">
        <v>0</v>
      </c>
      <c r="N270" s="46">
        <v>0</v>
      </c>
      <c r="O270" s="46">
        <v>0</v>
      </c>
      <c r="P270" s="46">
        <v>0</v>
      </c>
      <c r="Q270" s="46">
        <v>0</v>
      </c>
      <c r="R270" s="47" t="s">
        <v>33</v>
      </c>
      <c r="S270" s="48">
        <f t="shared" si="70"/>
        <v>0</v>
      </c>
      <c r="T270" s="49">
        <f t="shared" si="71"/>
        <v>0</v>
      </c>
      <c r="U270" s="50" t="str">
        <f t="shared" si="72"/>
        <v>-</v>
      </c>
      <c r="V270" s="42" t="s">
        <v>33</v>
      </c>
      <c r="W270" s="18"/>
      <c r="Y270" s="51"/>
      <c r="Z270" s="54"/>
      <c r="AB270" s="51"/>
    </row>
    <row r="271" spans="1:28" ht="39" customHeight="1" x14ac:dyDescent="0.25">
      <c r="A271" s="43" t="s">
        <v>520</v>
      </c>
      <c r="B271" s="41" t="s">
        <v>517</v>
      </c>
      <c r="C271" s="44" t="s">
        <v>32</v>
      </c>
      <c r="D271" s="46">
        <v>0</v>
      </c>
      <c r="E271" s="46">
        <v>0</v>
      </c>
      <c r="F271" s="46" t="s">
        <v>33</v>
      </c>
      <c r="G271" s="46">
        <v>0</v>
      </c>
      <c r="H271" s="46">
        <v>0</v>
      </c>
      <c r="I271" s="46">
        <v>0</v>
      </c>
      <c r="J271" s="46">
        <v>0</v>
      </c>
      <c r="K271" s="46">
        <v>0</v>
      </c>
      <c r="L271" s="46">
        <v>0</v>
      </c>
      <c r="M271" s="46">
        <v>0</v>
      </c>
      <c r="N271" s="46">
        <v>0</v>
      </c>
      <c r="O271" s="46">
        <v>0</v>
      </c>
      <c r="P271" s="46">
        <v>0</v>
      </c>
      <c r="Q271" s="46">
        <v>0</v>
      </c>
      <c r="R271" s="47" t="s">
        <v>33</v>
      </c>
      <c r="S271" s="48">
        <f t="shared" si="70"/>
        <v>0</v>
      </c>
      <c r="T271" s="49">
        <f t="shared" si="71"/>
        <v>0</v>
      </c>
      <c r="U271" s="50" t="str">
        <f t="shared" si="72"/>
        <v>-</v>
      </c>
      <c r="V271" s="42" t="s">
        <v>33</v>
      </c>
      <c r="W271" s="18"/>
      <c r="Y271" s="51"/>
      <c r="Z271" s="54"/>
      <c r="AB271" s="51"/>
    </row>
    <row r="272" spans="1:28" ht="39" customHeight="1" x14ac:dyDescent="0.25">
      <c r="A272" s="43" t="s">
        <v>521</v>
      </c>
      <c r="B272" s="41" t="s">
        <v>522</v>
      </c>
      <c r="C272" s="44" t="s">
        <v>32</v>
      </c>
      <c r="D272" s="46">
        <v>0</v>
      </c>
      <c r="E272" s="46">
        <v>0</v>
      </c>
      <c r="F272" s="46" t="s">
        <v>33</v>
      </c>
      <c r="G272" s="46">
        <v>0</v>
      </c>
      <c r="H272" s="46">
        <v>0</v>
      </c>
      <c r="I272" s="46">
        <v>0</v>
      </c>
      <c r="J272" s="46">
        <v>0</v>
      </c>
      <c r="K272" s="46">
        <v>0</v>
      </c>
      <c r="L272" s="46">
        <v>0</v>
      </c>
      <c r="M272" s="46">
        <v>0</v>
      </c>
      <c r="N272" s="46">
        <v>0</v>
      </c>
      <c r="O272" s="46">
        <v>0</v>
      </c>
      <c r="P272" s="46">
        <v>0</v>
      </c>
      <c r="Q272" s="46">
        <v>0</v>
      </c>
      <c r="R272" s="47" t="s">
        <v>33</v>
      </c>
      <c r="S272" s="48">
        <f t="shared" si="70"/>
        <v>0</v>
      </c>
      <c r="T272" s="49">
        <f t="shared" si="71"/>
        <v>0</v>
      </c>
      <c r="U272" s="50" t="str">
        <f t="shared" si="72"/>
        <v>-</v>
      </c>
      <c r="V272" s="42" t="s">
        <v>33</v>
      </c>
      <c r="W272" s="18"/>
      <c r="Y272" s="51"/>
      <c r="Z272" s="54"/>
      <c r="AB272" s="51"/>
    </row>
    <row r="273" spans="1:28" ht="39" customHeight="1" x14ac:dyDescent="0.25">
      <c r="A273" s="43" t="s">
        <v>523</v>
      </c>
      <c r="B273" s="41" t="s">
        <v>524</v>
      </c>
      <c r="C273" s="44" t="s">
        <v>32</v>
      </c>
      <c r="D273" s="46">
        <v>0</v>
      </c>
      <c r="E273" s="46">
        <v>0</v>
      </c>
      <c r="F273" s="46" t="s">
        <v>33</v>
      </c>
      <c r="G273" s="46">
        <v>0</v>
      </c>
      <c r="H273" s="46">
        <v>0</v>
      </c>
      <c r="I273" s="46">
        <v>0</v>
      </c>
      <c r="J273" s="46">
        <v>0</v>
      </c>
      <c r="K273" s="46">
        <v>0</v>
      </c>
      <c r="L273" s="46">
        <v>0</v>
      </c>
      <c r="M273" s="46">
        <v>0</v>
      </c>
      <c r="N273" s="46">
        <v>0</v>
      </c>
      <c r="O273" s="46">
        <v>0</v>
      </c>
      <c r="P273" s="46">
        <v>0</v>
      </c>
      <c r="Q273" s="46">
        <v>0</v>
      </c>
      <c r="R273" s="47" t="s">
        <v>33</v>
      </c>
      <c r="S273" s="48">
        <f t="shared" si="70"/>
        <v>0</v>
      </c>
      <c r="T273" s="49">
        <f t="shared" si="71"/>
        <v>0</v>
      </c>
      <c r="U273" s="50" t="str">
        <f t="shared" si="72"/>
        <v>-</v>
      </c>
      <c r="V273" s="42" t="s">
        <v>33</v>
      </c>
      <c r="W273" s="18"/>
      <c r="Y273" s="51"/>
      <c r="Z273" s="54"/>
      <c r="AB273" s="51"/>
    </row>
    <row r="274" spans="1:28" ht="39" customHeight="1" x14ac:dyDescent="0.25">
      <c r="A274" s="43" t="s">
        <v>525</v>
      </c>
      <c r="B274" s="41" t="s">
        <v>526</v>
      </c>
      <c r="C274" s="44" t="s">
        <v>32</v>
      </c>
      <c r="D274" s="46">
        <v>0</v>
      </c>
      <c r="E274" s="46">
        <v>0</v>
      </c>
      <c r="F274" s="46" t="s">
        <v>33</v>
      </c>
      <c r="G274" s="46">
        <v>0</v>
      </c>
      <c r="H274" s="46">
        <v>0</v>
      </c>
      <c r="I274" s="46">
        <v>0</v>
      </c>
      <c r="J274" s="46">
        <v>0</v>
      </c>
      <c r="K274" s="46">
        <v>0</v>
      </c>
      <c r="L274" s="46">
        <v>0</v>
      </c>
      <c r="M274" s="46">
        <v>0</v>
      </c>
      <c r="N274" s="46">
        <v>0</v>
      </c>
      <c r="O274" s="46">
        <v>0</v>
      </c>
      <c r="P274" s="46">
        <v>0</v>
      </c>
      <c r="Q274" s="46">
        <v>0</v>
      </c>
      <c r="R274" s="47" t="s">
        <v>33</v>
      </c>
      <c r="S274" s="48">
        <f t="shared" si="70"/>
        <v>0</v>
      </c>
      <c r="T274" s="49">
        <f t="shared" si="71"/>
        <v>0</v>
      </c>
      <c r="U274" s="50" t="str">
        <f t="shared" si="72"/>
        <v>-</v>
      </c>
      <c r="V274" s="42" t="s">
        <v>33</v>
      </c>
      <c r="W274" s="18"/>
      <c r="Y274" s="51"/>
      <c r="Z274" s="54"/>
      <c r="AB274" s="51"/>
    </row>
    <row r="275" spans="1:28" ht="39" customHeight="1" x14ac:dyDescent="0.25">
      <c r="A275" s="43" t="s">
        <v>527</v>
      </c>
      <c r="B275" s="41" t="s">
        <v>528</v>
      </c>
      <c r="C275" s="44" t="s">
        <v>32</v>
      </c>
      <c r="D275" s="46">
        <v>0</v>
      </c>
      <c r="E275" s="46">
        <v>0</v>
      </c>
      <c r="F275" s="46" t="s">
        <v>33</v>
      </c>
      <c r="G275" s="46">
        <v>0</v>
      </c>
      <c r="H275" s="46">
        <v>0</v>
      </c>
      <c r="I275" s="46">
        <v>0</v>
      </c>
      <c r="J275" s="46">
        <v>0</v>
      </c>
      <c r="K275" s="46">
        <v>0</v>
      </c>
      <c r="L275" s="46">
        <v>0</v>
      </c>
      <c r="M275" s="46">
        <v>0</v>
      </c>
      <c r="N275" s="46">
        <v>0</v>
      </c>
      <c r="O275" s="46">
        <v>0</v>
      </c>
      <c r="P275" s="46">
        <v>0</v>
      </c>
      <c r="Q275" s="46">
        <v>0</v>
      </c>
      <c r="R275" s="47" t="s">
        <v>33</v>
      </c>
      <c r="S275" s="48">
        <f t="shared" si="70"/>
        <v>0</v>
      </c>
      <c r="T275" s="49">
        <f t="shared" si="71"/>
        <v>0</v>
      </c>
      <c r="U275" s="50" t="str">
        <f t="shared" si="72"/>
        <v>-</v>
      </c>
      <c r="V275" s="42" t="s">
        <v>33</v>
      </c>
      <c r="W275" s="18"/>
      <c r="Y275" s="51"/>
      <c r="Z275" s="54"/>
      <c r="AB275" s="51"/>
    </row>
    <row r="276" spans="1:28" ht="39" customHeight="1" x14ac:dyDescent="0.25">
      <c r="A276" s="43" t="s">
        <v>529</v>
      </c>
      <c r="B276" s="41" t="s">
        <v>530</v>
      </c>
      <c r="C276" s="44" t="s">
        <v>32</v>
      </c>
      <c r="D276" s="46">
        <v>0</v>
      </c>
      <c r="E276" s="46">
        <v>0</v>
      </c>
      <c r="F276" s="46" t="s">
        <v>33</v>
      </c>
      <c r="G276" s="46">
        <v>0</v>
      </c>
      <c r="H276" s="46">
        <v>0</v>
      </c>
      <c r="I276" s="46">
        <v>0</v>
      </c>
      <c r="J276" s="46">
        <v>0</v>
      </c>
      <c r="K276" s="46">
        <v>0</v>
      </c>
      <c r="L276" s="46">
        <v>0</v>
      </c>
      <c r="M276" s="46">
        <v>0</v>
      </c>
      <c r="N276" s="46">
        <v>0</v>
      </c>
      <c r="O276" s="46">
        <v>0</v>
      </c>
      <c r="P276" s="46">
        <v>0</v>
      </c>
      <c r="Q276" s="46">
        <v>0</v>
      </c>
      <c r="R276" s="47" t="s">
        <v>33</v>
      </c>
      <c r="S276" s="48">
        <f t="shared" si="70"/>
        <v>0</v>
      </c>
      <c r="T276" s="49">
        <f t="shared" si="71"/>
        <v>0</v>
      </c>
      <c r="U276" s="50" t="str">
        <f t="shared" si="72"/>
        <v>-</v>
      </c>
      <c r="V276" s="42" t="s">
        <v>33</v>
      </c>
      <c r="W276" s="18"/>
      <c r="Y276" s="51"/>
      <c r="Z276" s="54"/>
      <c r="AB276" s="51"/>
    </row>
    <row r="277" spans="1:28" ht="39" customHeight="1" x14ac:dyDescent="0.25">
      <c r="A277" s="43" t="s">
        <v>531</v>
      </c>
      <c r="B277" s="41" t="s">
        <v>246</v>
      </c>
      <c r="C277" s="44" t="s">
        <v>32</v>
      </c>
      <c r="D277" s="46">
        <v>0</v>
      </c>
      <c r="E277" s="46">
        <v>0</v>
      </c>
      <c r="F277" s="46" t="s">
        <v>33</v>
      </c>
      <c r="G277" s="46">
        <v>0</v>
      </c>
      <c r="H277" s="46">
        <v>0</v>
      </c>
      <c r="I277" s="46">
        <v>0</v>
      </c>
      <c r="J277" s="46">
        <v>0</v>
      </c>
      <c r="K277" s="46">
        <v>0</v>
      </c>
      <c r="L277" s="46">
        <v>0</v>
      </c>
      <c r="M277" s="46">
        <v>0</v>
      </c>
      <c r="N277" s="46">
        <v>0</v>
      </c>
      <c r="O277" s="46">
        <v>0</v>
      </c>
      <c r="P277" s="46">
        <v>0</v>
      </c>
      <c r="Q277" s="46">
        <v>0</v>
      </c>
      <c r="R277" s="47" t="s">
        <v>33</v>
      </c>
      <c r="S277" s="48">
        <f t="shared" si="70"/>
        <v>0</v>
      </c>
      <c r="T277" s="49">
        <f t="shared" si="71"/>
        <v>0</v>
      </c>
      <c r="U277" s="50" t="str">
        <f t="shared" si="72"/>
        <v>-</v>
      </c>
      <c r="V277" s="42" t="s">
        <v>33</v>
      </c>
      <c r="W277" s="18"/>
      <c r="Y277" s="51"/>
      <c r="Z277" s="54"/>
      <c r="AB277" s="51"/>
    </row>
    <row r="278" spans="1:28" ht="39" customHeight="1" x14ac:dyDescent="0.25">
      <c r="A278" s="43" t="s">
        <v>532</v>
      </c>
      <c r="B278" s="41" t="s">
        <v>533</v>
      </c>
      <c r="C278" s="44" t="s">
        <v>32</v>
      </c>
      <c r="D278" s="46">
        <v>0</v>
      </c>
      <c r="E278" s="46">
        <v>0</v>
      </c>
      <c r="F278" s="46" t="s">
        <v>33</v>
      </c>
      <c r="G278" s="46">
        <v>0</v>
      </c>
      <c r="H278" s="46">
        <v>0</v>
      </c>
      <c r="I278" s="46">
        <v>0</v>
      </c>
      <c r="J278" s="46">
        <v>0</v>
      </c>
      <c r="K278" s="46">
        <v>0</v>
      </c>
      <c r="L278" s="46">
        <v>0</v>
      </c>
      <c r="M278" s="46">
        <v>0</v>
      </c>
      <c r="N278" s="46">
        <v>0</v>
      </c>
      <c r="O278" s="46">
        <v>0</v>
      </c>
      <c r="P278" s="46">
        <v>0</v>
      </c>
      <c r="Q278" s="46">
        <v>0</v>
      </c>
      <c r="R278" s="47" t="s">
        <v>33</v>
      </c>
      <c r="S278" s="48">
        <f t="shared" si="70"/>
        <v>0</v>
      </c>
      <c r="T278" s="49">
        <f t="shared" si="71"/>
        <v>0</v>
      </c>
      <c r="U278" s="50" t="str">
        <f t="shared" si="72"/>
        <v>-</v>
      </c>
      <c r="V278" s="42" t="s">
        <v>33</v>
      </c>
      <c r="W278" s="18"/>
      <c r="Y278" s="51"/>
      <c r="Z278" s="54"/>
      <c r="AB278" s="51"/>
    </row>
    <row r="279" spans="1:28" ht="39" customHeight="1" x14ac:dyDescent="0.25">
      <c r="A279" s="43" t="s">
        <v>534</v>
      </c>
      <c r="B279" s="41" t="s">
        <v>535</v>
      </c>
      <c r="C279" s="44" t="s">
        <v>32</v>
      </c>
      <c r="D279" s="53">
        <f>D280+D286+D293+D300+D301</f>
        <v>0</v>
      </c>
      <c r="E279" s="53">
        <f>E280+E286+E293+E300+E301</f>
        <v>0</v>
      </c>
      <c r="F279" s="46" t="s">
        <v>33</v>
      </c>
      <c r="G279" s="53">
        <f t="shared" ref="G279:Q279" si="73">G280+G286+G293+G300+G301</f>
        <v>1.3337113833333334</v>
      </c>
      <c r="H279" s="53">
        <f t="shared" si="73"/>
        <v>1.3337113833333334</v>
      </c>
      <c r="I279" s="53">
        <f t="shared" si="73"/>
        <v>1.324635</v>
      </c>
      <c r="J279" s="53">
        <f t="shared" si="73"/>
        <v>0</v>
      </c>
      <c r="K279" s="53">
        <f t="shared" si="73"/>
        <v>0</v>
      </c>
      <c r="L279" s="53">
        <f t="shared" si="73"/>
        <v>0</v>
      </c>
      <c r="M279" s="53">
        <f t="shared" si="73"/>
        <v>0</v>
      </c>
      <c r="N279" s="53">
        <f t="shared" si="73"/>
        <v>1.3337113833333334</v>
      </c>
      <c r="O279" s="53">
        <f t="shared" si="73"/>
        <v>1.324635</v>
      </c>
      <c r="P279" s="53">
        <f t="shared" si="73"/>
        <v>0</v>
      </c>
      <c r="Q279" s="53">
        <f t="shared" si="73"/>
        <v>0</v>
      </c>
      <c r="R279" s="47" t="s">
        <v>33</v>
      </c>
      <c r="S279" s="48">
        <f t="shared" si="70"/>
        <v>9.0763833333333821E-3</v>
      </c>
      <c r="T279" s="49">
        <f t="shared" si="71"/>
        <v>-9.0763833333333821E-3</v>
      </c>
      <c r="U279" s="50">
        <f t="shared" si="72"/>
        <v>-6.8053579258271421E-3</v>
      </c>
      <c r="V279" s="42" t="s">
        <v>33</v>
      </c>
      <c r="W279" s="18"/>
      <c r="Y279" s="51"/>
      <c r="Z279" s="54"/>
      <c r="AB279" s="51"/>
    </row>
    <row r="280" spans="1:28" ht="39" customHeight="1" x14ac:dyDescent="0.25">
      <c r="A280" s="43" t="s">
        <v>536</v>
      </c>
      <c r="B280" s="41" t="s">
        <v>537</v>
      </c>
      <c r="C280" s="44" t="s">
        <v>32</v>
      </c>
      <c r="D280" s="53">
        <v>0</v>
      </c>
      <c r="E280" s="53">
        <v>0</v>
      </c>
      <c r="F280" s="46" t="s">
        <v>33</v>
      </c>
      <c r="G280" s="53">
        <v>0</v>
      </c>
      <c r="H280" s="53">
        <v>0</v>
      </c>
      <c r="I280" s="53">
        <v>0</v>
      </c>
      <c r="J280" s="53">
        <v>0</v>
      </c>
      <c r="K280" s="53">
        <v>0</v>
      </c>
      <c r="L280" s="53">
        <v>0</v>
      </c>
      <c r="M280" s="53">
        <v>0</v>
      </c>
      <c r="N280" s="53">
        <v>0</v>
      </c>
      <c r="O280" s="53">
        <v>0</v>
      </c>
      <c r="P280" s="53">
        <v>0</v>
      </c>
      <c r="Q280" s="53">
        <v>0</v>
      </c>
      <c r="R280" s="47" t="s">
        <v>33</v>
      </c>
      <c r="S280" s="48">
        <f t="shared" si="70"/>
        <v>0</v>
      </c>
      <c r="T280" s="49">
        <f t="shared" si="71"/>
        <v>0</v>
      </c>
      <c r="U280" s="50" t="str">
        <f t="shared" si="72"/>
        <v>-</v>
      </c>
      <c r="V280" s="42" t="s">
        <v>33</v>
      </c>
      <c r="W280" s="18"/>
      <c r="Y280" s="51"/>
      <c r="Z280" s="54"/>
      <c r="AB280" s="51"/>
    </row>
    <row r="281" spans="1:28" ht="39" customHeight="1" x14ac:dyDescent="0.25">
      <c r="A281" s="43" t="s">
        <v>538</v>
      </c>
      <c r="B281" s="41" t="s">
        <v>539</v>
      </c>
      <c r="C281" s="44" t="s">
        <v>32</v>
      </c>
      <c r="D281" s="53">
        <v>0</v>
      </c>
      <c r="E281" s="53">
        <v>0</v>
      </c>
      <c r="F281" s="46" t="s">
        <v>33</v>
      </c>
      <c r="G281" s="53">
        <v>0</v>
      </c>
      <c r="H281" s="53">
        <v>0</v>
      </c>
      <c r="I281" s="53">
        <v>0</v>
      </c>
      <c r="J281" s="53">
        <v>0</v>
      </c>
      <c r="K281" s="53">
        <v>0</v>
      </c>
      <c r="L281" s="53">
        <v>0</v>
      </c>
      <c r="M281" s="53">
        <v>0</v>
      </c>
      <c r="N281" s="53">
        <v>0</v>
      </c>
      <c r="O281" s="53">
        <v>0</v>
      </c>
      <c r="P281" s="53">
        <v>0</v>
      </c>
      <c r="Q281" s="53">
        <v>0</v>
      </c>
      <c r="R281" s="47" t="s">
        <v>33</v>
      </c>
      <c r="S281" s="48">
        <f t="shared" ref="S281:S303" si="74">IF(H281="нд","нд",G281-I281)</f>
        <v>0</v>
      </c>
      <c r="T281" s="49">
        <f t="shared" si="71"/>
        <v>0</v>
      </c>
      <c r="U281" s="50" t="str">
        <f t="shared" si="72"/>
        <v>-</v>
      </c>
      <c r="V281" s="42" t="s">
        <v>33</v>
      </c>
      <c r="W281" s="18"/>
      <c r="Y281" s="51"/>
      <c r="Z281" s="54"/>
      <c r="AB281" s="51"/>
    </row>
    <row r="282" spans="1:28" ht="39" customHeight="1" x14ac:dyDescent="0.25">
      <c r="A282" s="43" t="s">
        <v>540</v>
      </c>
      <c r="B282" s="41" t="s">
        <v>541</v>
      </c>
      <c r="C282" s="44" t="s">
        <v>32</v>
      </c>
      <c r="D282" s="53">
        <v>0</v>
      </c>
      <c r="E282" s="53">
        <v>0</v>
      </c>
      <c r="F282" s="46" t="s">
        <v>33</v>
      </c>
      <c r="G282" s="53">
        <v>0</v>
      </c>
      <c r="H282" s="53">
        <v>0</v>
      </c>
      <c r="I282" s="53">
        <v>0</v>
      </c>
      <c r="J282" s="53">
        <v>0</v>
      </c>
      <c r="K282" s="53">
        <v>0</v>
      </c>
      <c r="L282" s="53">
        <v>0</v>
      </c>
      <c r="M282" s="53">
        <v>0</v>
      </c>
      <c r="N282" s="53">
        <v>0</v>
      </c>
      <c r="O282" s="53">
        <v>0</v>
      </c>
      <c r="P282" s="53">
        <v>0</v>
      </c>
      <c r="Q282" s="53">
        <v>0</v>
      </c>
      <c r="R282" s="47" t="s">
        <v>33</v>
      </c>
      <c r="S282" s="48">
        <f t="shared" si="74"/>
        <v>0</v>
      </c>
      <c r="T282" s="49">
        <f t="shared" ref="T282:T303" si="75">IF(H282="нд","нд",(K282+M282+O282+Q282)-(J282+L282+N282+P282))</f>
        <v>0</v>
      </c>
      <c r="U282" s="50" t="str">
        <f t="shared" ref="U282:U303" si="76">IF(H282="нд","нд",IF((J282+L282+N282+P282)&gt;0,T282/(J282+L282+N282+P282),"-"))</f>
        <v>-</v>
      </c>
      <c r="V282" s="42" t="s">
        <v>33</v>
      </c>
      <c r="W282" s="18"/>
      <c r="Y282" s="51"/>
      <c r="Z282" s="54"/>
      <c r="AB282" s="51"/>
    </row>
    <row r="283" spans="1:28" ht="39" customHeight="1" x14ac:dyDescent="0.25">
      <c r="A283" s="43" t="s">
        <v>542</v>
      </c>
      <c r="B283" s="41" t="s">
        <v>188</v>
      </c>
      <c r="C283" s="44" t="s">
        <v>32</v>
      </c>
      <c r="D283" s="53">
        <v>0</v>
      </c>
      <c r="E283" s="53">
        <v>0</v>
      </c>
      <c r="F283" s="46" t="s">
        <v>33</v>
      </c>
      <c r="G283" s="53">
        <v>0</v>
      </c>
      <c r="H283" s="53">
        <v>0</v>
      </c>
      <c r="I283" s="53">
        <v>0</v>
      </c>
      <c r="J283" s="53">
        <v>0</v>
      </c>
      <c r="K283" s="53">
        <v>0</v>
      </c>
      <c r="L283" s="53">
        <v>0</v>
      </c>
      <c r="M283" s="53">
        <v>0</v>
      </c>
      <c r="N283" s="53">
        <v>0</v>
      </c>
      <c r="O283" s="53">
        <v>0</v>
      </c>
      <c r="P283" s="53">
        <v>0</v>
      </c>
      <c r="Q283" s="53">
        <v>0</v>
      </c>
      <c r="R283" s="47" t="s">
        <v>33</v>
      </c>
      <c r="S283" s="48">
        <f t="shared" si="74"/>
        <v>0</v>
      </c>
      <c r="T283" s="49">
        <f t="shared" si="75"/>
        <v>0</v>
      </c>
      <c r="U283" s="50" t="str">
        <f t="shared" si="76"/>
        <v>-</v>
      </c>
      <c r="V283" s="42" t="s">
        <v>33</v>
      </c>
      <c r="W283" s="18"/>
      <c r="Y283" s="51"/>
      <c r="Z283" s="54"/>
      <c r="AB283" s="51"/>
    </row>
    <row r="284" spans="1:28" ht="39" customHeight="1" x14ac:dyDescent="0.25">
      <c r="A284" s="43" t="s">
        <v>543</v>
      </c>
      <c r="B284" s="41" t="s">
        <v>544</v>
      </c>
      <c r="C284" s="44" t="s">
        <v>32</v>
      </c>
      <c r="D284" s="53">
        <v>0</v>
      </c>
      <c r="E284" s="53">
        <v>0</v>
      </c>
      <c r="F284" s="46" t="s">
        <v>33</v>
      </c>
      <c r="G284" s="53">
        <v>0</v>
      </c>
      <c r="H284" s="53">
        <v>0</v>
      </c>
      <c r="I284" s="53">
        <v>0</v>
      </c>
      <c r="J284" s="53">
        <v>0</v>
      </c>
      <c r="K284" s="53">
        <v>0</v>
      </c>
      <c r="L284" s="53">
        <v>0</v>
      </c>
      <c r="M284" s="53">
        <v>0</v>
      </c>
      <c r="N284" s="53">
        <v>0</v>
      </c>
      <c r="O284" s="53">
        <v>0</v>
      </c>
      <c r="P284" s="53">
        <v>0</v>
      </c>
      <c r="Q284" s="53">
        <v>0</v>
      </c>
      <c r="R284" s="47" t="s">
        <v>33</v>
      </c>
      <c r="S284" s="48">
        <f t="shared" si="74"/>
        <v>0</v>
      </c>
      <c r="T284" s="49">
        <f t="shared" si="75"/>
        <v>0</v>
      </c>
      <c r="U284" s="50" t="str">
        <f t="shared" si="76"/>
        <v>-</v>
      </c>
      <c r="V284" s="42" t="s">
        <v>33</v>
      </c>
      <c r="W284" s="18"/>
      <c r="Y284" s="51"/>
      <c r="Z284" s="54"/>
      <c r="AB284" s="51"/>
    </row>
    <row r="285" spans="1:28" ht="39" customHeight="1" x14ac:dyDescent="0.25">
      <c r="A285" s="43" t="s">
        <v>545</v>
      </c>
      <c r="B285" s="41" t="s">
        <v>546</v>
      </c>
      <c r="C285" s="44" t="s">
        <v>32</v>
      </c>
      <c r="D285" s="53">
        <v>0</v>
      </c>
      <c r="E285" s="53">
        <v>0</v>
      </c>
      <c r="F285" s="46" t="s">
        <v>33</v>
      </c>
      <c r="G285" s="53">
        <v>0</v>
      </c>
      <c r="H285" s="53">
        <v>0</v>
      </c>
      <c r="I285" s="53">
        <v>0</v>
      </c>
      <c r="J285" s="53">
        <v>0</v>
      </c>
      <c r="K285" s="53">
        <v>0</v>
      </c>
      <c r="L285" s="53">
        <v>0</v>
      </c>
      <c r="M285" s="53">
        <v>0</v>
      </c>
      <c r="N285" s="53">
        <v>0</v>
      </c>
      <c r="O285" s="53">
        <v>0</v>
      </c>
      <c r="P285" s="53">
        <v>0</v>
      </c>
      <c r="Q285" s="53">
        <v>0</v>
      </c>
      <c r="R285" s="47" t="s">
        <v>33</v>
      </c>
      <c r="S285" s="48">
        <f t="shared" si="74"/>
        <v>0</v>
      </c>
      <c r="T285" s="49">
        <f t="shared" si="75"/>
        <v>0</v>
      </c>
      <c r="U285" s="50" t="str">
        <f t="shared" si="76"/>
        <v>-</v>
      </c>
      <c r="V285" s="42" t="s">
        <v>33</v>
      </c>
      <c r="W285" s="18"/>
      <c r="Y285" s="51"/>
      <c r="Z285" s="54"/>
      <c r="AB285" s="51"/>
    </row>
    <row r="286" spans="1:28" ht="39" customHeight="1" x14ac:dyDescent="0.25">
      <c r="A286" s="43" t="s">
        <v>547</v>
      </c>
      <c r="B286" s="41" t="s">
        <v>548</v>
      </c>
      <c r="C286" s="44" t="s">
        <v>32</v>
      </c>
      <c r="D286" s="53">
        <v>0</v>
      </c>
      <c r="E286" s="53">
        <v>0</v>
      </c>
      <c r="F286" s="46" t="s">
        <v>33</v>
      </c>
      <c r="G286" s="53">
        <v>0</v>
      </c>
      <c r="H286" s="53">
        <v>0</v>
      </c>
      <c r="I286" s="53">
        <v>0</v>
      </c>
      <c r="J286" s="53">
        <v>0</v>
      </c>
      <c r="K286" s="53">
        <v>0</v>
      </c>
      <c r="L286" s="53">
        <v>0</v>
      </c>
      <c r="M286" s="53">
        <v>0</v>
      </c>
      <c r="N286" s="53">
        <v>0</v>
      </c>
      <c r="O286" s="53">
        <v>0</v>
      </c>
      <c r="P286" s="53">
        <v>0</v>
      </c>
      <c r="Q286" s="53">
        <v>0</v>
      </c>
      <c r="R286" s="47" t="s">
        <v>33</v>
      </c>
      <c r="S286" s="48">
        <f t="shared" si="74"/>
        <v>0</v>
      </c>
      <c r="T286" s="49">
        <f t="shared" si="75"/>
        <v>0</v>
      </c>
      <c r="U286" s="50" t="str">
        <f t="shared" si="76"/>
        <v>-</v>
      </c>
      <c r="V286" s="42" t="s">
        <v>33</v>
      </c>
      <c r="W286" s="18"/>
      <c r="Y286" s="51"/>
      <c r="Z286" s="54"/>
      <c r="AB286" s="51"/>
    </row>
    <row r="287" spans="1:28" ht="39" customHeight="1" x14ac:dyDescent="0.25">
      <c r="A287" s="43" t="s">
        <v>549</v>
      </c>
      <c r="B287" s="41" t="s">
        <v>550</v>
      </c>
      <c r="C287" s="44" t="s">
        <v>32</v>
      </c>
      <c r="D287" s="53">
        <v>0</v>
      </c>
      <c r="E287" s="53">
        <v>0</v>
      </c>
      <c r="F287" s="46" t="s">
        <v>33</v>
      </c>
      <c r="G287" s="53">
        <v>0</v>
      </c>
      <c r="H287" s="53">
        <v>0</v>
      </c>
      <c r="I287" s="53">
        <v>0</v>
      </c>
      <c r="J287" s="53">
        <v>0</v>
      </c>
      <c r="K287" s="53">
        <v>0</v>
      </c>
      <c r="L287" s="53">
        <v>0</v>
      </c>
      <c r="M287" s="53">
        <v>0</v>
      </c>
      <c r="N287" s="53">
        <v>0</v>
      </c>
      <c r="O287" s="53">
        <v>0</v>
      </c>
      <c r="P287" s="53">
        <v>0</v>
      </c>
      <c r="Q287" s="53">
        <v>0</v>
      </c>
      <c r="R287" s="47" t="s">
        <v>33</v>
      </c>
      <c r="S287" s="48">
        <f t="shared" si="74"/>
        <v>0</v>
      </c>
      <c r="T287" s="49">
        <f t="shared" si="75"/>
        <v>0</v>
      </c>
      <c r="U287" s="50" t="str">
        <f t="shared" si="76"/>
        <v>-</v>
      </c>
      <c r="V287" s="42" t="s">
        <v>33</v>
      </c>
      <c r="W287" s="18"/>
      <c r="Y287" s="51"/>
      <c r="Z287" s="54"/>
      <c r="AB287" s="51"/>
    </row>
    <row r="288" spans="1:28" ht="39" customHeight="1" x14ac:dyDescent="0.25">
      <c r="A288" s="43" t="s">
        <v>551</v>
      </c>
      <c r="B288" s="41" t="s">
        <v>552</v>
      </c>
      <c r="C288" s="44" t="s">
        <v>32</v>
      </c>
      <c r="D288" s="53">
        <v>0</v>
      </c>
      <c r="E288" s="53">
        <v>0</v>
      </c>
      <c r="F288" s="46" t="s">
        <v>33</v>
      </c>
      <c r="G288" s="53">
        <v>0</v>
      </c>
      <c r="H288" s="53">
        <v>0</v>
      </c>
      <c r="I288" s="53">
        <v>0</v>
      </c>
      <c r="J288" s="53">
        <v>0</v>
      </c>
      <c r="K288" s="53">
        <v>0</v>
      </c>
      <c r="L288" s="53">
        <v>0</v>
      </c>
      <c r="M288" s="53">
        <v>0</v>
      </c>
      <c r="N288" s="53">
        <v>0</v>
      </c>
      <c r="O288" s="53">
        <v>0</v>
      </c>
      <c r="P288" s="53">
        <v>0</v>
      </c>
      <c r="Q288" s="53">
        <v>0</v>
      </c>
      <c r="R288" s="47" t="s">
        <v>33</v>
      </c>
      <c r="S288" s="48">
        <f t="shared" si="74"/>
        <v>0</v>
      </c>
      <c r="T288" s="49">
        <f t="shared" si="75"/>
        <v>0</v>
      </c>
      <c r="U288" s="50" t="str">
        <f t="shared" si="76"/>
        <v>-</v>
      </c>
      <c r="V288" s="42" t="s">
        <v>33</v>
      </c>
      <c r="W288" s="18"/>
      <c r="Y288" s="51"/>
      <c r="Z288" s="54"/>
      <c r="AB288" s="51"/>
    </row>
    <row r="289" spans="1:28" ht="39" customHeight="1" x14ac:dyDescent="0.25">
      <c r="A289" s="43" t="s">
        <v>553</v>
      </c>
      <c r="B289" s="41" t="s">
        <v>190</v>
      </c>
      <c r="C289" s="44" t="s">
        <v>32</v>
      </c>
      <c r="D289" s="53">
        <v>0</v>
      </c>
      <c r="E289" s="53">
        <v>0</v>
      </c>
      <c r="F289" s="46" t="s">
        <v>33</v>
      </c>
      <c r="G289" s="53">
        <v>0</v>
      </c>
      <c r="H289" s="53">
        <v>0</v>
      </c>
      <c r="I289" s="53">
        <v>0</v>
      </c>
      <c r="J289" s="53">
        <v>0</v>
      </c>
      <c r="K289" s="53">
        <v>0</v>
      </c>
      <c r="L289" s="53">
        <v>0</v>
      </c>
      <c r="M289" s="53">
        <v>0</v>
      </c>
      <c r="N289" s="53">
        <v>0</v>
      </c>
      <c r="O289" s="53">
        <v>0</v>
      </c>
      <c r="P289" s="53">
        <v>0</v>
      </c>
      <c r="Q289" s="53">
        <v>0</v>
      </c>
      <c r="R289" s="47" t="s">
        <v>33</v>
      </c>
      <c r="S289" s="48">
        <f t="shared" si="74"/>
        <v>0</v>
      </c>
      <c r="T289" s="49">
        <f t="shared" si="75"/>
        <v>0</v>
      </c>
      <c r="U289" s="50" t="str">
        <f t="shared" si="76"/>
        <v>-</v>
      </c>
      <c r="V289" s="42" t="s">
        <v>33</v>
      </c>
      <c r="W289" s="18"/>
      <c r="Y289" s="51"/>
      <c r="Z289" s="54"/>
      <c r="AB289" s="51"/>
    </row>
    <row r="290" spans="1:28" ht="39" customHeight="1" x14ac:dyDescent="0.25">
      <c r="A290" s="43" t="s">
        <v>554</v>
      </c>
      <c r="B290" s="41" t="s">
        <v>555</v>
      </c>
      <c r="C290" s="44" t="s">
        <v>32</v>
      </c>
      <c r="D290" s="53">
        <v>0</v>
      </c>
      <c r="E290" s="53">
        <v>0</v>
      </c>
      <c r="F290" s="46" t="s">
        <v>33</v>
      </c>
      <c r="G290" s="53">
        <v>0</v>
      </c>
      <c r="H290" s="53">
        <v>0</v>
      </c>
      <c r="I290" s="53">
        <v>0</v>
      </c>
      <c r="J290" s="53">
        <v>0</v>
      </c>
      <c r="K290" s="53">
        <v>0</v>
      </c>
      <c r="L290" s="53">
        <v>0</v>
      </c>
      <c r="M290" s="53">
        <v>0</v>
      </c>
      <c r="N290" s="53">
        <v>0</v>
      </c>
      <c r="O290" s="53">
        <v>0</v>
      </c>
      <c r="P290" s="53">
        <v>0</v>
      </c>
      <c r="Q290" s="53">
        <v>0</v>
      </c>
      <c r="R290" s="47" t="s">
        <v>33</v>
      </c>
      <c r="S290" s="48">
        <f t="shared" si="74"/>
        <v>0</v>
      </c>
      <c r="T290" s="49">
        <f t="shared" si="75"/>
        <v>0</v>
      </c>
      <c r="U290" s="50" t="str">
        <f t="shared" si="76"/>
        <v>-</v>
      </c>
      <c r="V290" s="42" t="s">
        <v>33</v>
      </c>
      <c r="W290" s="18"/>
      <c r="Y290" s="51"/>
      <c r="Z290" s="54"/>
      <c r="AB290" s="51"/>
    </row>
    <row r="291" spans="1:28" ht="39" customHeight="1" x14ac:dyDescent="0.25">
      <c r="A291" s="43" t="s">
        <v>556</v>
      </c>
      <c r="B291" s="41" t="s">
        <v>557</v>
      </c>
      <c r="C291" s="44" t="s">
        <v>32</v>
      </c>
      <c r="D291" s="53">
        <v>0</v>
      </c>
      <c r="E291" s="53">
        <v>0</v>
      </c>
      <c r="F291" s="46" t="s">
        <v>33</v>
      </c>
      <c r="G291" s="53">
        <v>0</v>
      </c>
      <c r="H291" s="53">
        <v>0</v>
      </c>
      <c r="I291" s="53">
        <v>0</v>
      </c>
      <c r="J291" s="53">
        <v>0</v>
      </c>
      <c r="K291" s="53">
        <v>0</v>
      </c>
      <c r="L291" s="53">
        <v>0</v>
      </c>
      <c r="M291" s="53">
        <v>0</v>
      </c>
      <c r="N291" s="53">
        <v>0</v>
      </c>
      <c r="O291" s="53">
        <v>0</v>
      </c>
      <c r="P291" s="53">
        <v>0</v>
      </c>
      <c r="Q291" s="53">
        <v>0</v>
      </c>
      <c r="R291" s="47" t="s">
        <v>33</v>
      </c>
      <c r="S291" s="48">
        <f t="shared" si="74"/>
        <v>0</v>
      </c>
      <c r="T291" s="49">
        <f t="shared" si="75"/>
        <v>0</v>
      </c>
      <c r="U291" s="50" t="str">
        <f t="shared" si="76"/>
        <v>-</v>
      </c>
      <c r="V291" s="42" t="s">
        <v>33</v>
      </c>
      <c r="W291" s="18"/>
      <c r="Y291" s="51"/>
      <c r="Z291" s="54"/>
      <c r="AB291" s="51"/>
    </row>
    <row r="292" spans="1:28" ht="39" customHeight="1" x14ac:dyDescent="0.25">
      <c r="A292" s="43" t="s">
        <v>558</v>
      </c>
      <c r="B292" s="41" t="s">
        <v>559</v>
      </c>
      <c r="C292" s="44" t="s">
        <v>32</v>
      </c>
      <c r="D292" s="53">
        <v>0</v>
      </c>
      <c r="E292" s="53">
        <v>0</v>
      </c>
      <c r="F292" s="46" t="s">
        <v>33</v>
      </c>
      <c r="G292" s="53">
        <v>0</v>
      </c>
      <c r="H292" s="53">
        <v>0</v>
      </c>
      <c r="I292" s="53">
        <v>0</v>
      </c>
      <c r="J292" s="53">
        <v>0</v>
      </c>
      <c r="K292" s="53">
        <v>0</v>
      </c>
      <c r="L292" s="53">
        <v>0</v>
      </c>
      <c r="M292" s="53">
        <v>0</v>
      </c>
      <c r="N292" s="53">
        <v>0</v>
      </c>
      <c r="O292" s="53">
        <v>0</v>
      </c>
      <c r="P292" s="53">
        <v>0</v>
      </c>
      <c r="Q292" s="53">
        <v>0</v>
      </c>
      <c r="R292" s="47" t="s">
        <v>33</v>
      </c>
      <c r="S292" s="48">
        <f t="shared" si="74"/>
        <v>0</v>
      </c>
      <c r="T292" s="49">
        <f t="shared" si="75"/>
        <v>0</v>
      </c>
      <c r="U292" s="50" t="str">
        <f t="shared" si="76"/>
        <v>-</v>
      </c>
      <c r="V292" s="42" t="s">
        <v>33</v>
      </c>
      <c r="W292" s="18"/>
      <c r="Y292" s="51"/>
      <c r="Z292" s="54"/>
      <c r="AB292" s="51"/>
    </row>
    <row r="293" spans="1:28" ht="39" customHeight="1" x14ac:dyDescent="0.25">
      <c r="A293" s="43" t="s">
        <v>560</v>
      </c>
      <c r="B293" s="41" t="s">
        <v>561</v>
      </c>
      <c r="C293" s="44" t="s">
        <v>32</v>
      </c>
      <c r="D293" s="53">
        <v>0</v>
      </c>
      <c r="E293" s="53">
        <v>0</v>
      </c>
      <c r="F293" s="46" t="s">
        <v>33</v>
      </c>
      <c r="G293" s="53">
        <v>0</v>
      </c>
      <c r="H293" s="53">
        <v>0</v>
      </c>
      <c r="I293" s="53">
        <v>0</v>
      </c>
      <c r="J293" s="53">
        <v>0</v>
      </c>
      <c r="K293" s="53">
        <v>0</v>
      </c>
      <c r="L293" s="53">
        <v>0</v>
      </c>
      <c r="M293" s="53">
        <v>0</v>
      </c>
      <c r="N293" s="53">
        <v>0</v>
      </c>
      <c r="O293" s="53">
        <v>0</v>
      </c>
      <c r="P293" s="53">
        <v>0</v>
      </c>
      <c r="Q293" s="53">
        <v>0</v>
      </c>
      <c r="R293" s="47" t="s">
        <v>33</v>
      </c>
      <c r="S293" s="48">
        <f t="shared" si="74"/>
        <v>0</v>
      </c>
      <c r="T293" s="49">
        <f t="shared" si="75"/>
        <v>0</v>
      </c>
      <c r="U293" s="50" t="str">
        <f t="shared" si="76"/>
        <v>-</v>
      </c>
      <c r="V293" s="42" t="s">
        <v>33</v>
      </c>
      <c r="W293" s="18"/>
      <c r="Y293" s="51"/>
      <c r="Z293" s="54"/>
      <c r="AB293" s="51"/>
    </row>
    <row r="294" spans="1:28" ht="39" customHeight="1" x14ac:dyDescent="0.25">
      <c r="A294" s="43" t="s">
        <v>562</v>
      </c>
      <c r="B294" s="41" t="s">
        <v>563</v>
      </c>
      <c r="C294" s="44" t="s">
        <v>32</v>
      </c>
      <c r="D294" s="53">
        <v>0</v>
      </c>
      <c r="E294" s="53">
        <v>0</v>
      </c>
      <c r="F294" s="46" t="s">
        <v>33</v>
      </c>
      <c r="G294" s="53">
        <v>0</v>
      </c>
      <c r="H294" s="53">
        <v>0</v>
      </c>
      <c r="I294" s="53">
        <v>0</v>
      </c>
      <c r="J294" s="53">
        <v>0</v>
      </c>
      <c r="K294" s="53">
        <v>0</v>
      </c>
      <c r="L294" s="53">
        <v>0</v>
      </c>
      <c r="M294" s="53">
        <v>0</v>
      </c>
      <c r="N294" s="53">
        <v>0</v>
      </c>
      <c r="O294" s="53">
        <v>0</v>
      </c>
      <c r="P294" s="53">
        <v>0</v>
      </c>
      <c r="Q294" s="53">
        <v>0</v>
      </c>
      <c r="R294" s="47" t="s">
        <v>33</v>
      </c>
      <c r="S294" s="48">
        <f t="shared" si="74"/>
        <v>0</v>
      </c>
      <c r="T294" s="49">
        <f t="shared" si="75"/>
        <v>0</v>
      </c>
      <c r="U294" s="50" t="str">
        <f t="shared" si="76"/>
        <v>-</v>
      </c>
      <c r="V294" s="42" t="s">
        <v>33</v>
      </c>
      <c r="W294" s="18"/>
      <c r="Y294" s="51"/>
      <c r="Z294" s="54"/>
      <c r="AB294" s="51"/>
    </row>
    <row r="295" spans="1:28" ht="39" customHeight="1" x14ac:dyDescent="0.25">
      <c r="A295" s="43" t="s">
        <v>564</v>
      </c>
      <c r="B295" s="41" t="s">
        <v>565</v>
      </c>
      <c r="C295" s="44" t="s">
        <v>32</v>
      </c>
      <c r="D295" s="53">
        <v>0</v>
      </c>
      <c r="E295" s="53">
        <v>0</v>
      </c>
      <c r="F295" s="46" t="s">
        <v>33</v>
      </c>
      <c r="G295" s="53">
        <v>0</v>
      </c>
      <c r="H295" s="53">
        <v>0</v>
      </c>
      <c r="I295" s="53">
        <v>0</v>
      </c>
      <c r="J295" s="53">
        <v>0</v>
      </c>
      <c r="K295" s="53">
        <v>0</v>
      </c>
      <c r="L295" s="53">
        <v>0</v>
      </c>
      <c r="M295" s="53">
        <v>0</v>
      </c>
      <c r="N295" s="53">
        <v>0</v>
      </c>
      <c r="O295" s="53">
        <v>0</v>
      </c>
      <c r="P295" s="53">
        <v>0</v>
      </c>
      <c r="Q295" s="53">
        <v>0</v>
      </c>
      <c r="R295" s="47" t="s">
        <v>33</v>
      </c>
      <c r="S295" s="48">
        <f t="shared" si="74"/>
        <v>0</v>
      </c>
      <c r="T295" s="49">
        <f t="shared" si="75"/>
        <v>0</v>
      </c>
      <c r="U295" s="50" t="str">
        <f t="shared" si="76"/>
        <v>-</v>
      </c>
      <c r="V295" s="42" t="s">
        <v>33</v>
      </c>
      <c r="W295" s="18"/>
      <c r="Y295" s="51"/>
      <c r="Z295" s="54"/>
      <c r="AB295" s="51"/>
    </row>
    <row r="296" spans="1:28" ht="39" customHeight="1" x14ac:dyDescent="0.25">
      <c r="A296" s="43" t="s">
        <v>566</v>
      </c>
      <c r="B296" s="41" t="s">
        <v>567</v>
      </c>
      <c r="C296" s="44" t="s">
        <v>32</v>
      </c>
      <c r="D296" s="53">
        <v>0</v>
      </c>
      <c r="E296" s="53">
        <v>0</v>
      </c>
      <c r="F296" s="46" t="s">
        <v>33</v>
      </c>
      <c r="G296" s="53">
        <v>0</v>
      </c>
      <c r="H296" s="53">
        <v>0</v>
      </c>
      <c r="I296" s="53">
        <v>0</v>
      </c>
      <c r="J296" s="53">
        <v>0</v>
      </c>
      <c r="K296" s="53">
        <v>0</v>
      </c>
      <c r="L296" s="53">
        <v>0</v>
      </c>
      <c r="M296" s="53">
        <v>0</v>
      </c>
      <c r="N296" s="53">
        <v>0</v>
      </c>
      <c r="O296" s="53">
        <v>0</v>
      </c>
      <c r="P296" s="53">
        <v>0</v>
      </c>
      <c r="Q296" s="53">
        <v>0</v>
      </c>
      <c r="R296" s="47" t="s">
        <v>33</v>
      </c>
      <c r="S296" s="48">
        <f t="shared" si="74"/>
        <v>0</v>
      </c>
      <c r="T296" s="49">
        <f t="shared" si="75"/>
        <v>0</v>
      </c>
      <c r="U296" s="50" t="str">
        <f t="shared" si="76"/>
        <v>-</v>
      </c>
      <c r="V296" s="42" t="s">
        <v>33</v>
      </c>
      <c r="W296" s="18"/>
      <c r="Y296" s="51"/>
      <c r="Z296" s="54"/>
      <c r="AB296" s="51"/>
    </row>
    <row r="297" spans="1:28" ht="39" customHeight="1" x14ac:dyDescent="0.25">
      <c r="A297" s="43" t="s">
        <v>568</v>
      </c>
      <c r="B297" s="41" t="s">
        <v>569</v>
      </c>
      <c r="C297" s="44" t="s">
        <v>32</v>
      </c>
      <c r="D297" s="53">
        <v>0</v>
      </c>
      <c r="E297" s="53">
        <v>0</v>
      </c>
      <c r="F297" s="46" t="s">
        <v>33</v>
      </c>
      <c r="G297" s="53">
        <v>0</v>
      </c>
      <c r="H297" s="53">
        <v>0</v>
      </c>
      <c r="I297" s="53">
        <v>0</v>
      </c>
      <c r="J297" s="53">
        <v>0</v>
      </c>
      <c r="K297" s="53">
        <v>0</v>
      </c>
      <c r="L297" s="53">
        <v>0</v>
      </c>
      <c r="M297" s="53">
        <v>0</v>
      </c>
      <c r="N297" s="53">
        <v>0</v>
      </c>
      <c r="O297" s="53">
        <v>0</v>
      </c>
      <c r="P297" s="53">
        <v>0</v>
      </c>
      <c r="Q297" s="53">
        <v>0</v>
      </c>
      <c r="R297" s="47" t="s">
        <v>33</v>
      </c>
      <c r="S297" s="48">
        <f t="shared" si="74"/>
        <v>0</v>
      </c>
      <c r="T297" s="49">
        <f t="shared" si="75"/>
        <v>0</v>
      </c>
      <c r="U297" s="50" t="str">
        <f t="shared" si="76"/>
        <v>-</v>
      </c>
      <c r="V297" s="42" t="s">
        <v>33</v>
      </c>
      <c r="W297" s="18"/>
      <c r="Y297" s="51"/>
      <c r="Z297" s="54"/>
      <c r="AB297" s="51"/>
    </row>
    <row r="298" spans="1:28" ht="39" customHeight="1" x14ac:dyDescent="0.25">
      <c r="A298" s="43" t="s">
        <v>570</v>
      </c>
      <c r="B298" s="41" t="s">
        <v>571</v>
      </c>
      <c r="C298" s="44" t="s">
        <v>32</v>
      </c>
      <c r="D298" s="53">
        <v>0</v>
      </c>
      <c r="E298" s="53">
        <v>0</v>
      </c>
      <c r="F298" s="46" t="s">
        <v>33</v>
      </c>
      <c r="G298" s="53">
        <v>0</v>
      </c>
      <c r="H298" s="53">
        <v>0</v>
      </c>
      <c r="I298" s="53">
        <v>0</v>
      </c>
      <c r="J298" s="53">
        <v>0</v>
      </c>
      <c r="K298" s="53">
        <v>0</v>
      </c>
      <c r="L298" s="53">
        <v>0</v>
      </c>
      <c r="M298" s="53">
        <v>0</v>
      </c>
      <c r="N298" s="53">
        <v>0</v>
      </c>
      <c r="O298" s="53">
        <v>0</v>
      </c>
      <c r="P298" s="53">
        <v>0</v>
      </c>
      <c r="Q298" s="53">
        <v>0</v>
      </c>
      <c r="R298" s="47" t="s">
        <v>33</v>
      </c>
      <c r="S298" s="48">
        <f t="shared" si="74"/>
        <v>0</v>
      </c>
      <c r="T298" s="49">
        <f t="shared" si="75"/>
        <v>0</v>
      </c>
      <c r="U298" s="50" t="str">
        <f t="shared" si="76"/>
        <v>-</v>
      </c>
      <c r="V298" s="42" t="s">
        <v>33</v>
      </c>
      <c r="W298" s="18"/>
      <c r="Y298" s="51"/>
      <c r="Z298" s="54"/>
      <c r="AB298" s="51"/>
    </row>
    <row r="299" spans="1:28" ht="39" customHeight="1" x14ac:dyDescent="0.25">
      <c r="A299" s="43" t="s">
        <v>572</v>
      </c>
      <c r="B299" s="41" t="s">
        <v>573</v>
      </c>
      <c r="C299" s="44" t="s">
        <v>32</v>
      </c>
      <c r="D299" s="53">
        <v>0</v>
      </c>
      <c r="E299" s="53">
        <v>0</v>
      </c>
      <c r="F299" s="46" t="s">
        <v>33</v>
      </c>
      <c r="G299" s="53">
        <v>0</v>
      </c>
      <c r="H299" s="53">
        <v>0</v>
      </c>
      <c r="I299" s="53">
        <v>0</v>
      </c>
      <c r="J299" s="53">
        <v>0</v>
      </c>
      <c r="K299" s="53">
        <v>0</v>
      </c>
      <c r="L299" s="53">
        <v>0</v>
      </c>
      <c r="M299" s="53">
        <v>0</v>
      </c>
      <c r="N299" s="53">
        <v>0</v>
      </c>
      <c r="O299" s="53">
        <v>0</v>
      </c>
      <c r="P299" s="53">
        <v>0</v>
      </c>
      <c r="Q299" s="53">
        <v>0</v>
      </c>
      <c r="R299" s="47" t="s">
        <v>33</v>
      </c>
      <c r="S299" s="48">
        <f t="shared" si="74"/>
        <v>0</v>
      </c>
      <c r="T299" s="49">
        <f t="shared" si="75"/>
        <v>0</v>
      </c>
      <c r="U299" s="50" t="str">
        <f t="shared" si="76"/>
        <v>-</v>
      </c>
      <c r="V299" s="42" t="s">
        <v>33</v>
      </c>
      <c r="W299" s="18"/>
      <c r="Y299" s="51"/>
      <c r="Z299" s="54"/>
      <c r="AB299" s="51"/>
    </row>
    <row r="300" spans="1:28" ht="39" customHeight="1" x14ac:dyDescent="0.25">
      <c r="A300" s="43" t="s">
        <v>574</v>
      </c>
      <c r="B300" s="41" t="s">
        <v>246</v>
      </c>
      <c r="C300" s="44" t="s">
        <v>32</v>
      </c>
      <c r="D300" s="53">
        <v>0</v>
      </c>
      <c r="E300" s="53">
        <v>0</v>
      </c>
      <c r="F300" s="46" t="s">
        <v>33</v>
      </c>
      <c r="G300" s="53">
        <v>0</v>
      </c>
      <c r="H300" s="53">
        <v>0</v>
      </c>
      <c r="I300" s="53">
        <v>0</v>
      </c>
      <c r="J300" s="53">
        <v>0</v>
      </c>
      <c r="K300" s="53">
        <v>0</v>
      </c>
      <c r="L300" s="53">
        <v>0</v>
      </c>
      <c r="M300" s="53">
        <v>0</v>
      </c>
      <c r="N300" s="53">
        <v>0</v>
      </c>
      <c r="O300" s="53">
        <v>0</v>
      </c>
      <c r="P300" s="53">
        <v>0</v>
      </c>
      <c r="Q300" s="53">
        <v>0</v>
      </c>
      <c r="R300" s="47" t="s">
        <v>33</v>
      </c>
      <c r="S300" s="48">
        <f t="shared" si="74"/>
        <v>0</v>
      </c>
      <c r="T300" s="49">
        <f t="shared" si="75"/>
        <v>0</v>
      </c>
      <c r="U300" s="50" t="str">
        <f t="shared" si="76"/>
        <v>-</v>
      </c>
      <c r="V300" s="42" t="s">
        <v>33</v>
      </c>
      <c r="W300" s="18"/>
      <c r="Y300" s="51"/>
      <c r="Z300" s="54"/>
      <c r="AB300" s="51"/>
    </row>
    <row r="301" spans="1:28" ht="39" customHeight="1" x14ac:dyDescent="0.25">
      <c r="A301" s="43" t="s">
        <v>575</v>
      </c>
      <c r="B301" s="41" t="s">
        <v>248</v>
      </c>
      <c r="C301" s="44" t="s">
        <v>32</v>
      </c>
      <c r="D301" s="53">
        <f>SUM(D302:D302)</f>
        <v>0</v>
      </c>
      <c r="E301" s="53">
        <f>SUM(E302:E302)</f>
        <v>0</v>
      </c>
      <c r="F301" s="46" t="s">
        <v>33</v>
      </c>
      <c r="G301" s="53">
        <f t="shared" ref="G301:Q301" si="77">SUM(G302:G302)</f>
        <v>1.3337113833333334</v>
      </c>
      <c r="H301" s="53">
        <f t="shared" si="77"/>
        <v>1.3337113833333334</v>
      </c>
      <c r="I301" s="53">
        <f t="shared" si="77"/>
        <v>1.324635</v>
      </c>
      <c r="J301" s="53">
        <f t="shared" si="77"/>
        <v>0</v>
      </c>
      <c r="K301" s="53">
        <f t="shared" si="77"/>
        <v>0</v>
      </c>
      <c r="L301" s="53">
        <f t="shared" si="77"/>
        <v>0</v>
      </c>
      <c r="M301" s="53">
        <f t="shared" si="77"/>
        <v>0</v>
      </c>
      <c r="N301" s="53">
        <f t="shared" si="77"/>
        <v>1.3337113833333334</v>
      </c>
      <c r="O301" s="53">
        <f t="shared" si="77"/>
        <v>1.324635</v>
      </c>
      <c r="P301" s="53">
        <f t="shared" si="77"/>
        <v>0</v>
      </c>
      <c r="Q301" s="53">
        <f t="shared" si="77"/>
        <v>0</v>
      </c>
      <c r="R301" s="47" t="s">
        <v>33</v>
      </c>
      <c r="S301" s="48">
        <f t="shared" si="74"/>
        <v>9.0763833333333821E-3</v>
      </c>
      <c r="T301" s="49">
        <f t="shared" si="75"/>
        <v>-9.0763833333333821E-3</v>
      </c>
      <c r="U301" s="50">
        <f t="shared" si="76"/>
        <v>-6.8053579258271421E-3</v>
      </c>
      <c r="V301" s="42" t="s">
        <v>33</v>
      </c>
      <c r="W301" s="18"/>
      <c r="Y301" s="51"/>
      <c r="Z301" s="54"/>
      <c r="AB301" s="51"/>
    </row>
    <row r="302" spans="1:28" ht="51.75" customHeight="1" x14ac:dyDescent="0.25">
      <c r="A302" s="43" t="s">
        <v>575</v>
      </c>
      <c r="B302" s="41" t="s">
        <v>576</v>
      </c>
      <c r="C302" s="44" t="s">
        <v>577</v>
      </c>
      <c r="D302" s="46" t="s">
        <v>33</v>
      </c>
      <c r="E302" s="46">
        <v>0</v>
      </c>
      <c r="F302" s="46" t="s">
        <v>33</v>
      </c>
      <c r="G302" s="46">
        <v>1.3337113833333334</v>
      </c>
      <c r="H302" s="48">
        <f>IF(J302="нд","нд",(J302+L302+N302+P302))</f>
        <v>1.3337113833333334</v>
      </c>
      <c r="I302" s="46">
        <f>K302+M302+O302+Q302</f>
        <v>1.324635</v>
      </c>
      <c r="J302" s="46">
        <v>0</v>
      </c>
      <c r="K302" s="46">
        <v>0</v>
      </c>
      <c r="L302" s="46">
        <v>0</v>
      </c>
      <c r="M302" s="46">
        <v>0</v>
      </c>
      <c r="N302" s="46">
        <v>1.3337113833333334</v>
      </c>
      <c r="O302" s="46">
        <v>1.324635</v>
      </c>
      <c r="P302" s="46">
        <v>0</v>
      </c>
      <c r="Q302" s="46">
        <v>0</v>
      </c>
      <c r="R302" s="47" t="s">
        <v>33</v>
      </c>
      <c r="S302" s="48">
        <f>IF(H302="нд","нд",G302-I302)</f>
        <v>9.0763833333333821E-3</v>
      </c>
      <c r="T302" s="49">
        <f t="shared" si="75"/>
        <v>-9.0763833333333821E-3</v>
      </c>
      <c r="U302" s="50">
        <f t="shared" si="76"/>
        <v>-6.8053579258271421E-3</v>
      </c>
      <c r="V302" s="42" t="s">
        <v>33</v>
      </c>
      <c r="W302" s="18"/>
      <c r="Y302" s="51"/>
      <c r="Z302" s="54"/>
      <c r="AB302" s="51"/>
    </row>
    <row r="303" spans="1:28" ht="39" customHeight="1" x14ac:dyDescent="0.25">
      <c r="A303" s="43" t="s">
        <v>578</v>
      </c>
      <c r="B303" s="41" t="s">
        <v>579</v>
      </c>
      <c r="C303" s="44" t="s">
        <v>32</v>
      </c>
      <c r="D303" s="46">
        <v>0</v>
      </c>
      <c r="E303" s="46">
        <v>0</v>
      </c>
      <c r="F303" s="46" t="s">
        <v>33</v>
      </c>
      <c r="G303" s="46">
        <v>0</v>
      </c>
      <c r="H303" s="46">
        <v>0</v>
      </c>
      <c r="I303" s="46">
        <v>0</v>
      </c>
      <c r="J303" s="46">
        <v>0</v>
      </c>
      <c r="K303" s="46">
        <v>0</v>
      </c>
      <c r="L303" s="46">
        <v>0</v>
      </c>
      <c r="M303" s="46">
        <v>0</v>
      </c>
      <c r="N303" s="46">
        <v>0</v>
      </c>
      <c r="O303" s="46">
        <v>0</v>
      </c>
      <c r="P303" s="46">
        <v>0</v>
      </c>
      <c r="Q303" s="46">
        <v>0</v>
      </c>
      <c r="R303" s="47" t="s">
        <v>33</v>
      </c>
      <c r="S303" s="48">
        <f t="shared" si="74"/>
        <v>0</v>
      </c>
      <c r="T303" s="49">
        <f t="shared" si="75"/>
        <v>0</v>
      </c>
      <c r="U303" s="50" t="str">
        <f t="shared" si="76"/>
        <v>-</v>
      </c>
      <c r="V303" s="42" t="s">
        <v>33</v>
      </c>
      <c r="W303" s="18"/>
      <c r="Y303" s="51"/>
      <c r="Z303" s="54"/>
      <c r="AB303" s="51"/>
    </row>
    <row r="304" spans="1:28" s="63" customFormat="1" x14ac:dyDescent="0.25">
      <c r="A304" s="55"/>
      <c r="B304" s="56"/>
      <c r="C304" s="57"/>
      <c r="D304" s="58"/>
      <c r="E304" s="58"/>
      <c r="F304" s="58"/>
      <c r="G304" s="58"/>
      <c r="H304" s="58"/>
      <c r="I304" s="58"/>
      <c r="J304" s="58"/>
      <c r="K304" s="58"/>
      <c r="L304" s="58"/>
      <c r="M304" s="58"/>
      <c r="N304" s="58"/>
      <c r="O304" s="58"/>
      <c r="P304" s="58"/>
      <c r="Q304" s="58"/>
      <c r="R304" s="59"/>
      <c r="S304" s="60"/>
      <c r="T304" s="60"/>
      <c r="U304" s="61"/>
      <c r="V304" s="62"/>
      <c r="W304" s="18"/>
      <c r="X304" s="15"/>
    </row>
    <row r="305" spans="1:22" s="63" customFormat="1" x14ac:dyDescent="0.25">
      <c r="A305" s="64"/>
      <c r="B305" s="65"/>
      <c r="C305" s="65"/>
      <c r="D305" s="62"/>
      <c r="E305" s="62"/>
      <c r="F305" s="62"/>
      <c r="G305" s="66"/>
      <c r="H305" s="62"/>
      <c r="I305" s="62"/>
      <c r="J305" s="62"/>
      <c r="K305" s="62"/>
      <c r="L305" s="62"/>
      <c r="M305" s="62"/>
      <c r="N305" s="62"/>
      <c r="O305" s="62"/>
      <c r="P305" s="62"/>
      <c r="Q305" s="62"/>
      <c r="R305" s="62"/>
      <c r="S305" s="62"/>
      <c r="T305" s="67"/>
      <c r="U305" s="62"/>
      <c r="V305" s="68"/>
    </row>
    <row r="306" spans="1:22" x14ac:dyDescent="0.25">
      <c r="A306" s="89" t="s">
        <v>580</v>
      </c>
      <c r="B306" s="89"/>
      <c r="C306" s="69"/>
      <c r="D306" s="69"/>
      <c r="E306" s="70"/>
      <c r="F306" s="69"/>
      <c r="G306" s="69"/>
      <c r="H306" s="70"/>
      <c r="I306" s="70"/>
      <c r="J306" s="70"/>
      <c r="K306" s="70"/>
      <c r="L306" s="70"/>
      <c r="M306" s="70"/>
      <c r="N306" s="70"/>
      <c r="O306" s="70"/>
      <c r="P306" s="70"/>
      <c r="Q306" s="70"/>
      <c r="R306" s="70"/>
      <c r="S306" s="70"/>
      <c r="T306" s="70"/>
      <c r="U306" s="71"/>
      <c r="V306" s="72"/>
    </row>
    <row r="307" spans="1:22" ht="31.5" x14ac:dyDescent="0.25">
      <c r="A307" s="64"/>
      <c r="B307" s="73" t="s">
        <v>581</v>
      </c>
      <c r="C307" s="68"/>
      <c r="D307" s="68"/>
      <c r="E307" s="70"/>
      <c r="F307" s="68"/>
      <c r="G307" s="68"/>
      <c r="H307" s="70"/>
      <c r="I307" s="70"/>
      <c r="J307" s="70"/>
      <c r="K307" s="70"/>
      <c r="L307" s="70"/>
      <c r="M307" s="70"/>
      <c r="N307" s="70"/>
      <c r="O307" s="70"/>
      <c r="P307" s="70"/>
      <c r="Q307" s="70"/>
      <c r="R307" s="70"/>
      <c r="S307" s="70"/>
      <c r="T307" s="70"/>
      <c r="U307" s="70"/>
      <c r="V307" s="72"/>
    </row>
    <row r="308" spans="1:22" x14ac:dyDescent="0.25">
      <c r="A308" s="64">
        <v>1</v>
      </c>
      <c r="B308" s="73" t="s">
        <v>582</v>
      </c>
      <c r="C308" s="73"/>
      <c r="D308" s="73"/>
      <c r="E308" s="70"/>
      <c r="F308" s="73"/>
      <c r="G308" s="73"/>
      <c r="H308" s="70"/>
      <c r="I308" s="70"/>
      <c r="J308" s="70"/>
      <c r="K308" s="70"/>
      <c r="L308" s="70"/>
      <c r="M308" s="70"/>
      <c r="N308" s="70"/>
      <c r="O308" s="70"/>
      <c r="P308" s="70"/>
      <c r="Q308" s="70"/>
      <c r="R308" s="70"/>
      <c r="S308" s="70"/>
      <c r="T308" s="70"/>
      <c r="U308" s="70"/>
      <c r="V308" s="72"/>
    </row>
    <row r="309" spans="1:22" x14ac:dyDescent="0.25">
      <c r="A309" s="64">
        <v>2</v>
      </c>
      <c r="B309" s="73" t="s">
        <v>583</v>
      </c>
      <c r="C309" s="73"/>
      <c r="D309" s="73"/>
      <c r="E309" s="70"/>
      <c r="F309" s="73"/>
      <c r="G309" s="73"/>
      <c r="H309" s="70"/>
      <c r="I309" s="70"/>
      <c r="J309" s="70"/>
      <c r="K309" s="70"/>
      <c r="L309" s="70"/>
      <c r="M309" s="70"/>
      <c r="N309" s="70"/>
      <c r="O309" s="70"/>
      <c r="P309" s="70"/>
      <c r="Q309" s="70"/>
      <c r="R309" s="70"/>
      <c r="S309" s="70"/>
      <c r="T309" s="70"/>
      <c r="U309" s="70"/>
      <c r="V309" s="72"/>
    </row>
    <row r="310" spans="1:22" x14ac:dyDescent="0.25">
      <c r="A310" s="64" t="s">
        <v>584</v>
      </c>
      <c r="B310" s="73"/>
      <c r="C310" s="68"/>
      <c r="D310" s="68"/>
      <c r="E310" s="70"/>
      <c r="F310" s="68"/>
      <c r="G310" s="68"/>
      <c r="H310" s="70"/>
      <c r="I310" s="70"/>
      <c r="J310" s="70"/>
      <c r="K310" s="70"/>
      <c r="L310" s="70"/>
      <c r="M310" s="70"/>
      <c r="N310" s="70"/>
      <c r="O310" s="70"/>
      <c r="P310" s="70"/>
      <c r="Q310" s="70"/>
      <c r="R310" s="70"/>
      <c r="S310" s="70"/>
      <c r="T310" s="74"/>
      <c r="U310" s="62"/>
      <c r="V310" s="72"/>
    </row>
    <row r="311" spans="1:22" x14ac:dyDescent="0.25">
      <c r="A311" s="75"/>
      <c r="B311" s="76"/>
      <c r="C311" s="77"/>
      <c r="D311" s="77"/>
      <c r="E311" s="77"/>
      <c r="F311" s="77"/>
      <c r="G311" s="77"/>
      <c r="H311" s="77"/>
      <c r="I311" s="77"/>
      <c r="J311" s="77"/>
      <c r="K311" s="77"/>
      <c r="L311" s="77"/>
      <c r="M311" s="77"/>
      <c r="N311" s="77"/>
      <c r="O311" s="77"/>
      <c r="P311" s="77"/>
      <c r="Q311" s="77"/>
      <c r="R311" s="77"/>
      <c r="S311" s="77"/>
      <c r="T311" s="78"/>
      <c r="U311" s="77"/>
      <c r="V311" s="77"/>
    </row>
    <row r="312" spans="1:22" x14ac:dyDescent="0.25">
      <c r="A312" s="75"/>
      <c r="B312" s="76" t="s">
        <v>585</v>
      </c>
      <c r="C312" s="76"/>
      <c r="D312" s="76"/>
      <c r="E312" s="76"/>
      <c r="F312" s="76"/>
      <c r="G312" s="76"/>
      <c r="H312" s="77"/>
      <c r="I312" s="77"/>
      <c r="J312" s="77"/>
      <c r="K312" s="77"/>
      <c r="L312" s="77"/>
      <c r="M312" s="77"/>
      <c r="N312" s="77"/>
      <c r="O312" s="77"/>
      <c r="P312" s="77"/>
      <c r="Q312" s="77"/>
      <c r="R312" s="77"/>
      <c r="S312" s="77"/>
      <c r="T312" s="78"/>
      <c r="U312" s="77"/>
      <c r="V312" s="77"/>
    </row>
    <row r="313" spans="1:22" x14ac:dyDescent="0.25">
      <c r="A313" s="75"/>
      <c r="B313" s="90" t="s">
        <v>586</v>
      </c>
      <c r="C313" s="90"/>
      <c r="D313" s="90"/>
      <c r="E313" s="90"/>
      <c r="F313" s="90"/>
      <c r="G313" s="90"/>
      <c r="H313" s="90"/>
      <c r="I313" s="90"/>
      <c r="J313" s="90"/>
      <c r="K313" s="77"/>
      <c r="L313" s="77"/>
      <c r="M313" s="77"/>
      <c r="N313" s="77"/>
      <c r="O313" s="77"/>
      <c r="P313" s="77"/>
      <c r="Q313" s="77"/>
      <c r="R313" s="77"/>
      <c r="S313" s="77"/>
      <c r="T313" s="78"/>
      <c r="U313" s="77"/>
      <c r="V313" s="77"/>
    </row>
    <row r="314" spans="1:22" ht="25.5" customHeight="1" x14ac:dyDescent="0.25">
      <c r="A314" s="75"/>
      <c r="B314" s="17" t="s">
        <v>587</v>
      </c>
      <c r="M314" s="77"/>
      <c r="N314" s="77"/>
      <c r="O314" s="77"/>
      <c r="P314" s="77"/>
      <c r="Q314" s="77"/>
      <c r="R314" s="77"/>
      <c r="S314" s="77"/>
      <c r="T314" s="78"/>
      <c r="U314" s="77"/>
      <c r="V314" s="77"/>
    </row>
    <row r="315" spans="1:22" ht="25.5" customHeight="1" x14ac:dyDescent="0.25">
      <c r="A315" s="75"/>
      <c r="M315" s="77"/>
      <c r="N315" s="77"/>
      <c r="O315" s="77"/>
      <c r="P315" s="77"/>
      <c r="Q315" s="77"/>
      <c r="R315" s="77"/>
      <c r="S315" s="77"/>
      <c r="T315" s="78"/>
      <c r="U315" s="77"/>
      <c r="V315" s="77"/>
    </row>
    <row r="316" spans="1:22" ht="25.5" customHeight="1" x14ac:dyDescent="0.25">
      <c r="A316" s="75"/>
      <c r="B316" s="91" t="s">
        <v>588</v>
      </c>
      <c r="C316" s="91"/>
      <c r="D316" s="91"/>
      <c r="E316" s="91"/>
      <c r="F316" s="91"/>
      <c r="G316" s="91"/>
      <c r="H316" s="91"/>
      <c r="I316" s="91"/>
      <c r="J316" s="91"/>
      <c r="K316" s="91"/>
      <c r="L316" s="91"/>
      <c r="M316" s="77"/>
      <c r="N316" s="77"/>
      <c r="O316" s="77"/>
      <c r="P316" s="77"/>
      <c r="Q316" s="77"/>
      <c r="R316" s="77"/>
      <c r="S316" s="77"/>
      <c r="T316" s="78"/>
      <c r="U316" s="77"/>
      <c r="V316" s="77"/>
    </row>
    <row r="317" spans="1:22" ht="25.5" customHeight="1" x14ac:dyDescent="0.25">
      <c r="A317" s="75"/>
      <c r="B317" s="79"/>
      <c r="C317" s="63"/>
      <c r="D317" s="63"/>
      <c r="E317" s="63"/>
      <c r="F317" s="63"/>
      <c r="G317" s="63"/>
      <c r="H317" s="77"/>
      <c r="I317" s="77"/>
      <c r="J317" s="77"/>
      <c r="K317" s="77"/>
      <c r="L317" s="77"/>
      <c r="M317" s="77"/>
      <c r="N317" s="77"/>
      <c r="O317" s="77"/>
      <c r="P317" s="77"/>
      <c r="Q317" s="77"/>
      <c r="R317" s="77"/>
      <c r="S317" s="77"/>
      <c r="T317" s="78"/>
      <c r="U317" s="77"/>
      <c r="V317" s="77"/>
    </row>
    <row r="318" spans="1:22" ht="25.5" customHeight="1" x14ac:dyDescent="0.25">
      <c r="A318" s="75"/>
      <c r="B318" s="76"/>
      <c r="C318" s="77"/>
      <c r="D318" s="77"/>
      <c r="E318" s="77"/>
      <c r="F318" s="77"/>
      <c r="G318" s="77"/>
      <c r="H318" s="77"/>
      <c r="I318" s="77"/>
      <c r="J318" s="77"/>
      <c r="K318" s="77"/>
      <c r="L318" s="77"/>
      <c r="M318" s="77"/>
      <c r="N318" s="77"/>
      <c r="O318" s="77"/>
      <c r="P318" s="77"/>
      <c r="Q318" s="77"/>
      <c r="R318" s="77"/>
      <c r="S318" s="77"/>
      <c r="T318" s="78"/>
      <c r="U318" s="77"/>
      <c r="V318" s="77"/>
    </row>
    <row r="319" spans="1:22" ht="25.5" customHeight="1" x14ac:dyDescent="0.25">
      <c r="A319" s="80"/>
    </row>
    <row r="320" spans="1:22" ht="25.5" customHeight="1" x14ac:dyDescent="0.25">
      <c r="A320" s="82"/>
      <c r="K320" s="83"/>
      <c r="L320" s="83"/>
      <c r="M320" s="83"/>
    </row>
    <row r="321" spans="2:22" ht="25.5" customHeight="1" x14ac:dyDescent="0.3">
      <c r="B321" s="84"/>
      <c r="C321" s="85"/>
      <c r="D321" s="85"/>
      <c r="E321" s="85"/>
      <c r="F321" s="85"/>
      <c r="G321" s="85"/>
      <c r="H321" s="86"/>
      <c r="K321" s="87"/>
      <c r="M321" s="87"/>
      <c r="N321" s="87"/>
      <c r="O321" s="87"/>
      <c r="Q321" s="83"/>
      <c r="R321" s="83"/>
      <c r="S321" s="83"/>
      <c r="U321" s="83"/>
      <c r="V321" s="83"/>
    </row>
    <row r="322" spans="2:22" ht="25.5" customHeight="1" x14ac:dyDescent="0.25"/>
    <row r="323" spans="2:22" ht="25.5" customHeight="1" x14ac:dyDescent="0.25"/>
    <row r="324" spans="2:22" ht="25.5" customHeight="1" x14ac:dyDescent="0.25"/>
    <row r="325" spans="2:22" ht="25.5" customHeight="1" x14ac:dyDescent="0.25"/>
    <row r="326" spans="2:22" ht="25.5" customHeight="1" x14ac:dyDescent="0.25"/>
    <row r="327" spans="2:22" ht="25.5" customHeight="1" x14ac:dyDescent="0.25"/>
    <row r="328" spans="2:22" ht="25.5" customHeight="1" x14ac:dyDescent="0.25"/>
    <row r="329" spans="2:22" ht="25.5" customHeight="1" x14ac:dyDescent="0.25"/>
    <row r="330" spans="2:22" ht="25.5" customHeight="1" x14ac:dyDescent="0.25"/>
    <row r="331" spans="2:22" ht="25.5" customHeight="1" x14ac:dyDescent="0.25"/>
    <row r="332" spans="2:22" ht="25.5" customHeight="1" x14ac:dyDescent="0.25"/>
    <row r="333" spans="2:22" ht="25.5" customHeight="1" x14ac:dyDescent="0.25"/>
    <row r="334" spans="2:22" ht="25.5" customHeight="1" x14ac:dyDescent="0.25"/>
    <row r="335" spans="2:22" ht="25.5" customHeight="1" x14ac:dyDescent="0.25"/>
    <row r="336" spans="2:22" ht="25.5" customHeight="1" x14ac:dyDescent="0.25"/>
    <row r="337" spans="2:28" s="16" customFormat="1" ht="25.5" customHeight="1" x14ac:dyDescent="0.25">
      <c r="B337" s="17"/>
      <c r="C337" s="15"/>
      <c r="D337" s="15"/>
      <c r="E337" s="15"/>
      <c r="F337" s="15"/>
      <c r="G337" s="15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81"/>
      <c r="U337" s="18"/>
      <c r="V337" s="18"/>
      <c r="W337" s="15"/>
      <c r="X337" s="15"/>
      <c r="Y337" s="15"/>
      <c r="Z337" s="15"/>
      <c r="AA337" s="15"/>
      <c r="AB337" s="15"/>
    </row>
    <row r="338" spans="2:28" s="16" customFormat="1" ht="25.5" customHeight="1" x14ac:dyDescent="0.25">
      <c r="B338" s="17"/>
      <c r="C338" s="15"/>
      <c r="D338" s="15"/>
      <c r="E338" s="15"/>
      <c r="F338" s="15"/>
      <c r="G338" s="15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81"/>
      <c r="U338" s="18"/>
      <c r="V338" s="18"/>
      <c r="W338" s="15"/>
      <c r="X338" s="15"/>
      <c r="Y338" s="15"/>
      <c r="Z338" s="15"/>
      <c r="AA338" s="15"/>
      <c r="AB338" s="15"/>
    </row>
    <row r="339" spans="2:28" s="16" customFormat="1" ht="25.5" customHeight="1" x14ac:dyDescent="0.25">
      <c r="B339" s="17"/>
      <c r="C339" s="15"/>
      <c r="D339" s="15"/>
      <c r="E339" s="15"/>
      <c r="F339" s="15"/>
      <c r="G339" s="15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81"/>
      <c r="U339" s="18"/>
      <c r="V339" s="18"/>
      <c r="W339" s="15"/>
      <c r="X339" s="15"/>
      <c r="Y339" s="15"/>
      <c r="Z339" s="15"/>
      <c r="AA339" s="15"/>
      <c r="AB339" s="15"/>
    </row>
    <row r="340" spans="2:28" s="16" customFormat="1" ht="25.5" customHeight="1" x14ac:dyDescent="0.25">
      <c r="B340" s="17"/>
      <c r="C340" s="15"/>
      <c r="D340" s="15"/>
      <c r="E340" s="15"/>
      <c r="F340" s="15"/>
      <c r="G340" s="15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81"/>
      <c r="U340" s="18"/>
      <c r="V340" s="18"/>
      <c r="W340" s="15"/>
      <c r="X340" s="15"/>
      <c r="Y340" s="15"/>
      <c r="Z340" s="15"/>
      <c r="AA340" s="15"/>
      <c r="AB340" s="15"/>
    </row>
    <row r="341" spans="2:28" s="16" customFormat="1" ht="25.5" customHeight="1" x14ac:dyDescent="0.25">
      <c r="B341" s="17"/>
      <c r="C341" s="15"/>
      <c r="D341" s="15"/>
      <c r="E341" s="15"/>
      <c r="F341" s="15"/>
      <c r="G341" s="15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81"/>
      <c r="U341" s="18"/>
      <c r="V341" s="18"/>
      <c r="W341" s="15"/>
      <c r="X341" s="15"/>
      <c r="Y341" s="15"/>
      <c r="Z341" s="15"/>
      <c r="AA341" s="15"/>
      <c r="AB341" s="15"/>
    </row>
    <row r="342" spans="2:28" s="16" customFormat="1" ht="25.5" customHeight="1" x14ac:dyDescent="0.25">
      <c r="B342" s="17"/>
      <c r="C342" s="15"/>
      <c r="D342" s="15"/>
      <c r="E342" s="15"/>
      <c r="F342" s="15"/>
      <c r="G342" s="15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81"/>
      <c r="U342" s="18"/>
      <c r="V342" s="18"/>
      <c r="W342" s="15"/>
      <c r="X342" s="15"/>
      <c r="Y342" s="15"/>
      <c r="Z342" s="15"/>
      <c r="AA342" s="15"/>
      <c r="AB342" s="15"/>
    </row>
    <row r="343" spans="2:28" s="16" customFormat="1" ht="25.5" customHeight="1" x14ac:dyDescent="0.25">
      <c r="B343" s="17"/>
      <c r="C343" s="15"/>
      <c r="D343" s="15"/>
      <c r="E343" s="15"/>
      <c r="F343" s="15"/>
      <c r="G343" s="15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81"/>
      <c r="U343" s="18"/>
      <c r="V343" s="18"/>
      <c r="W343" s="15"/>
      <c r="X343" s="15"/>
      <c r="Y343" s="15"/>
      <c r="Z343" s="15"/>
      <c r="AA343" s="15"/>
      <c r="AB343" s="15"/>
    </row>
    <row r="344" spans="2:28" s="16" customFormat="1" ht="25.5" customHeight="1" x14ac:dyDescent="0.25">
      <c r="B344" s="17"/>
      <c r="C344" s="15"/>
      <c r="D344" s="15"/>
      <c r="E344" s="15"/>
      <c r="F344" s="15"/>
      <c r="G344" s="15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81"/>
      <c r="U344" s="18"/>
      <c r="V344" s="18"/>
      <c r="W344" s="15"/>
      <c r="X344" s="15"/>
      <c r="Y344" s="15"/>
      <c r="Z344" s="15"/>
      <c r="AA344" s="15"/>
      <c r="AB344" s="15"/>
    </row>
    <row r="345" spans="2:28" s="16" customFormat="1" ht="25.5" customHeight="1" x14ac:dyDescent="0.25">
      <c r="B345" s="17"/>
      <c r="C345" s="15"/>
      <c r="D345" s="15"/>
      <c r="E345" s="15"/>
      <c r="F345" s="15"/>
      <c r="G345" s="15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81"/>
      <c r="U345" s="18"/>
      <c r="V345" s="18"/>
      <c r="W345" s="15"/>
      <c r="X345" s="15"/>
      <c r="Y345" s="15"/>
      <c r="Z345" s="15"/>
      <c r="AA345" s="15"/>
      <c r="AB345" s="15"/>
    </row>
    <row r="346" spans="2:28" s="16" customFormat="1" ht="25.5" customHeight="1" x14ac:dyDescent="0.25">
      <c r="B346" s="17"/>
      <c r="C346" s="15"/>
      <c r="D346" s="15"/>
      <c r="E346" s="15"/>
      <c r="F346" s="15"/>
      <c r="G346" s="15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81"/>
      <c r="U346" s="18"/>
      <c r="V346" s="18"/>
      <c r="W346" s="15"/>
      <c r="X346" s="15"/>
      <c r="Y346" s="15"/>
      <c r="Z346" s="15"/>
      <c r="AA346" s="15"/>
      <c r="AB346" s="15"/>
    </row>
    <row r="347" spans="2:28" s="16" customFormat="1" ht="25.5" customHeight="1" x14ac:dyDescent="0.25">
      <c r="B347" s="17"/>
      <c r="C347" s="15"/>
      <c r="D347" s="15"/>
      <c r="E347" s="15"/>
      <c r="F347" s="15"/>
      <c r="G347" s="15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81"/>
      <c r="U347" s="18"/>
      <c r="V347" s="18"/>
      <c r="W347" s="15"/>
      <c r="X347" s="15"/>
      <c r="Y347" s="15"/>
      <c r="Z347" s="15"/>
      <c r="AA347" s="15"/>
      <c r="AB347" s="15"/>
    </row>
    <row r="348" spans="2:28" s="16" customFormat="1" ht="25.5" customHeight="1" x14ac:dyDescent="0.25">
      <c r="B348" s="17"/>
      <c r="C348" s="15"/>
      <c r="D348" s="15"/>
      <c r="E348" s="15"/>
      <c r="F348" s="15"/>
      <c r="G348" s="15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81"/>
      <c r="U348" s="18"/>
      <c r="V348" s="18"/>
      <c r="W348" s="15"/>
      <c r="X348" s="15"/>
      <c r="Y348" s="15"/>
      <c r="Z348" s="15"/>
      <c r="AA348" s="15"/>
      <c r="AB348" s="15"/>
    </row>
    <row r="349" spans="2:28" s="16" customFormat="1" ht="25.5" customHeight="1" x14ac:dyDescent="0.25">
      <c r="B349" s="17"/>
      <c r="C349" s="15"/>
      <c r="D349" s="15"/>
      <c r="E349" s="15"/>
      <c r="F349" s="15"/>
      <c r="G349" s="15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81"/>
      <c r="U349" s="18"/>
      <c r="V349" s="18"/>
      <c r="W349" s="15"/>
      <c r="X349" s="15"/>
      <c r="Y349" s="15"/>
      <c r="Z349" s="15"/>
      <c r="AA349" s="15"/>
      <c r="AB349" s="15"/>
    </row>
    <row r="350" spans="2:28" s="16" customFormat="1" ht="25.5" customHeight="1" x14ac:dyDescent="0.25">
      <c r="B350" s="17"/>
      <c r="C350" s="15"/>
      <c r="D350" s="15"/>
      <c r="E350" s="15"/>
      <c r="F350" s="15"/>
      <c r="G350" s="15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81"/>
      <c r="U350" s="18"/>
      <c r="V350" s="18"/>
      <c r="W350" s="15"/>
      <c r="X350" s="15"/>
      <c r="Y350" s="15"/>
      <c r="Z350" s="15"/>
      <c r="AA350" s="15"/>
      <c r="AB350" s="15"/>
    </row>
    <row r="351" spans="2:28" s="16" customFormat="1" ht="25.5" customHeight="1" x14ac:dyDescent="0.25">
      <c r="B351" s="17"/>
      <c r="C351" s="15"/>
      <c r="D351" s="15"/>
      <c r="E351" s="15"/>
      <c r="F351" s="15"/>
      <c r="G351" s="15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81"/>
      <c r="U351" s="18"/>
      <c r="V351" s="18"/>
      <c r="W351" s="15"/>
      <c r="X351" s="15"/>
      <c r="Y351" s="15"/>
      <c r="Z351" s="15"/>
      <c r="AA351" s="15"/>
      <c r="AB351" s="15"/>
    </row>
  </sheetData>
  <mergeCells count="30">
    <mergeCell ref="A12:V12"/>
    <mergeCell ref="A4:V4"/>
    <mergeCell ref="A5:V5"/>
    <mergeCell ref="A7:V7"/>
    <mergeCell ref="A8:V8"/>
    <mergeCell ref="A10:V10"/>
    <mergeCell ref="A13:V13"/>
    <mergeCell ref="A14:V14"/>
    <mergeCell ref="A20:A23"/>
    <mergeCell ref="B20:B23"/>
    <mergeCell ref="C20:C23"/>
    <mergeCell ref="D20:D23"/>
    <mergeCell ref="E20:E23"/>
    <mergeCell ref="F20:G20"/>
    <mergeCell ref="H20:Q20"/>
    <mergeCell ref="R20:S20"/>
    <mergeCell ref="V20:V23"/>
    <mergeCell ref="F21:F23"/>
    <mergeCell ref="G21:G23"/>
    <mergeCell ref="H21:I22"/>
    <mergeCell ref="J21:K22"/>
    <mergeCell ref="L21:M22"/>
    <mergeCell ref="N21:O22"/>
    <mergeCell ref="P21:Q22"/>
    <mergeCell ref="R21:R23"/>
    <mergeCell ref="S21:S23"/>
    <mergeCell ref="A306:B306"/>
    <mergeCell ref="B313:J313"/>
    <mergeCell ref="B316:L316"/>
    <mergeCell ref="T20:U22"/>
  </mergeCells>
  <pageMargins left="0.51181102362204722" right="0.11811023622047245" top="0.15748031496062992" bottom="0.15748031496062992" header="0.31496062992125984" footer="0.31496062992125984"/>
  <pageSetup paperSize="8" scale="11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 Квартал освоение</vt:lpstr>
      <vt:lpstr>'12 Квартал освоение'!Заголовки_для_печати</vt:lpstr>
      <vt:lpstr>'12 Квартал освоение'!Область_печати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2022-02-10T12:28:03Z</dcterms:created>
  <dcterms:modified xsi:type="dcterms:W3CDTF">2022-02-11T05:54:40Z</dcterms:modified>
</cp:coreProperties>
</file>