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3 квартал 2023 года\Направлено в МИНЭНЕРГО 13.11.2023\ОТЧЕТ МЭ ЧЭ 3 кв 2023\ФОРМАТЫ ОТЧЕТА ЧЭ\"/>
    </mc:Choice>
  </mc:AlternateContent>
  <bookViews>
    <workbookView xWindow="0" yWindow="0" windowWidth="23040" windowHeight="8328"/>
  </bookViews>
  <sheets>
    <sheet name="11кв истч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'11кв истч'!$A$24:$X$291</definedName>
    <definedName name="arm">'[2]Спр. классов АРМов'!$B$2:$B$7</definedName>
    <definedName name="mkik" hidden="1">{#N/A,#N/A,TRUE,"Лист1";#N/A,#N/A,TRUE,"Лист2";#N/A,#N/A,TRUE,"Лист3"}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'11кв истч'!$A$48:$W$291</definedName>
    <definedName name="Z_03EB9DF4_AC98_4BC6_9F99_BC4E566A59EB_.wvu.FilterData" localSheetId="0" hidden="1">'11кв истч'!$A$48:$W$291</definedName>
    <definedName name="Z_072137E3_9A31_40C6_B2F8_9E0682CF001C_.wvu.FilterData" localSheetId="0" hidden="1">'11кв истч'!$A$48:$W$291</definedName>
    <definedName name="Z_087625E1_6442_4CFE_9ADB_7A5E7D20F421_.wvu.FilterData" localSheetId="0" hidden="1">'11кв истч'!$A$19:$W$301</definedName>
    <definedName name="Z_099F8D69_7585_4416_A0D9_3B92F624255C_.wvu.FilterData" localSheetId="0" hidden="1">'11кв истч'!$A$48:$W$291</definedName>
    <definedName name="Z_1D4769C9_22D3_41D7_BB10_557E5B558A42_.wvu.FilterData" localSheetId="0" hidden="1">'11кв истч'!$A$48:$W$297</definedName>
    <definedName name="Z_2411F0DF_B06E_4B96_B6E2_07231CDB021F_.wvu.FilterData" localSheetId="0" hidden="1">'11кв истч'!$A$24:$X$129</definedName>
    <definedName name="Z_26DAEAC3_92A5_4121_942A_41E1C66C8C7F_.wvu.FilterData" localSheetId="0" hidden="1">'11кв истч'!$A$48:$W$297</definedName>
    <definedName name="Z_28DD50A5_FF68_433B_8BB2_B3B3CEA0C4F3_.wvu.FilterData" localSheetId="0" hidden="1">'11кв истч'!$A$48:$W$297</definedName>
    <definedName name="Z_2AD7D8A5_D91B_4BFF_A9D2_3942C99EEDAD_.wvu.FilterData" localSheetId="0" hidden="1">'11кв истч'!$A$48:$W$297</definedName>
    <definedName name="Z_2B705702_B67B_491C_8E54_4D0D6F3E9453_.wvu.FilterData" localSheetId="0" hidden="1">'11кв истч'!$A$48:$W$295</definedName>
    <definedName name="Z_2B944529_4431_4AE3_A585_21D645644E2B_.wvu.FilterData" localSheetId="0" hidden="1">'11кв истч'!$A$24:$X$291</definedName>
    <definedName name="Z_2B944529_4431_4AE3_A585_21D645644E2B_.wvu.PrintArea" localSheetId="0" hidden="1">'11кв истч'!$A$1:$W$297</definedName>
    <definedName name="Z_2B944529_4431_4AE3_A585_21D645644E2B_.wvu.PrintTitles" localSheetId="0" hidden="1">'11кв истч'!$A:$B,'11кв истч'!$19:$23</definedName>
    <definedName name="Z_2BF31BFA_465C_4F9A_9D42_0A095C5E416C_.wvu.FilterData" localSheetId="0" hidden="1">'11кв истч'!$A$48:$W$291</definedName>
    <definedName name="Z_2D0AFCAA_9364_47AA_B985_49881280DD67_.wvu.FilterData" localSheetId="0" hidden="1">'11кв истч'!$A$48:$W$297</definedName>
    <definedName name="Z_2DB1AFA1_9EED_47A4_81DD_AA83ACAA5BC0_.wvu.FilterData" localSheetId="0" hidden="1">'11кв истч'!$A$24:$X$291</definedName>
    <definedName name="Z_2DB1AFA1_9EED_47A4_81DD_AA83ACAA5BC0_.wvu.PrintArea" localSheetId="0" hidden="1">'11кв истч'!$A$1:$W$297</definedName>
    <definedName name="Z_2DB1AFA1_9EED_47A4_81DD_AA83ACAA5BC0_.wvu.PrintTitles" localSheetId="0" hidden="1">'11кв истч'!$A:$B,'11кв истч'!$19:$23</definedName>
    <definedName name="Z_35E5254D_33D2_4F9E_A1A3_D8A4A840691E_.wvu.FilterData" localSheetId="0" hidden="1">'11кв истч'!$A$48:$W$295</definedName>
    <definedName name="Z_37FDCE4A_6CA4_4AB4_B747_B6F8179F01AF_.wvu.FilterData" localSheetId="0" hidden="1">'11кв истч'!$A$48:$W$297</definedName>
    <definedName name="Z_3DA5BA36_6938_471F_B773_58C819FFA9C8_.wvu.FilterData" localSheetId="0" hidden="1">'11кв истч'!$A$48:$W$291</definedName>
    <definedName name="Z_40AF2882_EE60_4760_BBBA_B54B2DAF72F9_.wvu.FilterData" localSheetId="0" hidden="1">'11кв истч'!$A$48:$W$295</definedName>
    <definedName name="Z_41B76FCA_8ADA_4407_878E_56A7264D83C4_.wvu.FilterData" localSheetId="0" hidden="1">'11кв истч'!$A$48:$W$297</definedName>
    <definedName name="Z_41C0B97A_7C2A_448D_8128_336FADFB8128_.wvu.FilterData" localSheetId="0" hidden="1">'11кв истч'!$A$48:$W$297</definedName>
    <definedName name="Z_434B79F9_CE67_44DF_BBA0_0AA985688936_.wvu.FilterData" localSheetId="0" hidden="1">'11кв истч'!$A$24:$X$291</definedName>
    <definedName name="Z_434B79F9_CE67_44DF_BBA0_0AA985688936_.wvu.PrintArea" localSheetId="0" hidden="1">'11кв истч'!$A$1:$W$297</definedName>
    <definedName name="Z_434B79F9_CE67_44DF_BBA0_0AA985688936_.wvu.PrintTitles" localSheetId="0" hidden="1">'11кв истч'!$A:$B,'11кв истч'!$19:$23</definedName>
    <definedName name="Z_456B260A_4433_4764_B08B_5A07673D1E6C_.wvu.FilterData" localSheetId="0" hidden="1">'11кв истч'!$A$48:$W$291</definedName>
    <definedName name="Z_48A60FB0_9A73_41A3_99DB_17520660C91A_.wvu.FilterData" localSheetId="0" hidden="1">'11кв истч'!$A$24:$X$291</definedName>
    <definedName name="Z_48A60FB0_9A73_41A3_99DB_17520660C91A_.wvu.PrintArea" localSheetId="0" hidden="1">'11кв истч'!$A$1:$W$297</definedName>
    <definedName name="Z_48A60FB0_9A73_41A3_99DB_17520660C91A_.wvu.PrintTitles" localSheetId="0" hidden="1">'11кв истч'!$A:$B,'11кв истч'!$19:$23</definedName>
    <definedName name="Z_4B55D313_9919_45E0_885D_E27F9BA79174_.wvu.FilterData" localSheetId="0" hidden="1">'11кв истч'!$A$48:$W$297</definedName>
    <definedName name="Z_55AAC02E_354B_458A_B57A_9A758D9C24F6_.wvu.FilterData" localSheetId="0" hidden="1">'11кв истч'!$A$48:$W$291</definedName>
    <definedName name="Z_5939E2BE_D513_447E_886D_794B8773EF22_.wvu.FilterData" localSheetId="0" hidden="1">'11кв истч'!$A$48:$W$291</definedName>
    <definedName name="Z_5B2849A4_10D6_4C56_82E3_213F2F39DEE0_.wvu.FilterData" localSheetId="0" hidden="1">'11кв истч'!$A$48:$W$297</definedName>
    <definedName name="Z_5D48D966_D569_49BE_B8D5_CFFF304C931B_.wvu.FilterData" localSheetId="0" hidden="1">'11кв истч'!$A$48:$W$297</definedName>
    <definedName name="Z_5D68B30A_F5AE_47A2_98B4_A896BFA1BCD4_.wvu.FilterData" localSheetId="0" hidden="1">'11кв истч'!$A$48:$W$297</definedName>
    <definedName name="Z_5EADC1CF_ED63_4C90_B528_B134FE0A2319_.wvu.FilterData" localSheetId="0" hidden="1">'11кв истч'!$A$48:$W$297</definedName>
    <definedName name="Z_5F2A370E_836A_4992_942B_22CE95057883_.wvu.FilterData" localSheetId="0" hidden="1">'11кв истч'!$A$48:$W$291</definedName>
    <definedName name="Z_5F39CD15_C553_4CF0_940C_0295EF87970E_.wvu.FilterData" localSheetId="0" hidden="1">'11кв истч'!$A$48:$W$297</definedName>
    <definedName name="Z_638697C3_FF78_4B65_B9E8_EA2C7C52D3B4_.wvu.FilterData" localSheetId="0" hidden="1">'11кв истч'!$A$24:$X$291</definedName>
    <definedName name="Z_638697C3_FF78_4B65_B9E8_EA2C7C52D3B4_.wvu.PrintArea" localSheetId="0" hidden="1">'11кв истч'!$A$1:$W$297</definedName>
    <definedName name="Z_638697C3_FF78_4B65_B9E8_EA2C7C52D3B4_.wvu.PrintTitles" localSheetId="0" hidden="1">'11кв истч'!$A:$B,'11кв истч'!$19:$23</definedName>
    <definedName name="Z_64B0B66B_451D_42B4_98F5_90F4F6D43185_.wvu.FilterData" localSheetId="0" hidden="1">'11кв истч'!$A$48:$W$297</definedName>
    <definedName name="Z_68608AB4_99AC_4E4C_A27D_0DD29BE6EC94_.wvu.FilterData" localSheetId="0" hidden="1">'11кв истч'!$A$48:$W$297</definedName>
    <definedName name="Z_68608AB4_99AC_4E4C_A27D_0DD29BE6EC94_.wvu.PrintArea" localSheetId="0" hidden="1">'11кв истч'!$A$1:$W$297</definedName>
    <definedName name="Z_68608AB4_99AC_4E4C_A27D_0DD29BE6EC94_.wvu.PrintTitles" localSheetId="0" hidden="1">'11кв истч'!$A:$B,'11кв истч'!$19:$23</definedName>
    <definedName name="Z_702FE522_82F0_49A6_943F_84353B6A3E15_.wvu.FilterData" localSheetId="0" hidden="1">'11кв истч'!$A$48:$W$291</definedName>
    <definedName name="Z_74CE0FEA_305F_4C35_BF60_A17DA60785C5_.wvu.FilterData" localSheetId="0" hidden="1">'11кв истч'!$A$24:$X$291</definedName>
    <definedName name="Z_74CE0FEA_305F_4C35_BF60_A17DA60785C5_.wvu.PrintArea" localSheetId="0" hidden="1">'11кв истч'!$A$1:$W$297</definedName>
    <definedName name="Z_74CE0FEA_305F_4C35_BF60_A17DA60785C5_.wvu.PrintTitles" localSheetId="0" hidden="1">'11кв истч'!$A:$B,'11кв истч'!$19:$23</definedName>
    <definedName name="Z_7A5C0ADA_811C_434A_9B3E_CBAB5F597987_.wvu.FilterData" localSheetId="0" hidden="1">'11кв истч'!$A$19:$W$301</definedName>
    <definedName name="Z_7A600714_71D6_47BA_A813_775E7C7D2FBC_.wvu.FilterData" localSheetId="0" hidden="1">'11кв истч'!$A$48:$W$291</definedName>
    <definedName name="Z_7AF98FE0_D761_4DCC_843E_01D5FF3D89E1_.wvu.FilterData" localSheetId="0" hidden="1">'11кв истч'!$A$48:$W$291</definedName>
    <definedName name="Z_7DEB5728_2FB9_407E_AD51_935C096482A6_.wvu.FilterData" localSheetId="0" hidden="1">'11кв истч'!$A$24:$X$129</definedName>
    <definedName name="Z_7DEB5728_2FB9_407E_AD51_935C096482A6_.wvu.PrintArea" localSheetId="0" hidden="1">'11кв истч'!$A$1:$W$297</definedName>
    <definedName name="Z_7DEB5728_2FB9_407E_AD51_935C096482A6_.wvu.PrintTitles" localSheetId="0" hidden="1">'11кв истч'!$A:$B,'11кв истч'!$19:$23</definedName>
    <definedName name="Z_7E305599_5569_4C72_8EEF_755C87DD4A78_.wvu.FilterData" localSheetId="0" hidden="1">'11кв истч'!$A$48:$W$297</definedName>
    <definedName name="Z_802102DC_FBE0_4A84_A4E5_B623C4572B73_.wvu.FilterData" localSheetId="0" hidden="1">'11кв истч'!$A$24:$X$291</definedName>
    <definedName name="Z_802102DC_FBE0_4A84_A4E5_B623C4572B73_.wvu.PrintArea" localSheetId="0" hidden="1">'11кв истч'!$A$1:$W$297</definedName>
    <definedName name="Z_802102DC_FBE0_4A84_A4E5_B623C4572B73_.wvu.PrintTitles" localSheetId="0" hidden="1">'11кв истч'!$A:$B,'11кв истч'!$19:$23</definedName>
    <definedName name="Z_8057ED42_2C94_46D3_B926_5EFD6F7A79E4_.wvu.FilterData" localSheetId="0" hidden="1">'11кв истч'!$A$48:$W$302</definedName>
    <definedName name="Z_82FE6FC8_CA67_4A4B_AF05_E7C978721CCD_.wvu.FilterData" localSheetId="0" hidden="1">'11кв истч'!$A$48:$W$291</definedName>
    <definedName name="Z_83892220_42BE_4E65_B5DD_7312A39A3DC0_.wvu.FilterData" localSheetId="0" hidden="1">'11кв истч'!$A$48:$W$297</definedName>
    <definedName name="Z_84321A1D_5D30_4E68_AC39_2B3966EB8B19_.wvu.FilterData" localSheetId="0" hidden="1">'11кв истч'!$A$48:$W$297</definedName>
    <definedName name="Z_8562E1EA_A7A6_4ECB_965F_7FEF3C69B7FB_.wvu.FilterData" localSheetId="0" hidden="1">'11кв истч'!$A$48:$W$297</definedName>
    <definedName name="Z_8609CDA3_AB64_4E40_9F81_97675513AB4D_.wvu.FilterData" localSheetId="0" hidden="1">'11кв истч'!$A$48:$W$297</definedName>
    <definedName name="Z_86ABB103_B007_4CE7_BE9F_F4EED57FA42A_.wvu.FilterData" localSheetId="0" hidden="1">'11кв истч'!$A$24:$X$291</definedName>
    <definedName name="Z_86ABB103_B007_4CE7_BE9F_F4EED57FA42A_.wvu.PrintArea" localSheetId="0" hidden="1">'11кв истч'!$A$1:$W$297</definedName>
    <definedName name="Z_86ABB103_B007_4CE7_BE9F_F4EED57FA42A_.wvu.PrintTitles" localSheetId="0" hidden="1">'11кв истч'!$A:$B,'11кв истч'!$19:$23</definedName>
    <definedName name="Z_880704C7_F409_41C4_8E00_6A41EAC6D809_.wvu.FilterData" localSheetId="0" hidden="1">'11кв истч'!$A$48:$W$291</definedName>
    <definedName name="Z_887CD72D_476D_4F24_A01E_D0BC250F50FB_.wvu.FilterData" localSheetId="0" hidden="1">'11кв истч'!$A$24:$X$291</definedName>
    <definedName name="Z_8C96D9DD_5E01_4B30_95B0_086CFC2C6C55_.wvu.FilterData" localSheetId="0" hidden="1">'11кв истч'!$A$48:$W$297</definedName>
    <definedName name="Z_8CF66D4F_C382_40A9_9E2A_969FC78174FB_.wvu.FilterData" localSheetId="0" hidden="1">'11кв истч'!$A$48:$W$297</definedName>
    <definedName name="Z_8F1D26EC_2A17_448C_B03E_3E3FACB015C6_.wvu.FilterData" localSheetId="0" hidden="1">'11кв истч'!$A$24:$X$291</definedName>
    <definedName name="Z_8F1D26EC_2A17_448C_B03E_3E3FACB015C6_.wvu.PrintArea" localSheetId="0" hidden="1">'11кв истч'!$A$1:$W$297</definedName>
    <definedName name="Z_8F1D26EC_2A17_448C_B03E_3E3FACB015C6_.wvu.PrintTitles" localSheetId="0" hidden="1">'11кв истч'!$A:$B,'11кв истч'!$19:$23</definedName>
    <definedName name="Z_8F60B858_F6CB_493A_8F80_44A2D25571BD_.wvu.FilterData" localSheetId="0" hidden="1">'11кв истч'!$A$19:$W$301</definedName>
    <definedName name="Z_90F446D3_8F17_4085_80BE_278C9FB5921D_.wvu.FilterData" localSheetId="0" hidden="1">'11кв истч'!$A$48:$W$297</definedName>
    <definedName name="Z_91515713_F106_4382_8189_86D702C61567_.wvu.Cols" localSheetId="0" hidden="1">'11кв истч'!#REF!</definedName>
    <definedName name="Z_91515713_F106_4382_8189_86D702C61567_.wvu.FilterData" localSheetId="0" hidden="1">'11кв истч'!$A$48:$W$297</definedName>
    <definedName name="Z_91515713_F106_4382_8189_86D702C61567_.wvu.PrintArea" localSheetId="0" hidden="1">'11кв истч'!$A$1:$W$48</definedName>
    <definedName name="Z_91515713_F106_4382_8189_86D702C61567_.wvu.PrintTitles" localSheetId="0" hidden="1">'11кв истч'!$19:$23</definedName>
    <definedName name="Z_9196E627_69A3_4CCA_B921_EB1B8553BF72_.wvu.FilterData" localSheetId="0" hidden="1">'11кв истч'!$A$48:$W$295</definedName>
    <definedName name="Z_91B3C248_D769_4FF3_ADD2_66FB1E146DB1_.wvu.FilterData" localSheetId="0" hidden="1">'11кв истч'!$A$48:$W$297</definedName>
    <definedName name="Z_91C6F324_F361_4A8F_B9C3_6FF2051955FB_.wvu.FilterData" localSheetId="0" hidden="1">'11кв истч'!$A$48:$W$297</definedName>
    <definedName name="Z_92A9B708_7856_444B_B4D2_F25F43E6C0C3_.wvu.FilterData" localSheetId="0" hidden="1">'11кв истч'!$A$48:$W$291</definedName>
    <definedName name="Z_96D66BBF_87D4_466D_B500_423361C5C709_.wvu.FilterData" localSheetId="0" hidden="1">'11кв истч'!$A$48:$W$291</definedName>
    <definedName name="Z_97A96CCC_FE99_437D_B8D6_12A96FD7E5E0_.wvu.FilterData" localSheetId="0" hidden="1">'11кв истч'!$A$24:$X$291</definedName>
    <definedName name="Z_992A4BBD_9184_4F17_9E7C_14886515C900_.wvu.FilterData" localSheetId="0" hidden="1">'11кв истч'!$A$48:$W$297</definedName>
    <definedName name="Z_9EB4C06B_C4E3_4FC8_B82B_63B953E6624A_.wvu.FilterData" localSheetId="0" hidden="1">'11кв истч'!$A$48:$W$291</definedName>
    <definedName name="Z_9F5406DC_89AB_4D73_8A15_7589A4B6E17E_.wvu.FilterData" localSheetId="0" hidden="1">'11кв истч'!$A$48:$W$297</definedName>
    <definedName name="Z_A132F0A7_D9B6_4BF3_83AB_B244BEA6BB51_.wvu.FilterData" localSheetId="0" hidden="1">'11кв истч'!$A$48:$W$297</definedName>
    <definedName name="Z_A15C0F21_5131_41E0_AFE4_42812F6B0841_.wvu.FilterData" localSheetId="0" hidden="1">'11кв истч'!$A$24:$X$129</definedName>
    <definedName name="Z_A15C0F21_5131_41E0_AFE4_42812F6B0841_.wvu.PrintArea" localSheetId="0" hidden="1">'11кв истч'!$A$1:$W$297</definedName>
    <definedName name="Z_A15C0F21_5131_41E0_AFE4_42812F6B0841_.wvu.PrintTitles" localSheetId="0" hidden="1">'11кв истч'!$A:$B,'11кв истч'!$19:$23</definedName>
    <definedName name="Z_A26238BE_7791_46AE_8DC7_FDB913DC2957_.wvu.FilterData" localSheetId="0" hidden="1">'11кв истч'!$A$24:$X$129</definedName>
    <definedName name="Z_A26238BE_7791_46AE_8DC7_FDB913DC2957_.wvu.PrintArea" localSheetId="0" hidden="1">'11кв истч'!$A$1:$W$297</definedName>
    <definedName name="Z_A26238BE_7791_46AE_8DC7_FDB913DC2957_.wvu.PrintTitles" localSheetId="0" hidden="1">'11кв истч'!$A:$B,'11кв истч'!$19:$23</definedName>
    <definedName name="Z_A36DA4C0_9581_4E59_95FC_3E8FC0901F8C_.wvu.FilterData" localSheetId="0" hidden="1">'11кв истч'!$A$48:$W$291</definedName>
    <definedName name="Z_A6016254_B165_4134_8764_5CABD680509E_.wvu.FilterData" localSheetId="0" hidden="1">'11кв истч'!$A$24:$X$291</definedName>
    <definedName name="Z_A774B78E_3A44_4F81_9555_CC8B5259AC48_.wvu.FilterData" localSheetId="0" hidden="1">'11кв истч'!#REF!</definedName>
    <definedName name="Z_A7B62BF9_ABB7_4338_A6D7_571B5A7A9746_.wvu.FilterData" localSheetId="0" hidden="1">'11кв истч'!$A$48:$W$297</definedName>
    <definedName name="Z_A9216DE1_6650_4651_9830_13DDA1C2CD91_.wvu.FilterData" localSheetId="0" hidden="1">'11кв истч'!$A$48:$W$291</definedName>
    <definedName name="Z_AB8D6E5A_B563_4E6A_A417_E8622BA78E0B_.wvu.FilterData" localSheetId="0" hidden="1">'11кв истч'!$A$48:$W$295</definedName>
    <definedName name="Z_ACAB5840_BC7D_46E7_958A_C9569DE37B26_.wvu.FilterData" localSheetId="0" hidden="1">'11кв истч'!$A$48:$W$297</definedName>
    <definedName name="Z_AFBDF438_B40A_4684_94F8_56FA1356ADC3_.wvu.FilterData" localSheetId="0" hidden="1">'11кв истч'!$A$48:$W$291</definedName>
    <definedName name="Z_B0FEE8B3_F64E_42FD_B96C_C936F387504C_.wvu.FilterData" localSheetId="0" hidden="1">'11кв истч'!$A$48:$W$297</definedName>
    <definedName name="Z_B5BE75AE_9D7A_4463_90B4_A4B1B19172CB_.wvu.FilterData" localSheetId="0" hidden="1">'11кв истч'!$A$48:$W$297</definedName>
    <definedName name="Z_B7343056_A75A_4C54_8731_E17F57DE7967_.wvu.FilterData" localSheetId="0" hidden="1">'11кв истч'!$A$48:$W$291</definedName>
    <definedName name="Z_B74C834F_88DE_4FBD_9E60_56D6F61CCB0C_.wvu.FilterData" localSheetId="0" hidden="1">'11кв истч'!$A$48:$W$297</definedName>
    <definedName name="Z_B81CE5DD_59C7_4219_9F64_9F23059D6732_.wvu.FilterData" localSheetId="0" hidden="1">'11кв истч'!$A$24:$X$291</definedName>
    <definedName name="Z_B81CE5DD_59C7_4219_9F64_9F23059D6732_.wvu.PrintArea" localSheetId="0" hidden="1">'11кв истч'!$A$1:$W$297</definedName>
    <definedName name="Z_B81CE5DD_59C7_4219_9F64_9F23059D6732_.wvu.PrintTitles" localSheetId="0" hidden="1">'11кв истч'!$A:$B,'11кв истч'!$19:$23</definedName>
    <definedName name="Z_B84EC98E_84AB_4AF0_98C3_5A65C514C6C5_.wvu.FilterData" localSheetId="0" hidden="1">'11кв истч'!$A$48:$W$297</definedName>
    <definedName name="Z_B8C11432_7879_4F6B_96D4_6AB50672E558_.wvu.FilterData" localSheetId="0" hidden="1">'11кв истч'!$A$48:$W$295</definedName>
    <definedName name="Z_BBF0EF1B_DBD8_4492_9CF8_F958D341F225_.wvu.FilterData" localSheetId="0" hidden="1">'11кв истч'!$A$48:$W$297</definedName>
    <definedName name="Z_BE151334_7720_47A8_B744_1F1F36FD5527_.wvu.FilterData" localSheetId="0" hidden="1">'11кв истч'!$A$48:$W$297</definedName>
    <definedName name="Z_BFFE2A37_2C1B_436E_B89F_7510F15CEFB6_.wvu.FilterData" localSheetId="0" hidden="1">'11кв истч'!$A$48:$W$291</definedName>
    <definedName name="Z_C4035866_E753_4E74_BD98_B610EDCCE194_.wvu.FilterData" localSheetId="0" hidden="1">'11кв истч'!$A$24:$X$291</definedName>
    <definedName name="Z_C4035866_E753_4E74_BD98_B610EDCCE194_.wvu.PrintArea" localSheetId="0" hidden="1">'11кв истч'!$A$1:$W$297</definedName>
    <definedName name="Z_C4035866_E753_4E74_BD98_B610EDCCE194_.wvu.PrintTitles" localSheetId="0" hidden="1">'11кв истч'!$A:$B,'11кв истч'!$19:$23</definedName>
    <definedName name="Z_C4127FE5_12E8_464C_B290_602AD096A853_.wvu.FilterData" localSheetId="0" hidden="1">'11кв истч'!$A$48:$W$291</definedName>
    <definedName name="Z_C5EFF124_8741_4FB2_8DFD_FFFD2E175AA6_.wvu.Cols" localSheetId="0" hidden="1">'11кв истч'!#REF!</definedName>
    <definedName name="Z_C5EFF124_8741_4FB2_8DFD_FFFD2E175AA6_.wvu.FilterData" localSheetId="0" hidden="1">'11кв истч'!$A$48:$W$291</definedName>
    <definedName name="Z_C676504B_35FD_4DBE_B657_AE4202CDC300_.wvu.Cols" localSheetId="0" hidden="1">'11кв истч'!#REF!</definedName>
    <definedName name="Z_C676504B_35FD_4DBE_B657_AE4202CDC300_.wvu.FilterData" localSheetId="0" hidden="1">'11кв истч'!$A$48:$W$291</definedName>
    <definedName name="Z_C676504B_35FD_4DBE_B657_AE4202CDC300_.wvu.PrintArea" localSheetId="0" hidden="1">'11кв истч'!$A$1:$W$48</definedName>
    <definedName name="Z_C676504B_35FD_4DBE_B657_AE4202CDC300_.wvu.PrintTitles" localSheetId="0" hidden="1">'11кв истч'!$19:$23</definedName>
    <definedName name="Z_C68088A4_3EB4_46BC_B21F_0EB9395BC3B8_.wvu.FilterData" localSheetId="0" hidden="1">'11кв истч'!$A$48:$W$297</definedName>
    <definedName name="Z_C784D978_84A4_4849_AEF3_4B731E7B807D_.wvu.FilterData" localSheetId="0" hidden="1">'11кв истч'!$A$48:$W$297</definedName>
    <definedName name="Z_C8008826_10AC_4917_AE8D_1FAF506D7F03_.wvu.FilterData" localSheetId="0" hidden="1">'11кв истч'!$A$48:$W$297</definedName>
    <definedName name="Z_CA769590_FE17_45EE_B2BE_AFEDEEB57907_.wvu.FilterData" localSheetId="0" hidden="1">'11кв истч'!$A$48:$W$291</definedName>
    <definedName name="Z_CB37D951_96F5_4AE8_99D2_D7A8085BE3F7_.wvu.FilterData" localSheetId="0" hidden="1">'11кв истч'!$A$48:$W$297</definedName>
    <definedName name="Z_CBCE1805_078A_40E0_B01A_2A86DFDA611F_.wvu.FilterData" localSheetId="0" hidden="1">'11кв истч'!$A$48:$W$295</definedName>
    <definedName name="Z_CC123666_CB75_43B7_BE8D_6AA4F2C525E2_.wvu.FilterData" localSheetId="0" hidden="1">'11кв истч'!$A$48:$W$291</definedName>
    <definedName name="Z_CD2BBFCB_F678_40DB_8294_B16D7E70A3F2_.wvu.FilterData" localSheetId="0" hidden="1">'11кв истч'!$A$48:$W$291</definedName>
    <definedName name="Z_D2510616_5538_4496_B8B3_EFACE99A621B_.wvu.FilterData" localSheetId="0" hidden="1">'11кв истч'!$A$48:$W$297</definedName>
    <definedName name="Z_D35C68D5_4AB4_4876_B7AC_DB5808787904_.wvu.FilterData" localSheetId="0" hidden="1">'11кв истч'!$A$48:$W$297</definedName>
    <definedName name="Z_D3DBB31F_2638_4B8E_8CBC_AE53EAEE53E8_.wvu.FilterData" localSheetId="0" hidden="1">'11кв истч'!$A$48:$W$297</definedName>
    <definedName name="Z_D9B944C6_F153_4481_A7FC_38A6B3438A84_.wvu.FilterData" localSheetId="0" hidden="1">'11кв истч'!$A$48:$W$297</definedName>
    <definedName name="Z_DA122019_8AEE_403B_8CA9_CE2DE64BEB84_.wvu.FilterData" localSheetId="0" hidden="1">'11кв истч'!$A$48:$W$291</definedName>
    <definedName name="Z_DE9A4A19_2B5F_40D3_AC7B_9CBC28641CAC_.wvu.FilterData" localSheetId="0" hidden="1">'11кв истч'!$A$48:$W$297</definedName>
    <definedName name="Z_E044C467_E737_4DD1_A683_090AEE546589_.wvu.FilterData" localSheetId="0" hidden="1">'11кв истч'!$A$48:$W$297</definedName>
    <definedName name="Z_E0A1C828_9A96_441D_8BE7_6BCFC0EF9B3D_.wvu.FilterData" localSheetId="0" hidden="1">'11кв истч'!$A$48:$W$297</definedName>
    <definedName name="Z_E0F715AC_EC95_4989_9B43_95240978CE30_.wvu.FilterData" localSheetId="0" hidden="1">'11кв истч'!$A$48:$W$291</definedName>
    <definedName name="Z_E222F804_7F63_4CAB_BA7F_EB015BC276B9_.wvu.FilterData" localSheetId="0" hidden="1">'11кв истч'!$A$48:$W$302</definedName>
    <definedName name="Z_E26A94BD_FBAC_41ED_8339_7D59AFA7B3CD_.wvu.FilterData" localSheetId="0" hidden="1">'11кв истч'!$A$48:$W$291</definedName>
    <definedName name="Z_E2760D9D_711F_48FF_88BA_568697ED1953_.wvu.FilterData" localSheetId="0" hidden="1">'11кв истч'!$A$48:$W$295</definedName>
    <definedName name="Z_E35C38A5_5727_4360_B062_90A9188B0F56_.wvu.FilterData" localSheetId="0" hidden="1">'11кв истч'!$A$48:$W$297</definedName>
    <definedName name="Z_E6561C9A_632C_41BB_8A75_C9A4FA81ADE6_.wvu.FilterData" localSheetId="0" hidden="1">'11кв истч'!$A$24:$X$129</definedName>
    <definedName name="Z_E67E8D2C_C698_4923_AE59_CA6766696DF8_.wvu.FilterData" localSheetId="0" hidden="1">'11кв истч'!$A$48:$W$291</definedName>
    <definedName name="Z_E8F36E3D_6729_4114_942B_5226BE6574BA_.wvu.FilterData" localSheetId="0" hidden="1">'11кв истч'!$A$48:$W$291</definedName>
    <definedName name="Z_E9C71993_3DA8_42BC_B3BF_66DEC161149F_.wvu.FilterData" localSheetId="0" hidden="1">'11кв истч'!$A$48:$W$291</definedName>
    <definedName name="Z_EDE0ED8E_E34E_4BB0_ABEA_40847C828F8F_.wvu.FilterData" localSheetId="0" hidden="1">'11кв истч'!$A$48:$W$297</definedName>
    <definedName name="Z_F1AA8E75_AC05_4FC1_B5E1_D271B0A93A4F_.wvu.FilterData" localSheetId="0" hidden="1">'11кв истч'!$A$24:$X$291</definedName>
    <definedName name="Z_F29DD04C_48E6_48FE_90D7_16D4A05BCFB2_.wvu.FilterData" localSheetId="0" hidden="1">'11кв истч'!$A$24:$X$291</definedName>
    <definedName name="Z_F29DD04C_48E6_48FE_90D7_16D4A05BCFB2_.wvu.PrintArea" localSheetId="0" hidden="1">'11кв истч'!$A$1:$W$297</definedName>
    <definedName name="Z_F29DD04C_48E6_48FE_90D7_16D4A05BCFB2_.wvu.PrintTitles" localSheetId="0" hidden="1">'11кв истч'!$A:$B,'11кв истч'!$19:$23</definedName>
    <definedName name="Z_F2ABD8EA_6DB7_43F4_9C2F_C38CCCDBB3FD_.wvu.FilterData" localSheetId="0" hidden="1">'11кв истч'!$A$48:$W$297</definedName>
    <definedName name="Z_F76F23A2_F414_4A2E_84E8_865337660174_.wvu.FilterData" localSheetId="0" hidden="1">'11кв истч'!$A$48:$W$297</definedName>
    <definedName name="Z_F979D6CF_076C_43BF_8A89_212D37CD2E24_.wvu.FilterData" localSheetId="0" hidden="1">'11кв истч'!$A$48:$W$297</definedName>
    <definedName name="Z_F98F2E63_0546_4C4F_8D46_045300C4EEF7_.wvu.FilterData" localSheetId="0" hidden="1">'11кв истч'!$A$48:$W$297</definedName>
    <definedName name="Z_FB08CD6B_30AF_4D5D_BBA2_72A2A4786C23_.wvu.FilterData" localSheetId="0" hidden="1">'11кв истч'!$A$48:$W$297</definedName>
    <definedName name="Z_FF0BECDC_6018_439F_BA8A_653BFFBC84E9_.wvu.FilterData" localSheetId="0" hidden="1">'11кв истч'!$A$48:$W$291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'11кв истч'!$A:$B,'11кв истч'!$19:$23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'11кв истч'!$A$1:$W$297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86" i="1" l="1"/>
  <c r="X285" i="1"/>
  <c r="T285" i="1"/>
  <c r="M285" i="1"/>
  <c r="L285" i="1"/>
  <c r="K285" i="1"/>
  <c r="J285" i="1"/>
  <c r="I285" i="1" s="1"/>
  <c r="H285" i="1"/>
  <c r="V285" i="1" s="1"/>
  <c r="G285" i="1"/>
  <c r="F285" i="1"/>
  <c r="R285" i="1" s="1"/>
  <c r="E285" i="1"/>
  <c r="P285" i="1" s="1"/>
  <c r="C285" i="1"/>
  <c r="B285" i="1"/>
  <c r="A285" i="1"/>
  <c r="X284" i="1"/>
  <c r="T284" i="1"/>
  <c r="M284" i="1"/>
  <c r="L284" i="1"/>
  <c r="K284" i="1"/>
  <c r="J284" i="1"/>
  <c r="I284" i="1" s="1"/>
  <c r="H284" i="1"/>
  <c r="V284" i="1" s="1"/>
  <c r="G284" i="1"/>
  <c r="F284" i="1"/>
  <c r="R284" i="1" s="1"/>
  <c r="E284" i="1"/>
  <c r="P284" i="1" s="1"/>
  <c r="C284" i="1"/>
  <c r="B284" i="1"/>
  <c r="A284" i="1"/>
  <c r="X283" i="1"/>
  <c r="T283" i="1"/>
  <c r="M283" i="1"/>
  <c r="L283" i="1"/>
  <c r="K283" i="1"/>
  <c r="J283" i="1"/>
  <c r="I283" i="1" s="1"/>
  <c r="I282" i="1" s="1"/>
  <c r="I260" i="1" s="1"/>
  <c r="H283" i="1"/>
  <c r="G283" i="1"/>
  <c r="F283" i="1"/>
  <c r="R283" i="1" s="1"/>
  <c r="R282" i="1" s="1"/>
  <c r="E283" i="1"/>
  <c r="P283" i="1" s="1"/>
  <c r="C283" i="1"/>
  <c r="B283" i="1"/>
  <c r="A283" i="1"/>
  <c r="M282" i="1"/>
  <c r="M260" i="1" s="1"/>
  <c r="L282" i="1"/>
  <c r="K282" i="1"/>
  <c r="J282" i="1"/>
  <c r="J260" i="1" s="1"/>
  <c r="G282" i="1"/>
  <c r="G260" i="1" s="1"/>
  <c r="F282" i="1"/>
  <c r="E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L260" i="1"/>
  <c r="K260" i="1"/>
  <c r="F260" i="1"/>
  <c r="E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X220" i="1"/>
  <c r="M220" i="1"/>
  <c r="L220" i="1"/>
  <c r="K220" i="1"/>
  <c r="J220" i="1"/>
  <c r="I220" i="1"/>
  <c r="G220" i="1"/>
  <c r="T220" i="1" s="1"/>
  <c r="F220" i="1"/>
  <c r="R220" i="1" s="1"/>
  <c r="E220" i="1"/>
  <c r="H220" i="1" s="1"/>
  <c r="V220" i="1" s="1"/>
  <c r="C220" i="1"/>
  <c r="B220" i="1"/>
  <c r="A220" i="1"/>
  <c r="X219" i="1"/>
  <c r="M219" i="1"/>
  <c r="L219" i="1"/>
  <c r="K219" i="1"/>
  <c r="J219" i="1"/>
  <c r="I219" i="1"/>
  <c r="H219" i="1"/>
  <c r="V219" i="1" s="1"/>
  <c r="G219" i="1"/>
  <c r="T219" i="1" s="1"/>
  <c r="F219" i="1"/>
  <c r="R219" i="1" s="1"/>
  <c r="E219" i="1"/>
  <c r="P219" i="1" s="1"/>
  <c r="C219" i="1"/>
  <c r="B219" i="1"/>
  <c r="A219" i="1"/>
  <c r="X218" i="1"/>
  <c r="T218" i="1"/>
  <c r="M218" i="1"/>
  <c r="L218" i="1"/>
  <c r="K218" i="1"/>
  <c r="J218" i="1"/>
  <c r="I218" i="1"/>
  <c r="H218" i="1"/>
  <c r="V218" i="1" s="1"/>
  <c r="G218" i="1"/>
  <c r="F218" i="1"/>
  <c r="R218" i="1" s="1"/>
  <c r="E218" i="1"/>
  <c r="P218" i="1" s="1"/>
  <c r="C218" i="1"/>
  <c r="B218" i="1"/>
  <c r="A218" i="1"/>
  <c r="X217" i="1"/>
  <c r="T217" i="1"/>
  <c r="M217" i="1"/>
  <c r="L217" i="1"/>
  <c r="K217" i="1"/>
  <c r="J217" i="1"/>
  <c r="I217" i="1"/>
  <c r="H217" i="1"/>
  <c r="V217" i="1" s="1"/>
  <c r="G217" i="1"/>
  <c r="F217" i="1"/>
  <c r="R217" i="1" s="1"/>
  <c r="E217" i="1"/>
  <c r="P217" i="1" s="1"/>
  <c r="C217" i="1"/>
  <c r="B217" i="1"/>
  <c r="A217" i="1"/>
  <c r="X216" i="1"/>
  <c r="T216" i="1"/>
  <c r="M216" i="1"/>
  <c r="L216" i="1"/>
  <c r="K216" i="1"/>
  <c r="J216" i="1"/>
  <c r="I216" i="1"/>
  <c r="H216" i="1"/>
  <c r="V216" i="1" s="1"/>
  <c r="G216" i="1"/>
  <c r="F216" i="1"/>
  <c r="R216" i="1" s="1"/>
  <c r="E216" i="1"/>
  <c r="P216" i="1" s="1"/>
  <c r="C216" i="1"/>
  <c r="B216" i="1"/>
  <c r="A216" i="1"/>
  <c r="X215" i="1"/>
  <c r="T215" i="1"/>
  <c r="M215" i="1"/>
  <c r="L215" i="1"/>
  <c r="K215" i="1"/>
  <c r="J215" i="1"/>
  <c r="I215" i="1"/>
  <c r="H215" i="1"/>
  <c r="V215" i="1" s="1"/>
  <c r="G215" i="1"/>
  <c r="F215" i="1"/>
  <c r="R215" i="1" s="1"/>
  <c r="E215" i="1"/>
  <c r="P215" i="1" s="1"/>
  <c r="C215" i="1"/>
  <c r="B215" i="1"/>
  <c r="A215" i="1"/>
  <c r="X214" i="1"/>
  <c r="T214" i="1"/>
  <c r="R214" i="1"/>
  <c r="M214" i="1"/>
  <c r="L214" i="1"/>
  <c r="K214" i="1"/>
  <c r="J214" i="1"/>
  <c r="I214" i="1"/>
  <c r="H214" i="1"/>
  <c r="V214" i="1" s="1"/>
  <c r="G214" i="1"/>
  <c r="F214" i="1"/>
  <c r="E214" i="1"/>
  <c r="P214" i="1" s="1"/>
  <c r="C214" i="1"/>
  <c r="B214" i="1"/>
  <c r="A214" i="1"/>
  <c r="X213" i="1"/>
  <c r="T213" i="1"/>
  <c r="M213" i="1"/>
  <c r="L213" i="1"/>
  <c r="I213" i="1" s="1"/>
  <c r="K213" i="1"/>
  <c r="J213" i="1"/>
  <c r="H213" i="1"/>
  <c r="V213" i="1" s="1"/>
  <c r="G213" i="1"/>
  <c r="F213" i="1"/>
  <c r="R213" i="1" s="1"/>
  <c r="E213" i="1"/>
  <c r="P213" i="1" s="1"/>
  <c r="C213" i="1"/>
  <c r="B213" i="1"/>
  <c r="A213" i="1"/>
  <c r="X212" i="1"/>
  <c r="R212" i="1"/>
  <c r="M212" i="1"/>
  <c r="I212" i="1" s="1"/>
  <c r="L212" i="1"/>
  <c r="K212" i="1"/>
  <c r="J212" i="1"/>
  <c r="H212" i="1"/>
  <c r="V212" i="1" s="1"/>
  <c r="G212" i="1"/>
  <c r="T212" i="1" s="1"/>
  <c r="F212" i="1"/>
  <c r="E212" i="1"/>
  <c r="P212" i="1" s="1"/>
  <c r="C212" i="1"/>
  <c r="B212" i="1"/>
  <c r="A212" i="1"/>
  <c r="X211" i="1"/>
  <c r="M211" i="1"/>
  <c r="L211" i="1"/>
  <c r="I211" i="1" s="1"/>
  <c r="K211" i="1"/>
  <c r="J211" i="1"/>
  <c r="H211" i="1"/>
  <c r="V211" i="1" s="1"/>
  <c r="G211" i="1"/>
  <c r="T211" i="1" s="1"/>
  <c r="F211" i="1"/>
  <c r="R211" i="1" s="1"/>
  <c r="E211" i="1"/>
  <c r="C211" i="1"/>
  <c r="B211" i="1"/>
  <c r="A211" i="1"/>
  <c r="X210" i="1"/>
  <c r="R210" i="1"/>
  <c r="M210" i="1"/>
  <c r="I210" i="1" s="1"/>
  <c r="L210" i="1"/>
  <c r="K210" i="1"/>
  <c r="J210" i="1"/>
  <c r="G210" i="1"/>
  <c r="T210" i="1" s="1"/>
  <c r="F210" i="1"/>
  <c r="E210" i="1"/>
  <c r="H210" i="1" s="1"/>
  <c r="V210" i="1" s="1"/>
  <c r="C210" i="1"/>
  <c r="B210" i="1"/>
  <c r="A210" i="1"/>
  <c r="X209" i="1"/>
  <c r="M209" i="1"/>
  <c r="L209" i="1"/>
  <c r="I209" i="1" s="1"/>
  <c r="K209" i="1"/>
  <c r="J209" i="1"/>
  <c r="H209" i="1"/>
  <c r="V209" i="1" s="1"/>
  <c r="G209" i="1"/>
  <c r="T209" i="1" s="1"/>
  <c r="F209" i="1"/>
  <c r="R209" i="1" s="1"/>
  <c r="E209" i="1"/>
  <c r="C209" i="1"/>
  <c r="B209" i="1"/>
  <c r="A209" i="1"/>
  <c r="X208" i="1"/>
  <c r="R208" i="1"/>
  <c r="M208" i="1"/>
  <c r="L208" i="1"/>
  <c r="K208" i="1"/>
  <c r="I208" i="1" s="1"/>
  <c r="J208" i="1"/>
  <c r="G208" i="1"/>
  <c r="T208" i="1" s="1"/>
  <c r="F208" i="1"/>
  <c r="E208" i="1"/>
  <c r="H208" i="1" s="1"/>
  <c r="V208" i="1" s="1"/>
  <c r="C208" i="1"/>
  <c r="B208" i="1"/>
  <c r="A208" i="1"/>
  <c r="X207" i="1"/>
  <c r="M207" i="1"/>
  <c r="L207" i="1"/>
  <c r="I207" i="1" s="1"/>
  <c r="K207" i="1"/>
  <c r="J207" i="1"/>
  <c r="H207" i="1"/>
  <c r="V207" i="1" s="1"/>
  <c r="G207" i="1"/>
  <c r="T207" i="1" s="1"/>
  <c r="F207" i="1"/>
  <c r="R207" i="1" s="1"/>
  <c r="E207" i="1"/>
  <c r="C207" i="1"/>
  <c r="B207" i="1"/>
  <c r="A207" i="1"/>
  <c r="X206" i="1"/>
  <c r="R206" i="1"/>
  <c r="M206" i="1"/>
  <c r="L206" i="1"/>
  <c r="K206" i="1"/>
  <c r="I206" i="1" s="1"/>
  <c r="J206" i="1"/>
  <c r="G206" i="1"/>
  <c r="T206" i="1" s="1"/>
  <c r="F206" i="1"/>
  <c r="E206" i="1"/>
  <c r="H206" i="1" s="1"/>
  <c r="V206" i="1" s="1"/>
  <c r="C206" i="1"/>
  <c r="B206" i="1"/>
  <c r="A206" i="1"/>
  <c r="X205" i="1"/>
  <c r="M205" i="1"/>
  <c r="L205" i="1"/>
  <c r="I205" i="1" s="1"/>
  <c r="K205" i="1"/>
  <c r="J205" i="1"/>
  <c r="H205" i="1"/>
  <c r="V205" i="1" s="1"/>
  <c r="G205" i="1"/>
  <c r="T205" i="1" s="1"/>
  <c r="F205" i="1"/>
  <c r="R205" i="1" s="1"/>
  <c r="E205" i="1"/>
  <c r="C205" i="1"/>
  <c r="B205" i="1"/>
  <c r="A205" i="1"/>
  <c r="X204" i="1"/>
  <c r="R204" i="1"/>
  <c r="M204" i="1"/>
  <c r="L204" i="1"/>
  <c r="K204" i="1"/>
  <c r="J204" i="1"/>
  <c r="G204" i="1"/>
  <c r="T204" i="1" s="1"/>
  <c r="F204" i="1"/>
  <c r="E204" i="1"/>
  <c r="H204" i="1" s="1"/>
  <c r="V204" i="1" s="1"/>
  <c r="C204" i="1"/>
  <c r="B204" i="1"/>
  <c r="A204" i="1"/>
  <c r="X203" i="1"/>
  <c r="M203" i="1"/>
  <c r="L203" i="1"/>
  <c r="I203" i="1" s="1"/>
  <c r="K203" i="1"/>
  <c r="J203" i="1"/>
  <c r="H203" i="1"/>
  <c r="V203" i="1" s="1"/>
  <c r="G203" i="1"/>
  <c r="T203" i="1" s="1"/>
  <c r="F203" i="1"/>
  <c r="R203" i="1" s="1"/>
  <c r="E203" i="1"/>
  <c r="C203" i="1"/>
  <c r="B203" i="1"/>
  <c r="A203" i="1"/>
  <c r="X202" i="1"/>
  <c r="R202" i="1"/>
  <c r="M202" i="1"/>
  <c r="L202" i="1"/>
  <c r="K202" i="1"/>
  <c r="I202" i="1" s="1"/>
  <c r="J202" i="1"/>
  <c r="G202" i="1"/>
  <c r="T202" i="1" s="1"/>
  <c r="F202" i="1"/>
  <c r="E202" i="1"/>
  <c r="H202" i="1" s="1"/>
  <c r="V202" i="1" s="1"/>
  <c r="C202" i="1"/>
  <c r="B202" i="1"/>
  <c r="A202" i="1"/>
  <c r="X201" i="1"/>
  <c r="M201" i="1"/>
  <c r="L201" i="1"/>
  <c r="I201" i="1" s="1"/>
  <c r="K201" i="1"/>
  <c r="J201" i="1"/>
  <c r="H201" i="1"/>
  <c r="V201" i="1" s="1"/>
  <c r="G201" i="1"/>
  <c r="T201" i="1" s="1"/>
  <c r="F201" i="1"/>
  <c r="R201" i="1" s="1"/>
  <c r="E201" i="1"/>
  <c r="C201" i="1"/>
  <c r="B201" i="1"/>
  <c r="A201" i="1"/>
  <c r="X200" i="1"/>
  <c r="M200" i="1"/>
  <c r="L200" i="1"/>
  <c r="K200" i="1"/>
  <c r="R200" i="1" s="1"/>
  <c r="J200" i="1"/>
  <c r="G200" i="1"/>
  <c r="T200" i="1" s="1"/>
  <c r="F200" i="1"/>
  <c r="E200" i="1"/>
  <c r="H200" i="1" s="1"/>
  <c r="V200" i="1" s="1"/>
  <c r="C200" i="1"/>
  <c r="B200" i="1"/>
  <c r="A200" i="1"/>
  <c r="X199" i="1"/>
  <c r="M199" i="1"/>
  <c r="L199" i="1"/>
  <c r="I199" i="1" s="1"/>
  <c r="K199" i="1"/>
  <c r="J199" i="1"/>
  <c r="H199" i="1"/>
  <c r="V199" i="1" s="1"/>
  <c r="G199" i="1"/>
  <c r="T199" i="1" s="1"/>
  <c r="F199" i="1"/>
  <c r="R199" i="1" s="1"/>
  <c r="E199" i="1"/>
  <c r="C199" i="1"/>
  <c r="B199" i="1"/>
  <c r="A199" i="1"/>
  <c r="X198" i="1"/>
  <c r="T198" i="1"/>
  <c r="M198" i="1"/>
  <c r="L198" i="1"/>
  <c r="K198" i="1"/>
  <c r="R198" i="1" s="1"/>
  <c r="J198" i="1"/>
  <c r="G198" i="1"/>
  <c r="F198" i="1"/>
  <c r="E198" i="1"/>
  <c r="H198" i="1" s="1"/>
  <c r="V198" i="1" s="1"/>
  <c r="C198" i="1"/>
  <c r="B198" i="1"/>
  <c r="A198" i="1"/>
  <c r="X197" i="1"/>
  <c r="Q197" i="1"/>
  <c r="M197" i="1"/>
  <c r="L197" i="1"/>
  <c r="K197" i="1"/>
  <c r="J197" i="1"/>
  <c r="I197" i="1" s="1"/>
  <c r="H197" i="1"/>
  <c r="V197" i="1" s="1"/>
  <c r="G197" i="1"/>
  <c r="T197" i="1" s="1"/>
  <c r="F197" i="1"/>
  <c r="R197" i="1" s="1"/>
  <c r="E197" i="1"/>
  <c r="D197" i="1"/>
  <c r="C197" i="1"/>
  <c r="B197" i="1"/>
  <c r="A197" i="1"/>
  <c r="X196" i="1"/>
  <c r="V196" i="1"/>
  <c r="T196" i="1"/>
  <c r="P196" i="1"/>
  <c r="M196" i="1"/>
  <c r="L196" i="1"/>
  <c r="K196" i="1"/>
  <c r="J196" i="1"/>
  <c r="I196" i="1" s="1"/>
  <c r="H196" i="1"/>
  <c r="G196" i="1"/>
  <c r="F196" i="1"/>
  <c r="R196" i="1" s="1"/>
  <c r="E196" i="1"/>
  <c r="D196" i="1"/>
  <c r="C196" i="1"/>
  <c r="B196" i="1"/>
  <c r="A196" i="1"/>
  <c r="X195" i="1"/>
  <c r="V195" i="1"/>
  <c r="T195" i="1"/>
  <c r="M195" i="1"/>
  <c r="L195" i="1"/>
  <c r="K195" i="1"/>
  <c r="J195" i="1"/>
  <c r="H195" i="1"/>
  <c r="G195" i="1"/>
  <c r="F195" i="1"/>
  <c r="R195" i="1" s="1"/>
  <c r="E195" i="1"/>
  <c r="D195" i="1"/>
  <c r="C195" i="1"/>
  <c r="B195" i="1"/>
  <c r="A195" i="1"/>
  <c r="X194" i="1"/>
  <c r="V194" i="1"/>
  <c r="T194" i="1"/>
  <c r="P194" i="1"/>
  <c r="M194" i="1"/>
  <c r="L194" i="1"/>
  <c r="K194" i="1"/>
  <c r="J194" i="1"/>
  <c r="I194" i="1" s="1"/>
  <c r="H194" i="1"/>
  <c r="G194" i="1"/>
  <c r="F194" i="1"/>
  <c r="R194" i="1" s="1"/>
  <c r="E194" i="1"/>
  <c r="D194" i="1"/>
  <c r="C194" i="1"/>
  <c r="B194" i="1"/>
  <c r="A194" i="1"/>
  <c r="X193" i="1"/>
  <c r="T193" i="1"/>
  <c r="M193" i="1"/>
  <c r="L193" i="1"/>
  <c r="K193" i="1"/>
  <c r="J193" i="1"/>
  <c r="I193" i="1" s="1"/>
  <c r="H193" i="1"/>
  <c r="V193" i="1" s="1"/>
  <c r="G193" i="1"/>
  <c r="F193" i="1"/>
  <c r="R193" i="1" s="1"/>
  <c r="E193" i="1"/>
  <c r="C193" i="1"/>
  <c r="B193" i="1"/>
  <c r="A193" i="1"/>
  <c r="X192" i="1"/>
  <c r="T192" i="1"/>
  <c r="P192" i="1"/>
  <c r="M192" i="1"/>
  <c r="L192" i="1"/>
  <c r="K192" i="1"/>
  <c r="J192" i="1"/>
  <c r="I192" i="1" s="1"/>
  <c r="H192" i="1"/>
  <c r="V192" i="1" s="1"/>
  <c r="G192" i="1"/>
  <c r="F192" i="1"/>
  <c r="R192" i="1" s="1"/>
  <c r="E192" i="1"/>
  <c r="C192" i="1"/>
  <c r="B192" i="1"/>
  <c r="A192" i="1"/>
  <c r="X191" i="1"/>
  <c r="V191" i="1"/>
  <c r="T191" i="1"/>
  <c r="M191" i="1"/>
  <c r="L191" i="1"/>
  <c r="K191" i="1"/>
  <c r="J191" i="1"/>
  <c r="I191" i="1" s="1"/>
  <c r="H191" i="1"/>
  <c r="G191" i="1"/>
  <c r="F191" i="1"/>
  <c r="R191" i="1" s="1"/>
  <c r="E191" i="1"/>
  <c r="D191" i="1"/>
  <c r="C191" i="1"/>
  <c r="B191" i="1"/>
  <c r="A191" i="1"/>
  <c r="X190" i="1"/>
  <c r="T190" i="1"/>
  <c r="M190" i="1"/>
  <c r="L190" i="1"/>
  <c r="K190" i="1"/>
  <c r="J190" i="1"/>
  <c r="H190" i="1"/>
  <c r="V190" i="1" s="1"/>
  <c r="G190" i="1"/>
  <c r="F190" i="1"/>
  <c r="R190" i="1" s="1"/>
  <c r="E190" i="1"/>
  <c r="C190" i="1"/>
  <c r="B190" i="1"/>
  <c r="A190" i="1"/>
  <c r="X189" i="1"/>
  <c r="V189" i="1"/>
  <c r="R189" i="1"/>
  <c r="M189" i="1"/>
  <c r="L189" i="1"/>
  <c r="T189" i="1" s="1"/>
  <c r="K189" i="1"/>
  <c r="J189" i="1"/>
  <c r="H189" i="1"/>
  <c r="G189" i="1"/>
  <c r="F189" i="1"/>
  <c r="D189" i="1" s="1"/>
  <c r="E189" i="1"/>
  <c r="C189" i="1"/>
  <c r="B189" i="1"/>
  <c r="A189" i="1"/>
  <c r="X188" i="1"/>
  <c r="S188" i="1"/>
  <c r="R188" i="1"/>
  <c r="M188" i="1"/>
  <c r="L188" i="1"/>
  <c r="K188" i="1"/>
  <c r="J188" i="1"/>
  <c r="I188" i="1" s="1"/>
  <c r="H188" i="1"/>
  <c r="V188" i="1" s="1"/>
  <c r="G188" i="1"/>
  <c r="T188" i="1" s="1"/>
  <c r="F188" i="1"/>
  <c r="E188" i="1"/>
  <c r="D188" i="1"/>
  <c r="C188" i="1"/>
  <c r="B188" i="1"/>
  <c r="A188" i="1"/>
  <c r="X187" i="1"/>
  <c r="R187" i="1"/>
  <c r="P187" i="1"/>
  <c r="M187" i="1"/>
  <c r="L187" i="1"/>
  <c r="T187" i="1" s="1"/>
  <c r="K187" i="1"/>
  <c r="J187" i="1"/>
  <c r="H187" i="1"/>
  <c r="D187" i="1" s="1"/>
  <c r="G187" i="1"/>
  <c r="F187" i="1"/>
  <c r="E187" i="1"/>
  <c r="C187" i="1"/>
  <c r="B187" i="1"/>
  <c r="A187" i="1"/>
  <c r="X186" i="1"/>
  <c r="M186" i="1"/>
  <c r="V186" i="1" s="1"/>
  <c r="L186" i="1"/>
  <c r="T186" i="1" s="1"/>
  <c r="K186" i="1"/>
  <c r="J186" i="1"/>
  <c r="P186" i="1" s="1"/>
  <c r="H186" i="1"/>
  <c r="G186" i="1"/>
  <c r="F186" i="1"/>
  <c r="E186" i="1"/>
  <c r="C186" i="1"/>
  <c r="B186" i="1"/>
  <c r="A186" i="1"/>
  <c r="X185" i="1"/>
  <c r="R185" i="1"/>
  <c r="M185" i="1"/>
  <c r="V185" i="1" s="1"/>
  <c r="L185" i="1"/>
  <c r="K185" i="1"/>
  <c r="J185" i="1"/>
  <c r="I185" i="1" s="1"/>
  <c r="H185" i="1"/>
  <c r="G185" i="1"/>
  <c r="F185" i="1"/>
  <c r="E185" i="1"/>
  <c r="C185" i="1"/>
  <c r="B185" i="1"/>
  <c r="A185" i="1"/>
  <c r="X184" i="1"/>
  <c r="P184" i="1"/>
  <c r="M184" i="1"/>
  <c r="L184" i="1"/>
  <c r="T184" i="1" s="1"/>
  <c r="K184" i="1"/>
  <c r="J184" i="1"/>
  <c r="H184" i="1"/>
  <c r="V184" i="1" s="1"/>
  <c r="G184" i="1"/>
  <c r="F184" i="1"/>
  <c r="R184" i="1" s="1"/>
  <c r="E184" i="1"/>
  <c r="C184" i="1"/>
  <c r="B184" i="1"/>
  <c r="A184" i="1"/>
  <c r="X183" i="1"/>
  <c r="R183" i="1"/>
  <c r="M183" i="1"/>
  <c r="V183" i="1" s="1"/>
  <c r="L183" i="1"/>
  <c r="K183" i="1"/>
  <c r="J183" i="1"/>
  <c r="H183" i="1"/>
  <c r="G183" i="1"/>
  <c r="T183" i="1" s="1"/>
  <c r="F183" i="1"/>
  <c r="D183" i="1" s="1"/>
  <c r="E183" i="1"/>
  <c r="C183" i="1"/>
  <c r="B183" i="1"/>
  <c r="A183" i="1"/>
  <c r="X182" i="1"/>
  <c r="S182" i="1"/>
  <c r="R182" i="1"/>
  <c r="M182" i="1"/>
  <c r="L182" i="1"/>
  <c r="K182" i="1"/>
  <c r="J182" i="1"/>
  <c r="I182" i="1" s="1"/>
  <c r="H182" i="1"/>
  <c r="V182" i="1" s="1"/>
  <c r="G182" i="1"/>
  <c r="T182" i="1" s="1"/>
  <c r="F182" i="1"/>
  <c r="E182" i="1"/>
  <c r="D182" i="1"/>
  <c r="C182" i="1"/>
  <c r="B182" i="1"/>
  <c r="A182" i="1"/>
  <c r="X181" i="1"/>
  <c r="T181" i="1"/>
  <c r="R181" i="1"/>
  <c r="P181" i="1"/>
  <c r="M181" i="1"/>
  <c r="L181" i="1"/>
  <c r="K181" i="1"/>
  <c r="J181" i="1"/>
  <c r="H181" i="1"/>
  <c r="D181" i="1" s="1"/>
  <c r="G181" i="1"/>
  <c r="F181" i="1"/>
  <c r="E181" i="1"/>
  <c r="C181" i="1"/>
  <c r="B181" i="1"/>
  <c r="A181" i="1"/>
  <c r="X180" i="1"/>
  <c r="V180" i="1"/>
  <c r="R180" i="1"/>
  <c r="M180" i="1"/>
  <c r="L180" i="1"/>
  <c r="K180" i="1"/>
  <c r="J180" i="1"/>
  <c r="P180" i="1" s="1"/>
  <c r="H180" i="1"/>
  <c r="G180" i="1"/>
  <c r="T180" i="1" s="1"/>
  <c r="F180" i="1"/>
  <c r="D180" i="1" s="1"/>
  <c r="E180" i="1"/>
  <c r="C180" i="1"/>
  <c r="B180" i="1"/>
  <c r="A180" i="1"/>
  <c r="X179" i="1"/>
  <c r="V179" i="1"/>
  <c r="M179" i="1"/>
  <c r="L179" i="1"/>
  <c r="I179" i="1" s="1"/>
  <c r="K179" i="1"/>
  <c r="J179" i="1"/>
  <c r="P179" i="1" s="1"/>
  <c r="H179" i="1"/>
  <c r="G179" i="1"/>
  <c r="F179" i="1"/>
  <c r="E179" i="1"/>
  <c r="C179" i="1"/>
  <c r="B179" i="1"/>
  <c r="A179" i="1"/>
  <c r="X178" i="1"/>
  <c r="M178" i="1"/>
  <c r="L178" i="1"/>
  <c r="K178" i="1"/>
  <c r="J178" i="1"/>
  <c r="I178" i="1" s="1"/>
  <c r="H178" i="1"/>
  <c r="V178" i="1" s="1"/>
  <c r="G178" i="1"/>
  <c r="T178" i="1" s="1"/>
  <c r="F178" i="1"/>
  <c r="R178" i="1" s="1"/>
  <c r="E178" i="1"/>
  <c r="D178" i="1"/>
  <c r="C178" i="1"/>
  <c r="B178" i="1"/>
  <c r="A178" i="1"/>
  <c r="X177" i="1"/>
  <c r="R177" i="1"/>
  <c r="M177" i="1"/>
  <c r="L177" i="1"/>
  <c r="K177" i="1"/>
  <c r="J177" i="1"/>
  <c r="P177" i="1" s="1"/>
  <c r="H177" i="1"/>
  <c r="G177" i="1"/>
  <c r="T177" i="1" s="1"/>
  <c r="F177" i="1"/>
  <c r="E177" i="1"/>
  <c r="C177" i="1"/>
  <c r="B177" i="1"/>
  <c r="A177" i="1"/>
  <c r="X176" i="1"/>
  <c r="V176" i="1"/>
  <c r="M176" i="1"/>
  <c r="L176" i="1"/>
  <c r="I176" i="1" s="1"/>
  <c r="K176" i="1"/>
  <c r="J176" i="1"/>
  <c r="P176" i="1" s="1"/>
  <c r="H176" i="1"/>
  <c r="G176" i="1"/>
  <c r="F176" i="1"/>
  <c r="E176" i="1"/>
  <c r="C176" i="1"/>
  <c r="B176" i="1"/>
  <c r="A176" i="1"/>
  <c r="X175" i="1"/>
  <c r="P175" i="1"/>
  <c r="M175" i="1"/>
  <c r="L175" i="1"/>
  <c r="K175" i="1"/>
  <c r="J175" i="1"/>
  <c r="I175" i="1" s="1"/>
  <c r="H175" i="1"/>
  <c r="V175" i="1" s="1"/>
  <c r="G175" i="1"/>
  <c r="T175" i="1" s="1"/>
  <c r="F175" i="1"/>
  <c r="R175" i="1" s="1"/>
  <c r="E175" i="1"/>
  <c r="D175" i="1"/>
  <c r="C175" i="1"/>
  <c r="B175" i="1"/>
  <c r="A175" i="1"/>
  <c r="X174" i="1"/>
  <c r="R174" i="1"/>
  <c r="M174" i="1"/>
  <c r="L174" i="1"/>
  <c r="K174" i="1"/>
  <c r="J174" i="1"/>
  <c r="P174" i="1" s="1"/>
  <c r="H174" i="1"/>
  <c r="G174" i="1"/>
  <c r="T174" i="1" s="1"/>
  <c r="F174" i="1"/>
  <c r="E174" i="1"/>
  <c r="C174" i="1"/>
  <c r="B174" i="1"/>
  <c r="A174" i="1"/>
  <c r="X173" i="1"/>
  <c r="V173" i="1"/>
  <c r="M173" i="1"/>
  <c r="L173" i="1"/>
  <c r="I173" i="1" s="1"/>
  <c r="K173" i="1"/>
  <c r="J173" i="1"/>
  <c r="P173" i="1" s="1"/>
  <c r="H173" i="1"/>
  <c r="G173" i="1"/>
  <c r="T173" i="1" s="1"/>
  <c r="F173" i="1"/>
  <c r="E173" i="1"/>
  <c r="C173" i="1"/>
  <c r="B173" i="1"/>
  <c r="A173" i="1"/>
  <c r="X172" i="1"/>
  <c r="P172" i="1"/>
  <c r="M172" i="1"/>
  <c r="L172" i="1"/>
  <c r="K172" i="1"/>
  <c r="J172" i="1"/>
  <c r="I172" i="1" s="1"/>
  <c r="H172" i="1"/>
  <c r="V172" i="1" s="1"/>
  <c r="G172" i="1"/>
  <c r="T172" i="1" s="1"/>
  <c r="F172" i="1"/>
  <c r="R172" i="1" s="1"/>
  <c r="E172" i="1"/>
  <c r="D172" i="1"/>
  <c r="C172" i="1"/>
  <c r="B172" i="1"/>
  <c r="A172" i="1"/>
  <c r="X171" i="1"/>
  <c r="R171" i="1"/>
  <c r="M171" i="1"/>
  <c r="L171" i="1"/>
  <c r="K171" i="1"/>
  <c r="J171" i="1"/>
  <c r="P171" i="1" s="1"/>
  <c r="H171" i="1"/>
  <c r="G171" i="1"/>
  <c r="T171" i="1" s="1"/>
  <c r="F171" i="1"/>
  <c r="E171" i="1"/>
  <c r="C171" i="1"/>
  <c r="B171" i="1"/>
  <c r="A171" i="1"/>
  <c r="X170" i="1"/>
  <c r="M170" i="1"/>
  <c r="L170" i="1"/>
  <c r="I170" i="1" s="1"/>
  <c r="K170" i="1"/>
  <c r="J170" i="1"/>
  <c r="P170" i="1" s="1"/>
  <c r="H170" i="1"/>
  <c r="V170" i="1" s="1"/>
  <c r="G170" i="1"/>
  <c r="T170" i="1" s="1"/>
  <c r="F170" i="1"/>
  <c r="E170" i="1"/>
  <c r="C170" i="1"/>
  <c r="B170" i="1"/>
  <c r="A170" i="1"/>
  <c r="X169" i="1"/>
  <c r="P169" i="1"/>
  <c r="M169" i="1"/>
  <c r="L169" i="1"/>
  <c r="K169" i="1"/>
  <c r="J169" i="1"/>
  <c r="I169" i="1" s="1"/>
  <c r="H169" i="1"/>
  <c r="V169" i="1" s="1"/>
  <c r="G169" i="1"/>
  <c r="T169" i="1" s="1"/>
  <c r="F169" i="1"/>
  <c r="R169" i="1" s="1"/>
  <c r="E169" i="1"/>
  <c r="D169" i="1"/>
  <c r="C169" i="1"/>
  <c r="B169" i="1"/>
  <c r="A169" i="1"/>
  <c r="X168" i="1"/>
  <c r="R168" i="1"/>
  <c r="M168" i="1"/>
  <c r="L168" i="1"/>
  <c r="K168" i="1"/>
  <c r="J168" i="1"/>
  <c r="P168" i="1" s="1"/>
  <c r="H168" i="1"/>
  <c r="G168" i="1"/>
  <c r="T168" i="1" s="1"/>
  <c r="F168" i="1"/>
  <c r="E168" i="1"/>
  <c r="C168" i="1"/>
  <c r="B168" i="1"/>
  <c r="A168" i="1"/>
  <c r="X167" i="1"/>
  <c r="M167" i="1"/>
  <c r="L167" i="1"/>
  <c r="I167" i="1" s="1"/>
  <c r="K167" i="1"/>
  <c r="J167" i="1"/>
  <c r="P167" i="1" s="1"/>
  <c r="H167" i="1"/>
  <c r="V167" i="1" s="1"/>
  <c r="G167" i="1"/>
  <c r="T167" i="1" s="1"/>
  <c r="F167" i="1"/>
  <c r="E167" i="1"/>
  <c r="C167" i="1"/>
  <c r="B167" i="1"/>
  <c r="A167" i="1"/>
  <c r="X166" i="1"/>
  <c r="M166" i="1"/>
  <c r="L166" i="1"/>
  <c r="K166" i="1"/>
  <c r="J166" i="1"/>
  <c r="P166" i="1" s="1"/>
  <c r="H166" i="1"/>
  <c r="V166" i="1" s="1"/>
  <c r="G166" i="1"/>
  <c r="F166" i="1"/>
  <c r="D166" i="1" s="1"/>
  <c r="E166" i="1"/>
  <c r="C166" i="1"/>
  <c r="B166" i="1"/>
  <c r="A166" i="1"/>
  <c r="X165" i="1"/>
  <c r="M165" i="1"/>
  <c r="L165" i="1"/>
  <c r="K165" i="1"/>
  <c r="J165" i="1"/>
  <c r="P165" i="1" s="1"/>
  <c r="H165" i="1"/>
  <c r="V165" i="1" s="1"/>
  <c r="G165" i="1"/>
  <c r="F165" i="1"/>
  <c r="D165" i="1" s="1"/>
  <c r="E165" i="1"/>
  <c r="C165" i="1"/>
  <c r="B165" i="1"/>
  <c r="A165" i="1"/>
  <c r="X164" i="1"/>
  <c r="R164" i="1"/>
  <c r="M164" i="1"/>
  <c r="L164" i="1"/>
  <c r="K164" i="1"/>
  <c r="J164" i="1"/>
  <c r="P164" i="1" s="1"/>
  <c r="H164" i="1"/>
  <c r="V164" i="1" s="1"/>
  <c r="G164" i="1"/>
  <c r="F164" i="1"/>
  <c r="D164" i="1" s="1"/>
  <c r="E164" i="1"/>
  <c r="C164" i="1"/>
  <c r="B164" i="1"/>
  <c r="A164" i="1"/>
  <c r="X163" i="1"/>
  <c r="R163" i="1"/>
  <c r="M163" i="1"/>
  <c r="L163" i="1"/>
  <c r="K163" i="1"/>
  <c r="J163" i="1"/>
  <c r="P163" i="1" s="1"/>
  <c r="H163" i="1"/>
  <c r="V163" i="1" s="1"/>
  <c r="G163" i="1"/>
  <c r="F163" i="1"/>
  <c r="D163" i="1" s="1"/>
  <c r="E163" i="1"/>
  <c r="C163" i="1"/>
  <c r="B163" i="1"/>
  <c r="A163" i="1"/>
  <c r="X162" i="1"/>
  <c r="M162" i="1"/>
  <c r="L162" i="1"/>
  <c r="K162" i="1"/>
  <c r="J162" i="1"/>
  <c r="P162" i="1" s="1"/>
  <c r="H162" i="1"/>
  <c r="V162" i="1" s="1"/>
  <c r="G162" i="1"/>
  <c r="F162" i="1"/>
  <c r="E162" i="1"/>
  <c r="C162" i="1"/>
  <c r="B162" i="1"/>
  <c r="A162" i="1"/>
  <c r="X161" i="1"/>
  <c r="R161" i="1"/>
  <c r="M161" i="1"/>
  <c r="L161" i="1"/>
  <c r="K161" i="1"/>
  <c r="J161" i="1"/>
  <c r="P161" i="1" s="1"/>
  <c r="H161" i="1"/>
  <c r="V161" i="1" s="1"/>
  <c r="G161" i="1"/>
  <c r="F161" i="1"/>
  <c r="E161" i="1"/>
  <c r="C161" i="1"/>
  <c r="B161" i="1"/>
  <c r="A161" i="1"/>
  <c r="X160" i="1"/>
  <c r="R160" i="1"/>
  <c r="M160" i="1"/>
  <c r="L160" i="1"/>
  <c r="K160" i="1"/>
  <c r="J160" i="1"/>
  <c r="P160" i="1" s="1"/>
  <c r="H160" i="1"/>
  <c r="V160" i="1" s="1"/>
  <c r="G160" i="1"/>
  <c r="F160" i="1"/>
  <c r="E160" i="1"/>
  <c r="C160" i="1"/>
  <c r="B160" i="1"/>
  <c r="A160" i="1"/>
  <c r="X159" i="1"/>
  <c r="R159" i="1"/>
  <c r="M159" i="1"/>
  <c r="L159" i="1"/>
  <c r="I159" i="1" s="1"/>
  <c r="K159" i="1"/>
  <c r="J159" i="1"/>
  <c r="P159" i="1" s="1"/>
  <c r="H159" i="1"/>
  <c r="V159" i="1" s="1"/>
  <c r="G159" i="1"/>
  <c r="F159" i="1"/>
  <c r="E159" i="1"/>
  <c r="C159" i="1"/>
  <c r="B159" i="1"/>
  <c r="A159" i="1"/>
  <c r="X158" i="1"/>
  <c r="R158" i="1"/>
  <c r="M158" i="1"/>
  <c r="L158" i="1"/>
  <c r="K158" i="1"/>
  <c r="J158" i="1"/>
  <c r="P158" i="1" s="1"/>
  <c r="H158" i="1"/>
  <c r="V158" i="1" s="1"/>
  <c r="G158" i="1"/>
  <c r="F158" i="1"/>
  <c r="E158" i="1"/>
  <c r="C158" i="1"/>
  <c r="B158" i="1"/>
  <c r="A158" i="1"/>
  <c r="X157" i="1"/>
  <c r="R157" i="1"/>
  <c r="M157" i="1"/>
  <c r="L157" i="1"/>
  <c r="I157" i="1" s="1"/>
  <c r="K157" i="1"/>
  <c r="J157" i="1"/>
  <c r="P157" i="1" s="1"/>
  <c r="H157" i="1"/>
  <c r="V157" i="1" s="1"/>
  <c r="G157" i="1"/>
  <c r="F157" i="1"/>
  <c r="E157" i="1"/>
  <c r="C157" i="1"/>
  <c r="B157" i="1"/>
  <c r="A157" i="1"/>
  <c r="X156" i="1"/>
  <c r="R156" i="1"/>
  <c r="M156" i="1"/>
  <c r="L156" i="1"/>
  <c r="I156" i="1" s="1"/>
  <c r="K156" i="1"/>
  <c r="J156" i="1"/>
  <c r="P156" i="1" s="1"/>
  <c r="H156" i="1"/>
  <c r="V156" i="1" s="1"/>
  <c r="G156" i="1"/>
  <c r="F156" i="1"/>
  <c r="E156" i="1"/>
  <c r="C156" i="1"/>
  <c r="B156" i="1"/>
  <c r="A156" i="1"/>
  <c r="X155" i="1"/>
  <c r="R155" i="1"/>
  <c r="M155" i="1"/>
  <c r="L155" i="1"/>
  <c r="I155" i="1" s="1"/>
  <c r="K155" i="1"/>
  <c r="J155" i="1"/>
  <c r="P155" i="1" s="1"/>
  <c r="H155" i="1"/>
  <c r="V155" i="1" s="1"/>
  <c r="G155" i="1"/>
  <c r="F155" i="1"/>
  <c r="E155" i="1"/>
  <c r="C155" i="1"/>
  <c r="B155" i="1"/>
  <c r="A155" i="1"/>
  <c r="X154" i="1"/>
  <c r="R154" i="1"/>
  <c r="M154" i="1"/>
  <c r="L154" i="1"/>
  <c r="I154" i="1" s="1"/>
  <c r="K154" i="1"/>
  <c r="J154" i="1"/>
  <c r="P154" i="1" s="1"/>
  <c r="H154" i="1"/>
  <c r="V154" i="1" s="1"/>
  <c r="G154" i="1"/>
  <c r="F154" i="1"/>
  <c r="E154" i="1"/>
  <c r="C154" i="1"/>
  <c r="B154" i="1"/>
  <c r="A154" i="1"/>
  <c r="X153" i="1"/>
  <c r="R153" i="1"/>
  <c r="M153" i="1"/>
  <c r="L153" i="1"/>
  <c r="I153" i="1" s="1"/>
  <c r="K153" i="1"/>
  <c r="J153" i="1"/>
  <c r="H153" i="1"/>
  <c r="V153" i="1" s="1"/>
  <c r="G153" i="1"/>
  <c r="F153" i="1"/>
  <c r="E153" i="1"/>
  <c r="P153" i="1" s="1"/>
  <c r="C153" i="1"/>
  <c r="B153" i="1"/>
  <c r="A153" i="1"/>
  <c r="X152" i="1"/>
  <c r="R152" i="1"/>
  <c r="M152" i="1"/>
  <c r="L152" i="1"/>
  <c r="I152" i="1" s="1"/>
  <c r="K152" i="1"/>
  <c r="J152" i="1"/>
  <c r="H152" i="1"/>
  <c r="V152" i="1" s="1"/>
  <c r="G152" i="1"/>
  <c r="F152" i="1"/>
  <c r="E152" i="1"/>
  <c r="P152" i="1" s="1"/>
  <c r="C152" i="1"/>
  <c r="B152" i="1"/>
  <c r="A152" i="1"/>
  <c r="X151" i="1"/>
  <c r="T151" i="1"/>
  <c r="M151" i="1"/>
  <c r="L151" i="1"/>
  <c r="K151" i="1"/>
  <c r="J151" i="1"/>
  <c r="I151" i="1" s="1"/>
  <c r="H151" i="1"/>
  <c r="V151" i="1" s="1"/>
  <c r="G151" i="1"/>
  <c r="F151" i="1"/>
  <c r="R151" i="1" s="1"/>
  <c r="E151" i="1"/>
  <c r="P151" i="1" s="1"/>
  <c r="C151" i="1"/>
  <c r="B151" i="1"/>
  <c r="A151" i="1"/>
  <c r="X150" i="1"/>
  <c r="T150" i="1"/>
  <c r="M150" i="1"/>
  <c r="L150" i="1"/>
  <c r="K150" i="1"/>
  <c r="J150" i="1"/>
  <c r="I150" i="1" s="1"/>
  <c r="H150" i="1"/>
  <c r="V150" i="1" s="1"/>
  <c r="G150" i="1"/>
  <c r="F150" i="1"/>
  <c r="R150" i="1" s="1"/>
  <c r="E150" i="1"/>
  <c r="P150" i="1" s="1"/>
  <c r="C150" i="1"/>
  <c r="B150" i="1"/>
  <c r="A150" i="1"/>
  <c r="X149" i="1"/>
  <c r="T149" i="1"/>
  <c r="M149" i="1"/>
  <c r="L149" i="1"/>
  <c r="K149" i="1"/>
  <c r="J149" i="1"/>
  <c r="I149" i="1" s="1"/>
  <c r="H149" i="1"/>
  <c r="V149" i="1" s="1"/>
  <c r="G149" i="1"/>
  <c r="F149" i="1"/>
  <c r="R149" i="1" s="1"/>
  <c r="E149" i="1"/>
  <c r="P149" i="1" s="1"/>
  <c r="C149" i="1"/>
  <c r="B149" i="1"/>
  <c r="A149" i="1"/>
  <c r="X148" i="1"/>
  <c r="T148" i="1"/>
  <c r="M148" i="1"/>
  <c r="L148" i="1"/>
  <c r="K148" i="1"/>
  <c r="J148" i="1"/>
  <c r="I148" i="1" s="1"/>
  <c r="H148" i="1"/>
  <c r="V148" i="1" s="1"/>
  <c r="G148" i="1"/>
  <c r="F148" i="1"/>
  <c r="R148" i="1" s="1"/>
  <c r="E148" i="1"/>
  <c r="P148" i="1" s="1"/>
  <c r="C148" i="1"/>
  <c r="B148" i="1"/>
  <c r="A148" i="1"/>
  <c r="X147" i="1"/>
  <c r="T147" i="1"/>
  <c r="M147" i="1"/>
  <c r="L147" i="1"/>
  <c r="K147" i="1"/>
  <c r="J147" i="1"/>
  <c r="I147" i="1" s="1"/>
  <c r="H147" i="1"/>
  <c r="V147" i="1" s="1"/>
  <c r="G147" i="1"/>
  <c r="F147" i="1"/>
  <c r="R147" i="1" s="1"/>
  <c r="E147" i="1"/>
  <c r="P147" i="1" s="1"/>
  <c r="C147" i="1"/>
  <c r="B147" i="1"/>
  <c r="A147" i="1"/>
  <c r="X146" i="1"/>
  <c r="T146" i="1"/>
  <c r="M146" i="1"/>
  <c r="L146" i="1"/>
  <c r="K146" i="1"/>
  <c r="J146" i="1"/>
  <c r="I146" i="1" s="1"/>
  <c r="H146" i="1"/>
  <c r="V146" i="1" s="1"/>
  <c r="G146" i="1"/>
  <c r="F146" i="1"/>
  <c r="R146" i="1" s="1"/>
  <c r="E146" i="1"/>
  <c r="P146" i="1" s="1"/>
  <c r="C146" i="1"/>
  <c r="B146" i="1"/>
  <c r="A146" i="1"/>
  <c r="X145" i="1"/>
  <c r="T145" i="1"/>
  <c r="M145" i="1"/>
  <c r="L145" i="1"/>
  <c r="K145" i="1"/>
  <c r="J145" i="1"/>
  <c r="I145" i="1" s="1"/>
  <c r="H145" i="1"/>
  <c r="V145" i="1" s="1"/>
  <c r="G145" i="1"/>
  <c r="F145" i="1"/>
  <c r="R145" i="1" s="1"/>
  <c r="E145" i="1"/>
  <c r="P145" i="1" s="1"/>
  <c r="C145" i="1"/>
  <c r="B145" i="1"/>
  <c r="A145" i="1"/>
  <c r="X144" i="1"/>
  <c r="T144" i="1"/>
  <c r="M144" i="1"/>
  <c r="L144" i="1"/>
  <c r="K144" i="1"/>
  <c r="J144" i="1"/>
  <c r="I144" i="1" s="1"/>
  <c r="H144" i="1"/>
  <c r="V144" i="1" s="1"/>
  <c r="G144" i="1"/>
  <c r="F144" i="1"/>
  <c r="R144" i="1" s="1"/>
  <c r="E144" i="1"/>
  <c r="P144" i="1" s="1"/>
  <c r="C144" i="1"/>
  <c r="B144" i="1"/>
  <c r="A144" i="1"/>
  <c r="X143" i="1"/>
  <c r="T143" i="1"/>
  <c r="M143" i="1"/>
  <c r="L143" i="1"/>
  <c r="K143" i="1"/>
  <c r="J143" i="1"/>
  <c r="I143" i="1" s="1"/>
  <c r="H143" i="1"/>
  <c r="V143" i="1" s="1"/>
  <c r="G143" i="1"/>
  <c r="F143" i="1"/>
  <c r="R143" i="1" s="1"/>
  <c r="E143" i="1"/>
  <c r="P143" i="1" s="1"/>
  <c r="C143" i="1"/>
  <c r="B143" i="1"/>
  <c r="A143" i="1"/>
  <c r="X142" i="1"/>
  <c r="T142" i="1"/>
  <c r="M142" i="1"/>
  <c r="L142" i="1"/>
  <c r="K142" i="1"/>
  <c r="J142" i="1"/>
  <c r="I142" i="1" s="1"/>
  <c r="H142" i="1"/>
  <c r="V142" i="1" s="1"/>
  <c r="G142" i="1"/>
  <c r="F142" i="1"/>
  <c r="R142" i="1" s="1"/>
  <c r="E142" i="1"/>
  <c r="P142" i="1" s="1"/>
  <c r="C142" i="1"/>
  <c r="B142" i="1"/>
  <c r="A142" i="1"/>
  <c r="X141" i="1"/>
  <c r="T141" i="1"/>
  <c r="M141" i="1"/>
  <c r="L141" i="1"/>
  <c r="K141" i="1"/>
  <c r="J141" i="1"/>
  <c r="I141" i="1" s="1"/>
  <c r="H141" i="1"/>
  <c r="V141" i="1" s="1"/>
  <c r="G141" i="1"/>
  <c r="F141" i="1"/>
  <c r="R141" i="1" s="1"/>
  <c r="E141" i="1"/>
  <c r="P141" i="1" s="1"/>
  <c r="C141" i="1"/>
  <c r="B141" i="1"/>
  <c r="A141" i="1"/>
  <c r="X140" i="1"/>
  <c r="T140" i="1"/>
  <c r="M140" i="1"/>
  <c r="L140" i="1"/>
  <c r="K140" i="1"/>
  <c r="J140" i="1"/>
  <c r="I140" i="1" s="1"/>
  <c r="H140" i="1"/>
  <c r="V140" i="1" s="1"/>
  <c r="G140" i="1"/>
  <c r="F140" i="1"/>
  <c r="R140" i="1" s="1"/>
  <c r="E140" i="1"/>
  <c r="P140" i="1" s="1"/>
  <c r="C140" i="1"/>
  <c r="B140" i="1"/>
  <c r="A140" i="1"/>
  <c r="X139" i="1"/>
  <c r="T139" i="1"/>
  <c r="M139" i="1"/>
  <c r="L139" i="1"/>
  <c r="K139" i="1"/>
  <c r="J139" i="1"/>
  <c r="I139" i="1" s="1"/>
  <c r="H139" i="1"/>
  <c r="V139" i="1" s="1"/>
  <c r="G139" i="1"/>
  <c r="F139" i="1"/>
  <c r="R139" i="1" s="1"/>
  <c r="E139" i="1"/>
  <c r="P139" i="1" s="1"/>
  <c r="C139" i="1"/>
  <c r="B139" i="1"/>
  <c r="A139" i="1"/>
  <c r="X138" i="1"/>
  <c r="T138" i="1"/>
  <c r="M138" i="1"/>
  <c r="L138" i="1"/>
  <c r="K138" i="1"/>
  <c r="J138" i="1"/>
  <c r="I138" i="1" s="1"/>
  <c r="H138" i="1"/>
  <c r="V138" i="1" s="1"/>
  <c r="G138" i="1"/>
  <c r="F138" i="1"/>
  <c r="R138" i="1" s="1"/>
  <c r="E138" i="1"/>
  <c r="P138" i="1" s="1"/>
  <c r="C138" i="1"/>
  <c r="B138" i="1"/>
  <c r="A138" i="1"/>
  <c r="X137" i="1"/>
  <c r="T137" i="1"/>
  <c r="M137" i="1"/>
  <c r="L137" i="1"/>
  <c r="K137" i="1"/>
  <c r="J137" i="1"/>
  <c r="I137" i="1" s="1"/>
  <c r="H137" i="1"/>
  <c r="V137" i="1" s="1"/>
  <c r="G137" i="1"/>
  <c r="F137" i="1"/>
  <c r="R137" i="1" s="1"/>
  <c r="E137" i="1"/>
  <c r="P137" i="1" s="1"/>
  <c r="C137" i="1"/>
  <c r="B137" i="1"/>
  <c r="A137" i="1"/>
  <c r="X136" i="1"/>
  <c r="T136" i="1"/>
  <c r="M136" i="1"/>
  <c r="L136" i="1"/>
  <c r="K136" i="1"/>
  <c r="J136" i="1"/>
  <c r="I136" i="1" s="1"/>
  <c r="H136" i="1"/>
  <c r="V136" i="1" s="1"/>
  <c r="G136" i="1"/>
  <c r="F136" i="1"/>
  <c r="R136" i="1" s="1"/>
  <c r="E136" i="1"/>
  <c r="P136" i="1" s="1"/>
  <c r="C136" i="1"/>
  <c r="B136" i="1"/>
  <c r="A136" i="1"/>
  <c r="X135" i="1"/>
  <c r="T135" i="1"/>
  <c r="M135" i="1"/>
  <c r="L135" i="1"/>
  <c r="K135" i="1"/>
  <c r="J135" i="1"/>
  <c r="I135" i="1" s="1"/>
  <c r="H135" i="1"/>
  <c r="V135" i="1" s="1"/>
  <c r="G135" i="1"/>
  <c r="F135" i="1"/>
  <c r="R135" i="1" s="1"/>
  <c r="E135" i="1"/>
  <c r="P135" i="1" s="1"/>
  <c r="C135" i="1"/>
  <c r="B135" i="1"/>
  <c r="A135" i="1"/>
  <c r="X134" i="1"/>
  <c r="T134" i="1"/>
  <c r="M134" i="1"/>
  <c r="L134" i="1"/>
  <c r="K134" i="1"/>
  <c r="J134" i="1"/>
  <c r="I134" i="1" s="1"/>
  <c r="H134" i="1"/>
  <c r="V134" i="1" s="1"/>
  <c r="G134" i="1"/>
  <c r="F134" i="1"/>
  <c r="R134" i="1" s="1"/>
  <c r="E134" i="1"/>
  <c r="P134" i="1" s="1"/>
  <c r="C134" i="1"/>
  <c r="B134" i="1"/>
  <c r="A134" i="1"/>
  <c r="X133" i="1"/>
  <c r="T133" i="1"/>
  <c r="M133" i="1"/>
  <c r="L133" i="1"/>
  <c r="K133" i="1"/>
  <c r="J133" i="1"/>
  <c r="I133" i="1" s="1"/>
  <c r="H133" i="1"/>
  <c r="V133" i="1" s="1"/>
  <c r="G133" i="1"/>
  <c r="F133" i="1"/>
  <c r="R133" i="1" s="1"/>
  <c r="E133" i="1"/>
  <c r="C133" i="1"/>
  <c r="B133" i="1"/>
  <c r="A133" i="1"/>
  <c r="X132" i="1"/>
  <c r="R132" i="1"/>
  <c r="M132" i="1"/>
  <c r="L132" i="1"/>
  <c r="K132" i="1"/>
  <c r="J132" i="1"/>
  <c r="I132" i="1" s="1"/>
  <c r="G132" i="1"/>
  <c r="T132" i="1" s="1"/>
  <c r="F132" i="1"/>
  <c r="E132" i="1"/>
  <c r="C132" i="1"/>
  <c r="B132" i="1"/>
  <c r="A132" i="1"/>
  <c r="X131" i="1"/>
  <c r="R131" i="1"/>
  <c r="M131" i="1"/>
  <c r="L131" i="1"/>
  <c r="L129" i="1" s="1"/>
  <c r="K131" i="1"/>
  <c r="J131" i="1"/>
  <c r="I131" i="1" s="1"/>
  <c r="G131" i="1"/>
  <c r="F131" i="1"/>
  <c r="E131" i="1"/>
  <c r="C131" i="1"/>
  <c r="B131" i="1"/>
  <c r="A131" i="1"/>
  <c r="X130" i="1"/>
  <c r="T130" i="1"/>
  <c r="P130" i="1"/>
  <c r="M130" i="1"/>
  <c r="L130" i="1"/>
  <c r="K130" i="1"/>
  <c r="K129" i="1" s="1"/>
  <c r="J130" i="1"/>
  <c r="H130" i="1"/>
  <c r="G130" i="1"/>
  <c r="G129" i="1" s="1"/>
  <c r="F130" i="1"/>
  <c r="E130" i="1"/>
  <c r="D130" i="1"/>
  <c r="C130" i="1"/>
  <c r="B130" i="1"/>
  <c r="A130" i="1"/>
  <c r="M129" i="1"/>
  <c r="J129" i="1"/>
  <c r="W128" i="1"/>
  <c r="V128" i="1"/>
  <c r="U128" i="1"/>
  <c r="T128" i="1"/>
  <c r="S128" i="1"/>
  <c r="R128" i="1"/>
  <c r="Q128" i="1"/>
  <c r="P128" i="1"/>
  <c r="O128" i="1"/>
  <c r="N128" i="1"/>
  <c r="X127" i="1"/>
  <c r="T127" i="1"/>
  <c r="P127" i="1"/>
  <c r="M127" i="1"/>
  <c r="V127" i="1" s="1"/>
  <c r="L127" i="1"/>
  <c r="K127" i="1"/>
  <c r="R127" i="1" s="1"/>
  <c r="J127" i="1"/>
  <c r="H127" i="1"/>
  <c r="G127" i="1"/>
  <c r="F127" i="1"/>
  <c r="E127" i="1"/>
  <c r="D127" i="1"/>
  <c r="C127" i="1"/>
  <c r="B127" i="1"/>
  <c r="A127" i="1"/>
  <c r="X126" i="1"/>
  <c r="M126" i="1"/>
  <c r="L126" i="1"/>
  <c r="K126" i="1"/>
  <c r="R126" i="1" s="1"/>
  <c r="J126" i="1"/>
  <c r="I126" i="1" s="1"/>
  <c r="G126" i="1"/>
  <c r="F126" i="1"/>
  <c r="E126" i="1"/>
  <c r="P126" i="1" s="1"/>
  <c r="C126" i="1"/>
  <c r="B126" i="1"/>
  <c r="A126" i="1"/>
  <c r="X125" i="1"/>
  <c r="T125" i="1"/>
  <c r="R125" i="1"/>
  <c r="P125" i="1"/>
  <c r="M125" i="1"/>
  <c r="V125" i="1" s="1"/>
  <c r="L125" i="1"/>
  <c r="K125" i="1"/>
  <c r="J125" i="1"/>
  <c r="H125" i="1"/>
  <c r="G125" i="1"/>
  <c r="F125" i="1"/>
  <c r="E125" i="1"/>
  <c r="D125" i="1"/>
  <c r="C125" i="1"/>
  <c r="B125" i="1"/>
  <c r="A125" i="1"/>
  <c r="X124" i="1"/>
  <c r="M124" i="1"/>
  <c r="L124" i="1"/>
  <c r="K124" i="1"/>
  <c r="R124" i="1" s="1"/>
  <c r="J124" i="1"/>
  <c r="I124" i="1" s="1"/>
  <c r="G124" i="1"/>
  <c r="F124" i="1"/>
  <c r="E124" i="1"/>
  <c r="P124" i="1" s="1"/>
  <c r="C124" i="1"/>
  <c r="B124" i="1"/>
  <c r="A124" i="1"/>
  <c r="X123" i="1"/>
  <c r="T123" i="1"/>
  <c r="R123" i="1"/>
  <c r="P123" i="1"/>
  <c r="M123" i="1"/>
  <c r="V123" i="1" s="1"/>
  <c r="L123" i="1"/>
  <c r="K123" i="1"/>
  <c r="J123" i="1"/>
  <c r="H123" i="1"/>
  <c r="G123" i="1"/>
  <c r="F123" i="1"/>
  <c r="E123" i="1"/>
  <c r="D123" i="1"/>
  <c r="C123" i="1"/>
  <c r="B123" i="1"/>
  <c r="A123" i="1"/>
  <c r="X122" i="1"/>
  <c r="M122" i="1"/>
  <c r="L122" i="1"/>
  <c r="K122" i="1"/>
  <c r="R122" i="1" s="1"/>
  <c r="J122" i="1"/>
  <c r="I122" i="1" s="1"/>
  <c r="G122" i="1"/>
  <c r="F122" i="1"/>
  <c r="E122" i="1"/>
  <c r="P122" i="1" s="1"/>
  <c r="C122" i="1"/>
  <c r="B122" i="1"/>
  <c r="A122" i="1"/>
  <c r="X121" i="1"/>
  <c r="T121" i="1"/>
  <c r="P121" i="1"/>
  <c r="M121" i="1"/>
  <c r="V121" i="1" s="1"/>
  <c r="L121" i="1"/>
  <c r="K121" i="1"/>
  <c r="R121" i="1" s="1"/>
  <c r="J121" i="1"/>
  <c r="H121" i="1"/>
  <c r="G121" i="1"/>
  <c r="F121" i="1"/>
  <c r="E121" i="1"/>
  <c r="D121" i="1"/>
  <c r="C121" i="1"/>
  <c r="B121" i="1"/>
  <c r="A121" i="1"/>
  <c r="X120" i="1"/>
  <c r="M120" i="1"/>
  <c r="L120" i="1"/>
  <c r="K120" i="1"/>
  <c r="R120" i="1" s="1"/>
  <c r="J120" i="1"/>
  <c r="I120" i="1" s="1"/>
  <c r="G120" i="1"/>
  <c r="F120" i="1"/>
  <c r="E120" i="1"/>
  <c r="P120" i="1" s="1"/>
  <c r="C120" i="1"/>
  <c r="B120" i="1"/>
  <c r="A120" i="1"/>
  <c r="X119" i="1"/>
  <c r="M119" i="1"/>
  <c r="L119" i="1"/>
  <c r="K119" i="1"/>
  <c r="I119" i="1" s="1"/>
  <c r="J119" i="1"/>
  <c r="G119" i="1"/>
  <c r="T119" i="1" s="1"/>
  <c r="F119" i="1"/>
  <c r="E119" i="1"/>
  <c r="C119" i="1"/>
  <c r="B119" i="1"/>
  <c r="A119" i="1"/>
  <c r="X118" i="1"/>
  <c r="M118" i="1"/>
  <c r="L118" i="1"/>
  <c r="K118" i="1"/>
  <c r="I118" i="1" s="1"/>
  <c r="J118" i="1"/>
  <c r="G118" i="1"/>
  <c r="T118" i="1" s="1"/>
  <c r="F118" i="1"/>
  <c r="R118" i="1" s="1"/>
  <c r="E118" i="1"/>
  <c r="C118" i="1"/>
  <c r="B118" i="1"/>
  <c r="A118" i="1"/>
  <c r="X117" i="1"/>
  <c r="M117" i="1"/>
  <c r="L117" i="1"/>
  <c r="K117" i="1"/>
  <c r="I117" i="1" s="1"/>
  <c r="J117" i="1"/>
  <c r="G117" i="1"/>
  <c r="T117" i="1" s="1"/>
  <c r="F117" i="1"/>
  <c r="E117" i="1"/>
  <c r="C117" i="1"/>
  <c r="B117" i="1"/>
  <c r="A117" i="1"/>
  <c r="X116" i="1"/>
  <c r="M116" i="1"/>
  <c r="L116" i="1"/>
  <c r="K116" i="1"/>
  <c r="I116" i="1" s="1"/>
  <c r="J116" i="1"/>
  <c r="G116" i="1"/>
  <c r="T116" i="1" s="1"/>
  <c r="F116" i="1"/>
  <c r="R116" i="1" s="1"/>
  <c r="E116" i="1"/>
  <c r="C116" i="1"/>
  <c r="B116" i="1"/>
  <c r="A116" i="1"/>
  <c r="X115" i="1"/>
  <c r="M115" i="1"/>
  <c r="L115" i="1"/>
  <c r="K115" i="1"/>
  <c r="I115" i="1" s="1"/>
  <c r="J115" i="1"/>
  <c r="G115" i="1"/>
  <c r="T115" i="1" s="1"/>
  <c r="F115" i="1"/>
  <c r="E115" i="1"/>
  <c r="C115" i="1"/>
  <c r="B115" i="1"/>
  <c r="A115" i="1"/>
  <c r="X114" i="1"/>
  <c r="M114" i="1"/>
  <c r="L114" i="1"/>
  <c r="K114" i="1"/>
  <c r="I114" i="1" s="1"/>
  <c r="J114" i="1"/>
  <c r="G114" i="1"/>
  <c r="T114" i="1" s="1"/>
  <c r="F114" i="1"/>
  <c r="R114" i="1" s="1"/>
  <c r="E114" i="1"/>
  <c r="C114" i="1"/>
  <c r="B114" i="1"/>
  <c r="A114" i="1"/>
  <c r="X113" i="1"/>
  <c r="M113" i="1"/>
  <c r="L113" i="1"/>
  <c r="K113" i="1"/>
  <c r="I113" i="1" s="1"/>
  <c r="J113" i="1"/>
  <c r="G113" i="1"/>
  <c r="T113" i="1" s="1"/>
  <c r="F113" i="1"/>
  <c r="E113" i="1"/>
  <c r="C113" i="1"/>
  <c r="B113" i="1"/>
  <c r="A113" i="1"/>
  <c r="X112" i="1"/>
  <c r="M112" i="1"/>
  <c r="M111" i="1" s="1"/>
  <c r="L112" i="1"/>
  <c r="K112" i="1"/>
  <c r="J112" i="1"/>
  <c r="G112" i="1"/>
  <c r="T112" i="1" s="1"/>
  <c r="F112" i="1"/>
  <c r="R112" i="1" s="1"/>
  <c r="E112" i="1"/>
  <c r="C112" i="1"/>
  <c r="B112" i="1"/>
  <c r="A112" i="1"/>
  <c r="L111" i="1"/>
  <c r="J111" i="1"/>
  <c r="J30" i="1" s="1"/>
  <c r="F111" i="1"/>
  <c r="W110" i="1"/>
  <c r="V110" i="1"/>
  <c r="U110" i="1"/>
  <c r="T110" i="1"/>
  <c r="S110" i="1"/>
  <c r="R110" i="1"/>
  <c r="Q110" i="1"/>
  <c r="P110" i="1"/>
  <c r="O110" i="1"/>
  <c r="W109" i="1"/>
  <c r="V109" i="1"/>
  <c r="U109" i="1"/>
  <c r="T109" i="1"/>
  <c r="S109" i="1"/>
  <c r="R109" i="1"/>
  <c r="Q109" i="1"/>
  <c r="P109" i="1"/>
  <c r="O109" i="1"/>
  <c r="N109" i="1"/>
  <c r="S108" i="1"/>
  <c r="O108" i="1"/>
  <c r="M108" i="1"/>
  <c r="V108" i="1" s="1"/>
  <c r="L108" i="1"/>
  <c r="K108" i="1"/>
  <c r="J108" i="1"/>
  <c r="P108" i="1" s="1"/>
  <c r="I108" i="1"/>
  <c r="H108" i="1"/>
  <c r="G108" i="1"/>
  <c r="F108" i="1"/>
  <c r="R108" i="1" s="1"/>
  <c r="E108" i="1"/>
  <c r="D108" i="1"/>
  <c r="W108" i="1" s="1"/>
  <c r="W106" i="1"/>
  <c r="V106" i="1"/>
  <c r="U106" i="1"/>
  <c r="T106" i="1"/>
  <c r="S106" i="1"/>
  <c r="R106" i="1"/>
  <c r="Q106" i="1"/>
  <c r="P106" i="1"/>
  <c r="O106" i="1"/>
  <c r="N106" i="1"/>
  <c r="S105" i="1"/>
  <c r="O105" i="1"/>
  <c r="M105" i="1"/>
  <c r="V105" i="1" s="1"/>
  <c r="L105" i="1"/>
  <c r="K105" i="1"/>
  <c r="J105" i="1"/>
  <c r="P105" i="1" s="1"/>
  <c r="I105" i="1"/>
  <c r="H105" i="1"/>
  <c r="G105" i="1"/>
  <c r="F105" i="1"/>
  <c r="R105" i="1" s="1"/>
  <c r="E105" i="1"/>
  <c r="D105" i="1"/>
  <c r="W105" i="1" s="1"/>
  <c r="X104" i="1"/>
  <c r="V104" i="1"/>
  <c r="P104" i="1"/>
  <c r="M104" i="1"/>
  <c r="L104" i="1"/>
  <c r="K104" i="1"/>
  <c r="J104" i="1"/>
  <c r="I104" i="1" s="1"/>
  <c r="H104" i="1"/>
  <c r="G104" i="1"/>
  <c r="T104" i="1" s="1"/>
  <c r="F104" i="1"/>
  <c r="R104" i="1" s="1"/>
  <c r="E104" i="1"/>
  <c r="D104" i="1"/>
  <c r="C104" i="1"/>
  <c r="B104" i="1"/>
  <c r="A104" i="1"/>
  <c r="X103" i="1"/>
  <c r="V103" i="1"/>
  <c r="P103" i="1"/>
  <c r="M103" i="1"/>
  <c r="L103" i="1"/>
  <c r="K103" i="1"/>
  <c r="J103" i="1"/>
  <c r="I103" i="1" s="1"/>
  <c r="H103" i="1"/>
  <c r="G103" i="1"/>
  <c r="T103" i="1" s="1"/>
  <c r="F103" i="1"/>
  <c r="R103" i="1" s="1"/>
  <c r="E103" i="1"/>
  <c r="D103" i="1"/>
  <c r="C103" i="1"/>
  <c r="B103" i="1"/>
  <c r="A103" i="1"/>
  <c r="X102" i="1"/>
  <c r="V102" i="1"/>
  <c r="P102" i="1"/>
  <c r="M102" i="1"/>
  <c r="L102" i="1"/>
  <c r="K102" i="1"/>
  <c r="J102" i="1"/>
  <c r="I102" i="1" s="1"/>
  <c r="H102" i="1"/>
  <c r="G102" i="1"/>
  <c r="T102" i="1" s="1"/>
  <c r="F102" i="1"/>
  <c r="R102" i="1" s="1"/>
  <c r="E102" i="1"/>
  <c r="D102" i="1"/>
  <c r="C102" i="1"/>
  <c r="B102" i="1"/>
  <c r="A102" i="1"/>
  <c r="X101" i="1"/>
  <c r="V101" i="1"/>
  <c r="P101" i="1"/>
  <c r="M101" i="1"/>
  <c r="L101" i="1"/>
  <c r="K101" i="1"/>
  <c r="J101" i="1"/>
  <c r="I101" i="1" s="1"/>
  <c r="H101" i="1"/>
  <c r="G101" i="1"/>
  <c r="T101" i="1" s="1"/>
  <c r="F101" i="1"/>
  <c r="R101" i="1" s="1"/>
  <c r="E101" i="1"/>
  <c r="D101" i="1"/>
  <c r="C101" i="1"/>
  <c r="B101" i="1"/>
  <c r="A101" i="1"/>
  <c r="X100" i="1"/>
  <c r="V100" i="1"/>
  <c r="P100" i="1"/>
  <c r="M100" i="1"/>
  <c r="L100" i="1"/>
  <c r="K100" i="1"/>
  <c r="J100" i="1"/>
  <c r="I100" i="1" s="1"/>
  <c r="H100" i="1"/>
  <c r="G100" i="1"/>
  <c r="T100" i="1" s="1"/>
  <c r="F100" i="1"/>
  <c r="R100" i="1" s="1"/>
  <c r="E100" i="1"/>
  <c r="D100" i="1"/>
  <c r="C100" i="1"/>
  <c r="B100" i="1"/>
  <c r="A100" i="1"/>
  <c r="X99" i="1"/>
  <c r="V99" i="1"/>
  <c r="P99" i="1"/>
  <c r="M99" i="1"/>
  <c r="L99" i="1"/>
  <c r="K99" i="1"/>
  <c r="J99" i="1"/>
  <c r="I99" i="1" s="1"/>
  <c r="H99" i="1"/>
  <c r="G99" i="1"/>
  <c r="T99" i="1" s="1"/>
  <c r="F99" i="1"/>
  <c r="R99" i="1" s="1"/>
  <c r="E99" i="1"/>
  <c r="D99" i="1"/>
  <c r="C99" i="1"/>
  <c r="B99" i="1"/>
  <c r="A99" i="1"/>
  <c r="X98" i="1"/>
  <c r="V98" i="1"/>
  <c r="P98" i="1"/>
  <c r="M98" i="1"/>
  <c r="L98" i="1"/>
  <c r="K98" i="1"/>
  <c r="J98" i="1"/>
  <c r="I98" i="1" s="1"/>
  <c r="H98" i="1"/>
  <c r="G98" i="1"/>
  <c r="T98" i="1" s="1"/>
  <c r="F98" i="1"/>
  <c r="R98" i="1" s="1"/>
  <c r="E98" i="1"/>
  <c r="D98" i="1"/>
  <c r="C98" i="1"/>
  <c r="B98" i="1"/>
  <c r="A98" i="1"/>
  <c r="X97" i="1"/>
  <c r="V97" i="1"/>
  <c r="P97" i="1"/>
  <c r="M97" i="1"/>
  <c r="L97" i="1"/>
  <c r="K97" i="1"/>
  <c r="J97" i="1"/>
  <c r="I97" i="1" s="1"/>
  <c r="H97" i="1"/>
  <c r="G97" i="1"/>
  <c r="T97" i="1" s="1"/>
  <c r="F97" i="1"/>
  <c r="R97" i="1" s="1"/>
  <c r="E97" i="1"/>
  <c r="D97" i="1"/>
  <c r="C97" i="1"/>
  <c r="B97" i="1"/>
  <c r="A97" i="1"/>
  <c r="X96" i="1"/>
  <c r="V96" i="1"/>
  <c r="P96" i="1"/>
  <c r="M96" i="1"/>
  <c r="L96" i="1"/>
  <c r="K96" i="1"/>
  <c r="J96" i="1"/>
  <c r="I96" i="1" s="1"/>
  <c r="H96" i="1"/>
  <c r="G96" i="1"/>
  <c r="T96" i="1" s="1"/>
  <c r="F96" i="1"/>
  <c r="R96" i="1" s="1"/>
  <c r="E96" i="1"/>
  <c r="D96" i="1"/>
  <c r="C96" i="1"/>
  <c r="B96" i="1"/>
  <c r="A96" i="1"/>
  <c r="X95" i="1"/>
  <c r="V95" i="1"/>
  <c r="P95" i="1"/>
  <c r="M95" i="1"/>
  <c r="L95" i="1"/>
  <c r="L94" i="1" s="1"/>
  <c r="K95" i="1"/>
  <c r="J95" i="1"/>
  <c r="H95" i="1"/>
  <c r="H94" i="1" s="1"/>
  <c r="V94" i="1" s="1"/>
  <c r="G95" i="1"/>
  <c r="T95" i="1" s="1"/>
  <c r="F95" i="1"/>
  <c r="F94" i="1" s="1"/>
  <c r="R94" i="1" s="1"/>
  <c r="E95" i="1"/>
  <c r="D95" i="1"/>
  <c r="C95" i="1"/>
  <c r="B95" i="1"/>
  <c r="A95" i="1"/>
  <c r="M94" i="1"/>
  <c r="K94" i="1"/>
  <c r="G94" i="1"/>
  <c r="E94" i="1"/>
  <c r="W93" i="1"/>
  <c r="V93" i="1"/>
  <c r="U93" i="1"/>
  <c r="T93" i="1"/>
  <c r="S93" i="1"/>
  <c r="R93" i="1"/>
  <c r="Q93" i="1"/>
  <c r="P93" i="1"/>
  <c r="O93" i="1"/>
  <c r="N93" i="1"/>
  <c r="X92" i="1"/>
  <c r="V92" i="1"/>
  <c r="P92" i="1"/>
  <c r="M92" i="1"/>
  <c r="L92" i="1"/>
  <c r="T92" i="1" s="1"/>
  <c r="K92" i="1"/>
  <c r="J92" i="1"/>
  <c r="I92" i="1" s="1"/>
  <c r="H92" i="1"/>
  <c r="G92" i="1"/>
  <c r="F92" i="1"/>
  <c r="R92" i="1" s="1"/>
  <c r="E92" i="1"/>
  <c r="D92" i="1"/>
  <c r="C92" i="1"/>
  <c r="B92" i="1"/>
  <c r="A92" i="1"/>
  <c r="X91" i="1"/>
  <c r="V91" i="1"/>
  <c r="P91" i="1"/>
  <c r="M91" i="1"/>
  <c r="L91" i="1"/>
  <c r="T91" i="1" s="1"/>
  <c r="K91" i="1"/>
  <c r="J91" i="1"/>
  <c r="I91" i="1" s="1"/>
  <c r="H91" i="1"/>
  <c r="G91" i="1"/>
  <c r="F91" i="1"/>
  <c r="R91" i="1" s="1"/>
  <c r="E91" i="1"/>
  <c r="D91" i="1"/>
  <c r="C91" i="1"/>
  <c r="B91" i="1"/>
  <c r="A91" i="1"/>
  <c r="X90" i="1"/>
  <c r="V90" i="1"/>
  <c r="P90" i="1"/>
  <c r="M90" i="1"/>
  <c r="L90" i="1"/>
  <c r="T90" i="1" s="1"/>
  <c r="K90" i="1"/>
  <c r="J90" i="1"/>
  <c r="I90" i="1" s="1"/>
  <c r="H90" i="1"/>
  <c r="G90" i="1"/>
  <c r="F90" i="1"/>
  <c r="R90" i="1" s="1"/>
  <c r="E90" i="1"/>
  <c r="D90" i="1"/>
  <c r="C90" i="1"/>
  <c r="B90" i="1"/>
  <c r="A90" i="1"/>
  <c r="X89" i="1"/>
  <c r="V89" i="1"/>
  <c r="P89" i="1"/>
  <c r="M89" i="1"/>
  <c r="L89" i="1"/>
  <c r="T89" i="1" s="1"/>
  <c r="K89" i="1"/>
  <c r="J89" i="1"/>
  <c r="H89" i="1"/>
  <c r="H88" i="1" s="1"/>
  <c r="G89" i="1"/>
  <c r="F89" i="1"/>
  <c r="F88" i="1" s="1"/>
  <c r="E89" i="1"/>
  <c r="D89" i="1"/>
  <c r="C89" i="1"/>
  <c r="B89" i="1"/>
  <c r="A89" i="1"/>
  <c r="M88" i="1"/>
  <c r="K88" i="1"/>
  <c r="G88" i="1"/>
  <c r="E88" i="1"/>
  <c r="M87" i="1"/>
  <c r="M83" i="1" s="1"/>
  <c r="M28" i="1" s="1"/>
  <c r="K87" i="1"/>
  <c r="G87" i="1"/>
  <c r="G83" i="1" s="1"/>
  <c r="E87" i="1"/>
  <c r="W86" i="1"/>
  <c r="V86" i="1"/>
  <c r="U86" i="1"/>
  <c r="T86" i="1"/>
  <c r="S86" i="1"/>
  <c r="R86" i="1"/>
  <c r="Q86" i="1"/>
  <c r="P86" i="1"/>
  <c r="O86" i="1"/>
  <c r="N86" i="1"/>
  <c r="W85" i="1"/>
  <c r="V85" i="1"/>
  <c r="U85" i="1"/>
  <c r="T85" i="1"/>
  <c r="S85" i="1"/>
  <c r="R85" i="1"/>
  <c r="Q85" i="1"/>
  <c r="P85" i="1"/>
  <c r="O85" i="1"/>
  <c r="N85" i="1"/>
  <c r="W84" i="1"/>
  <c r="U84" i="1"/>
  <c r="S84" i="1"/>
  <c r="Q84" i="1"/>
  <c r="O84" i="1"/>
  <c r="M84" i="1"/>
  <c r="L84" i="1"/>
  <c r="K84" i="1"/>
  <c r="J84" i="1"/>
  <c r="I84" i="1"/>
  <c r="N84" i="1" s="1"/>
  <c r="H84" i="1"/>
  <c r="V84" i="1" s="1"/>
  <c r="G84" i="1"/>
  <c r="T84" i="1" s="1"/>
  <c r="F84" i="1"/>
  <c r="R84" i="1" s="1"/>
  <c r="E84" i="1"/>
  <c r="P84" i="1" s="1"/>
  <c r="D84" i="1"/>
  <c r="K83" i="1"/>
  <c r="E83" i="1"/>
  <c r="X82" i="1"/>
  <c r="V82" i="1"/>
  <c r="R82" i="1"/>
  <c r="N82" i="1"/>
  <c r="M82" i="1"/>
  <c r="L82" i="1"/>
  <c r="T82" i="1" s="1"/>
  <c r="K82" i="1"/>
  <c r="J82" i="1"/>
  <c r="I82" i="1" s="1"/>
  <c r="H82" i="1"/>
  <c r="G82" i="1"/>
  <c r="F82" i="1"/>
  <c r="E82" i="1"/>
  <c r="D82" i="1"/>
  <c r="C82" i="1"/>
  <c r="B82" i="1"/>
  <c r="A82" i="1"/>
  <c r="X81" i="1"/>
  <c r="P81" i="1"/>
  <c r="M81" i="1"/>
  <c r="L81" i="1"/>
  <c r="T81" i="1" s="1"/>
  <c r="K81" i="1"/>
  <c r="R81" i="1" s="1"/>
  <c r="J81" i="1"/>
  <c r="H81" i="1"/>
  <c r="V81" i="1" s="1"/>
  <c r="G81" i="1"/>
  <c r="F81" i="1"/>
  <c r="E81" i="1"/>
  <c r="C81" i="1"/>
  <c r="B81" i="1"/>
  <c r="A81" i="1"/>
  <c r="X80" i="1"/>
  <c r="V80" i="1"/>
  <c r="P80" i="1"/>
  <c r="M80" i="1"/>
  <c r="L80" i="1"/>
  <c r="T80" i="1" s="1"/>
  <c r="K80" i="1"/>
  <c r="K77" i="1" s="1"/>
  <c r="K75" i="1" s="1"/>
  <c r="J80" i="1"/>
  <c r="H80" i="1"/>
  <c r="G80" i="1"/>
  <c r="F80" i="1"/>
  <c r="E80" i="1"/>
  <c r="D80" i="1"/>
  <c r="W80" i="1" s="1"/>
  <c r="C80" i="1"/>
  <c r="B80" i="1"/>
  <c r="A80" i="1"/>
  <c r="X79" i="1"/>
  <c r="V79" i="1"/>
  <c r="P79" i="1"/>
  <c r="M79" i="1"/>
  <c r="L79" i="1"/>
  <c r="T79" i="1" s="1"/>
  <c r="K79" i="1"/>
  <c r="J79" i="1"/>
  <c r="J77" i="1" s="1"/>
  <c r="J75" i="1" s="1"/>
  <c r="H79" i="1"/>
  <c r="G79" i="1"/>
  <c r="F79" i="1"/>
  <c r="R79" i="1" s="1"/>
  <c r="E79" i="1"/>
  <c r="C79" i="1"/>
  <c r="B79" i="1"/>
  <c r="A79" i="1"/>
  <c r="X78" i="1"/>
  <c r="P78" i="1"/>
  <c r="M78" i="1"/>
  <c r="L78" i="1"/>
  <c r="L77" i="1" s="1"/>
  <c r="L75" i="1" s="1"/>
  <c r="K78" i="1"/>
  <c r="R78" i="1" s="1"/>
  <c r="J78" i="1"/>
  <c r="H78" i="1"/>
  <c r="H77" i="1" s="1"/>
  <c r="H75" i="1" s="1"/>
  <c r="V75" i="1" s="1"/>
  <c r="G78" i="1"/>
  <c r="F78" i="1"/>
  <c r="E78" i="1"/>
  <c r="C78" i="1"/>
  <c r="B78" i="1"/>
  <c r="A78" i="1"/>
  <c r="M77" i="1"/>
  <c r="G77" i="1"/>
  <c r="E77" i="1"/>
  <c r="W76" i="1"/>
  <c r="V76" i="1"/>
  <c r="U76" i="1"/>
  <c r="T76" i="1"/>
  <c r="S76" i="1"/>
  <c r="R76" i="1"/>
  <c r="Q76" i="1"/>
  <c r="P76" i="1"/>
  <c r="O76" i="1"/>
  <c r="N76" i="1"/>
  <c r="M75" i="1"/>
  <c r="G75" i="1"/>
  <c r="E75" i="1"/>
  <c r="P75" i="1" s="1"/>
  <c r="W74" i="1"/>
  <c r="V74" i="1"/>
  <c r="U74" i="1"/>
  <c r="T74" i="1"/>
  <c r="S74" i="1"/>
  <c r="R74" i="1"/>
  <c r="Q74" i="1"/>
  <c r="P74" i="1"/>
  <c r="O74" i="1"/>
  <c r="N74" i="1"/>
  <c r="W73" i="1"/>
  <c r="V73" i="1"/>
  <c r="U73" i="1"/>
  <c r="T73" i="1"/>
  <c r="S73" i="1"/>
  <c r="R73" i="1"/>
  <c r="Q73" i="1"/>
  <c r="P73" i="1"/>
  <c r="O73" i="1"/>
  <c r="N73" i="1"/>
  <c r="W72" i="1"/>
  <c r="V72" i="1"/>
  <c r="U72" i="1"/>
  <c r="T72" i="1"/>
  <c r="S72" i="1"/>
  <c r="R72" i="1"/>
  <c r="Q72" i="1"/>
  <c r="P72" i="1"/>
  <c r="O72" i="1"/>
  <c r="N72" i="1"/>
  <c r="W71" i="1"/>
  <c r="U71" i="1"/>
  <c r="S71" i="1"/>
  <c r="O71" i="1"/>
  <c r="M71" i="1"/>
  <c r="L71" i="1"/>
  <c r="L66" i="1" s="1"/>
  <c r="K71" i="1"/>
  <c r="J71" i="1"/>
  <c r="I71" i="1"/>
  <c r="N71" i="1" s="1"/>
  <c r="H71" i="1"/>
  <c r="V71" i="1" s="1"/>
  <c r="G71" i="1"/>
  <c r="T71" i="1" s="1"/>
  <c r="F71" i="1"/>
  <c r="F66" i="1" s="1"/>
  <c r="E71" i="1"/>
  <c r="Q71" i="1" s="1"/>
  <c r="D71" i="1"/>
  <c r="W70" i="1"/>
  <c r="V70" i="1"/>
  <c r="U70" i="1"/>
  <c r="T70" i="1"/>
  <c r="S70" i="1"/>
  <c r="R70" i="1"/>
  <c r="Q70" i="1"/>
  <c r="P70" i="1"/>
  <c r="O70" i="1"/>
  <c r="N70" i="1"/>
  <c r="W69" i="1"/>
  <c r="V69" i="1"/>
  <c r="U69" i="1"/>
  <c r="T69" i="1"/>
  <c r="S69" i="1"/>
  <c r="R69" i="1"/>
  <c r="Q69" i="1"/>
  <c r="P69" i="1"/>
  <c r="O69" i="1"/>
  <c r="N69" i="1"/>
  <c r="W68" i="1"/>
  <c r="V68" i="1"/>
  <c r="U68" i="1"/>
  <c r="T68" i="1"/>
  <c r="S68" i="1"/>
  <c r="R68" i="1"/>
  <c r="Q68" i="1"/>
  <c r="P68" i="1"/>
  <c r="O68" i="1"/>
  <c r="N68" i="1"/>
  <c r="W67" i="1"/>
  <c r="S67" i="1"/>
  <c r="O67" i="1"/>
  <c r="M67" i="1"/>
  <c r="L67" i="1"/>
  <c r="K67" i="1"/>
  <c r="K66" i="1" s="1"/>
  <c r="K50" i="1" s="1"/>
  <c r="J67" i="1"/>
  <c r="I67" i="1"/>
  <c r="N67" i="1" s="1"/>
  <c r="H67" i="1"/>
  <c r="V67" i="1" s="1"/>
  <c r="G67" i="1"/>
  <c r="U67" i="1" s="1"/>
  <c r="F67" i="1"/>
  <c r="R67" i="1" s="1"/>
  <c r="E67" i="1"/>
  <c r="P67" i="1" s="1"/>
  <c r="D67" i="1"/>
  <c r="O66" i="1"/>
  <c r="M66" i="1"/>
  <c r="J66" i="1"/>
  <c r="G66" i="1"/>
  <c r="U66" i="1" s="1"/>
  <c r="D66" i="1"/>
  <c r="W65" i="1"/>
  <c r="V65" i="1"/>
  <c r="U65" i="1"/>
  <c r="T65" i="1"/>
  <c r="S65" i="1"/>
  <c r="R65" i="1"/>
  <c r="Q65" i="1"/>
  <c r="P65" i="1"/>
  <c r="O65" i="1"/>
  <c r="N65" i="1"/>
  <c r="W64" i="1"/>
  <c r="V64" i="1"/>
  <c r="U64" i="1"/>
  <c r="T64" i="1"/>
  <c r="S64" i="1"/>
  <c r="R64" i="1"/>
  <c r="Q64" i="1"/>
  <c r="P64" i="1"/>
  <c r="O64" i="1"/>
  <c r="N64" i="1"/>
  <c r="W63" i="1"/>
  <c r="S63" i="1"/>
  <c r="O63" i="1"/>
  <c r="M63" i="1"/>
  <c r="L63" i="1"/>
  <c r="K63" i="1"/>
  <c r="J63" i="1"/>
  <c r="I63" i="1"/>
  <c r="N63" i="1" s="1"/>
  <c r="H63" i="1"/>
  <c r="V63" i="1" s="1"/>
  <c r="G63" i="1"/>
  <c r="U63" i="1" s="1"/>
  <c r="F63" i="1"/>
  <c r="R63" i="1" s="1"/>
  <c r="E63" i="1"/>
  <c r="P63" i="1" s="1"/>
  <c r="D63" i="1"/>
  <c r="X62" i="1"/>
  <c r="T62" i="1"/>
  <c r="M62" i="1"/>
  <c r="L62" i="1"/>
  <c r="K62" i="1"/>
  <c r="J62" i="1"/>
  <c r="P62" i="1" s="1"/>
  <c r="H62" i="1"/>
  <c r="V62" i="1" s="1"/>
  <c r="G62" i="1"/>
  <c r="F62" i="1"/>
  <c r="R62" i="1" s="1"/>
  <c r="E62" i="1"/>
  <c r="C62" i="1"/>
  <c r="B62" i="1"/>
  <c r="A62" i="1"/>
  <c r="X61" i="1"/>
  <c r="T61" i="1"/>
  <c r="P61" i="1"/>
  <c r="N61" i="1"/>
  <c r="M61" i="1"/>
  <c r="L61" i="1"/>
  <c r="K61" i="1"/>
  <c r="J61" i="1"/>
  <c r="I61" i="1" s="1"/>
  <c r="H61" i="1"/>
  <c r="V61" i="1" s="1"/>
  <c r="G61" i="1"/>
  <c r="F61" i="1"/>
  <c r="R61" i="1" s="1"/>
  <c r="E61" i="1"/>
  <c r="D61" i="1"/>
  <c r="S61" i="1" s="1"/>
  <c r="C61" i="1"/>
  <c r="B61" i="1"/>
  <c r="A61" i="1"/>
  <c r="X60" i="1"/>
  <c r="T60" i="1"/>
  <c r="P60" i="1"/>
  <c r="N60" i="1"/>
  <c r="M60" i="1"/>
  <c r="L60" i="1"/>
  <c r="K60" i="1"/>
  <c r="J60" i="1"/>
  <c r="I60" i="1" s="1"/>
  <c r="H60" i="1"/>
  <c r="V60" i="1" s="1"/>
  <c r="G60" i="1"/>
  <c r="F60" i="1"/>
  <c r="R60" i="1" s="1"/>
  <c r="E60" i="1"/>
  <c r="D60" i="1"/>
  <c r="S60" i="1" s="1"/>
  <c r="C60" i="1"/>
  <c r="B60" i="1"/>
  <c r="A60" i="1"/>
  <c r="X59" i="1"/>
  <c r="T59" i="1"/>
  <c r="M59" i="1"/>
  <c r="L59" i="1"/>
  <c r="K59" i="1"/>
  <c r="J59" i="1"/>
  <c r="P59" i="1" s="1"/>
  <c r="H59" i="1"/>
  <c r="V59" i="1" s="1"/>
  <c r="G59" i="1"/>
  <c r="F59" i="1"/>
  <c r="R59" i="1" s="1"/>
  <c r="E59" i="1"/>
  <c r="C59" i="1"/>
  <c r="B59" i="1"/>
  <c r="A59" i="1"/>
  <c r="X58" i="1"/>
  <c r="T58" i="1"/>
  <c r="M58" i="1"/>
  <c r="L58" i="1"/>
  <c r="K58" i="1"/>
  <c r="J58" i="1"/>
  <c r="P58" i="1" s="1"/>
  <c r="H58" i="1"/>
  <c r="V58" i="1" s="1"/>
  <c r="G58" i="1"/>
  <c r="F58" i="1"/>
  <c r="R58" i="1" s="1"/>
  <c r="E58" i="1"/>
  <c r="C58" i="1"/>
  <c r="B58" i="1"/>
  <c r="A58" i="1"/>
  <c r="X57" i="1"/>
  <c r="T57" i="1"/>
  <c r="M57" i="1"/>
  <c r="L57" i="1"/>
  <c r="K57" i="1"/>
  <c r="J57" i="1"/>
  <c r="P57" i="1" s="1"/>
  <c r="H57" i="1"/>
  <c r="V57" i="1" s="1"/>
  <c r="G57" i="1"/>
  <c r="F57" i="1"/>
  <c r="R57" i="1" s="1"/>
  <c r="E57" i="1"/>
  <c r="C57" i="1"/>
  <c r="B57" i="1"/>
  <c r="A57" i="1"/>
  <c r="X56" i="1"/>
  <c r="T56" i="1"/>
  <c r="M56" i="1"/>
  <c r="L56" i="1"/>
  <c r="K56" i="1"/>
  <c r="J56" i="1"/>
  <c r="P56" i="1" s="1"/>
  <c r="H56" i="1"/>
  <c r="V56" i="1" s="1"/>
  <c r="G56" i="1"/>
  <c r="F56" i="1"/>
  <c r="R56" i="1" s="1"/>
  <c r="E56" i="1"/>
  <c r="C56" i="1"/>
  <c r="B56" i="1"/>
  <c r="A56" i="1"/>
  <c r="X55" i="1"/>
  <c r="T55" i="1"/>
  <c r="M55" i="1"/>
  <c r="L55" i="1"/>
  <c r="L54" i="1" s="1"/>
  <c r="K55" i="1"/>
  <c r="J55" i="1"/>
  <c r="J54" i="1" s="1"/>
  <c r="H55" i="1"/>
  <c r="V55" i="1" s="1"/>
  <c r="G55" i="1"/>
  <c r="F55" i="1"/>
  <c r="F54" i="1" s="1"/>
  <c r="R54" i="1" s="1"/>
  <c r="E55" i="1"/>
  <c r="C55" i="1"/>
  <c r="B55" i="1"/>
  <c r="A55" i="1"/>
  <c r="M54" i="1"/>
  <c r="M51" i="1" s="1"/>
  <c r="M50" i="1" s="1"/>
  <c r="K54" i="1"/>
  <c r="G54" i="1"/>
  <c r="G51" i="1" s="1"/>
  <c r="E54" i="1"/>
  <c r="X53" i="1"/>
  <c r="V53" i="1"/>
  <c r="P53" i="1"/>
  <c r="M53" i="1"/>
  <c r="L53" i="1"/>
  <c r="T53" i="1" s="1"/>
  <c r="K53" i="1"/>
  <c r="J53" i="1"/>
  <c r="I53" i="1" s="1"/>
  <c r="H53" i="1"/>
  <c r="G53" i="1"/>
  <c r="F53" i="1"/>
  <c r="R53" i="1" s="1"/>
  <c r="E53" i="1"/>
  <c r="D53" i="1"/>
  <c r="C53" i="1"/>
  <c r="B53" i="1"/>
  <c r="A53" i="1"/>
  <c r="X52" i="1"/>
  <c r="V52" i="1"/>
  <c r="M52" i="1"/>
  <c r="L52" i="1"/>
  <c r="T52" i="1" s="1"/>
  <c r="K52" i="1"/>
  <c r="J52" i="1"/>
  <c r="I52" i="1" s="1"/>
  <c r="H52" i="1"/>
  <c r="G52" i="1"/>
  <c r="F52" i="1"/>
  <c r="E52" i="1"/>
  <c r="D52" i="1"/>
  <c r="C52" i="1"/>
  <c r="B52" i="1"/>
  <c r="A52" i="1"/>
  <c r="K51" i="1"/>
  <c r="E51" i="1"/>
  <c r="W47" i="1"/>
  <c r="V47" i="1"/>
  <c r="U47" i="1"/>
  <c r="T47" i="1"/>
  <c r="S47" i="1"/>
  <c r="R47" i="1"/>
  <c r="Q47" i="1"/>
  <c r="P47" i="1"/>
  <c r="O47" i="1"/>
  <c r="N47" i="1"/>
  <c r="M46" i="1"/>
  <c r="L46" i="1"/>
  <c r="K46" i="1"/>
  <c r="J46" i="1"/>
  <c r="I46" i="1"/>
  <c r="G46" i="1"/>
  <c r="T46" i="1" s="1"/>
  <c r="F46" i="1"/>
  <c r="R46" i="1" s="1"/>
  <c r="E46" i="1"/>
  <c r="P46" i="1" s="1"/>
  <c r="W45" i="1"/>
  <c r="S45" i="1"/>
  <c r="Q45" i="1"/>
  <c r="O45" i="1"/>
  <c r="M45" i="1"/>
  <c r="L45" i="1"/>
  <c r="K45" i="1"/>
  <c r="J45" i="1"/>
  <c r="I45" i="1"/>
  <c r="H45" i="1"/>
  <c r="V45" i="1" s="1"/>
  <c r="G45" i="1"/>
  <c r="U45" i="1" s="1"/>
  <c r="F45" i="1"/>
  <c r="R45" i="1" s="1"/>
  <c r="E45" i="1"/>
  <c r="P45" i="1" s="1"/>
  <c r="D45" i="1"/>
  <c r="N45" i="1" s="1"/>
  <c r="W44" i="1"/>
  <c r="S44" i="1"/>
  <c r="O44" i="1"/>
  <c r="M44" i="1"/>
  <c r="V44" i="1" s="1"/>
  <c r="L44" i="1"/>
  <c r="K44" i="1"/>
  <c r="J44" i="1"/>
  <c r="I44" i="1"/>
  <c r="H44" i="1"/>
  <c r="G44" i="1"/>
  <c r="U44" i="1" s="1"/>
  <c r="F44" i="1"/>
  <c r="R44" i="1" s="1"/>
  <c r="E44" i="1"/>
  <c r="Q44" i="1" s="1"/>
  <c r="D44" i="1"/>
  <c r="N44" i="1" s="1"/>
  <c r="W43" i="1"/>
  <c r="U43" i="1"/>
  <c r="S43" i="1"/>
  <c r="O43" i="1"/>
  <c r="M43" i="1"/>
  <c r="L43" i="1"/>
  <c r="K43" i="1"/>
  <c r="J43" i="1"/>
  <c r="I43" i="1"/>
  <c r="N43" i="1" s="1"/>
  <c r="H43" i="1"/>
  <c r="V43" i="1" s="1"/>
  <c r="G43" i="1"/>
  <c r="T43" i="1" s="1"/>
  <c r="F43" i="1"/>
  <c r="R43" i="1" s="1"/>
  <c r="E43" i="1"/>
  <c r="Q43" i="1" s="1"/>
  <c r="D43" i="1"/>
  <c r="W42" i="1"/>
  <c r="S42" i="1"/>
  <c r="O42" i="1"/>
  <c r="M42" i="1"/>
  <c r="L42" i="1"/>
  <c r="K42" i="1"/>
  <c r="J42" i="1"/>
  <c r="I42" i="1"/>
  <c r="H42" i="1"/>
  <c r="V42" i="1" s="1"/>
  <c r="G42" i="1"/>
  <c r="U42" i="1" s="1"/>
  <c r="F42" i="1"/>
  <c r="R42" i="1" s="1"/>
  <c r="E42" i="1"/>
  <c r="P42" i="1" s="1"/>
  <c r="D42" i="1"/>
  <c r="N42" i="1" s="1"/>
  <c r="M41" i="1"/>
  <c r="L41" i="1"/>
  <c r="K41" i="1"/>
  <c r="J41" i="1"/>
  <c r="I41" i="1"/>
  <c r="G41" i="1"/>
  <c r="T41" i="1" s="1"/>
  <c r="F41" i="1"/>
  <c r="R41" i="1" s="1"/>
  <c r="E41" i="1"/>
  <c r="P41" i="1" s="1"/>
  <c r="W40" i="1"/>
  <c r="V40" i="1"/>
  <c r="U40" i="1"/>
  <c r="T40" i="1"/>
  <c r="S40" i="1"/>
  <c r="R40" i="1"/>
  <c r="Q40" i="1"/>
  <c r="P40" i="1"/>
  <c r="O40" i="1"/>
  <c r="N40" i="1"/>
  <c r="W39" i="1"/>
  <c r="V39" i="1"/>
  <c r="U39" i="1"/>
  <c r="T39" i="1"/>
  <c r="S39" i="1"/>
  <c r="R39" i="1"/>
  <c r="Q39" i="1"/>
  <c r="P39" i="1"/>
  <c r="O39" i="1"/>
  <c r="N39" i="1"/>
  <c r="W38" i="1"/>
  <c r="V38" i="1"/>
  <c r="U38" i="1"/>
  <c r="T38" i="1"/>
  <c r="S38" i="1"/>
  <c r="R38" i="1"/>
  <c r="Q38" i="1"/>
  <c r="P38" i="1"/>
  <c r="O38" i="1"/>
  <c r="N38" i="1"/>
  <c r="W37" i="1"/>
  <c r="V37" i="1"/>
  <c r="U37" i="1"/>
  <c r="T37" i="1"/>
  <c r="S37" i="1"/>
  <c r="R37" i="1"/>
  <c r="Q37" i="1"/>
  <c r="P37" i="1"/>
  <c r="O37" i="1"/>
  <c r="N37" i="1"/>
  <c r="W36" i="1"/>
  <c r="V36" i="1"/>
  <c r="U36" i="1"/>
  <c r="T36" i="1"/>
  <c r="S36" i="1"/>
  <c r="R36" i="1"/>
  <c r="Q36" i="1"/>
  <c r="P36" i="1"/>
  <c r="O36" i="1"/>
  <c r="N36" i="1"/>
  <c r="W35" i="1"/>
  <c r="V35" i="1"/>
  <c r="U35" i="1"/>
  <c r="T35" i="1"/>
  <c r="S35" i="1"/>
  <c r="R35" i="1"/>
  <c r="Q35" i="1"/>
  <c r="P35" i="1"/>
  <c r="O35" i="1"/>
  <c r="N35" i="1"/>
  <c r="W34" i="1"/>
  <c r="V34" i="1"/>
  <c r="U34" i="1"/>
  <c r="T34" i="1"/>
  <c r="S34" i="1"/>
  <c r="R34" i="1"/>
  <c r="Q34" i="1"/>
  <c r="P34" i="1"/>
  <c r="O34" i="1"/>
  <c r="N34" i="1"/>
  <c r="W33" i="1"/>
  <c r="V33" i="1"/>
  <c r="U33" i="1"/>
  <c r="T33" i="1"/>
  <c r="S33" i="1"/>
  <c r="R33" i="1"/>
  <c r="Q33" i="1"/>
  <c r="P33" i="1"/>
  <c r="O33" i="1"/>
  <c r="N33" i="1"/>
  <c r="M32" i="1"/>
  <c r="L32" i="1"/>
  <c r="K32" i="1"/>
  <c r="J32" i="1"/>
  <c r="G32" i="1"/>
  <c r="T32" i="1" s="1"/>
  <c r="W31" i="1"/>
  <c r="S31" i="1"/>
  <c r="O31" i="1"/>
  <c r="M31" i="1"/>
  <c r="V31" i="1" s="1"/>
  <c r="L31" i="1"/>
  <c r="K31" i="1"/>
  <c r="J31" i="1"/>
  <c r="I31" i="1"/>
  <c r="H31" i="1"/>
  <c r="G31" i="1"/>
  <c r="U31" i="1" s="1"/>
  <c r="F31" i="1"/>
  <c r="R31" i="1" s="1"/>
  <c r="E31" i="1"/>
  <c r="Q31" i="1" s="1"/>
  <c r="D31" i="1"/>
  <c r="N31" i="1" s="1"/>
  <c r="M30" i="1"/>
  <c r="L30" i="1"/>
  <c r="F30" i="1"/>
  <c r="W29" i="1"/>
  <c r="S29" i="1"/>
  <c r="O29" i="1"/>
  <c r="L29" i="1"/>
  <c r="K29" i="1"/>
  <c r="J29" i="1"/>
  <c r="I29" i="1"/>
  <c r="H29" i="1"/>
  <c r="F29" i="1"/>
  <c r="R29" i="1" s="1"/>
  <c r="E29" i="1"/>
  <c r="P29" i="1" s="1"/>
  <c r="D29" i="1"/>
  <c r="N29" i="1" s="1"/>
  <c r="K28" i="1"/>
  <c r="C24" i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B24" i="1"/>
  <c r="A12" i="1"/>
  <c r="A10" i="1"/>
  <c r="A7" i="1"/>
  <c r="A5" i="1"/>
  <c r="F51" i="1" l="1"/>
  <c r="U53" i="1"/>
  <c r="P54" i="1"/>
  <c r="P77" i="1"/>
  <c r="R66" i="1"/>
  <c r="S66" i="1"/>
  <c r="G50" i="1"/>
  <c r="M27" i="1"/>
  <c r="M49" i="1"/>
  <c r="M48" i="1" s="1"/>
  <c r="K27" i="1"/>
  <c r="U52" i="1"/>
  <c r="G28" i="1"/>
  <c r="Q29" i="1"/>
  <c r="Q42" i="1"/>
  <c r="Q63" i="1"/>
  <c r="R80" i="1"/>
  <c r="U90" i="1"/>
  <c r="N90" i="1"/>
  <c r="O90" i="1" s="1"/>
  <c r="S90" i="1"/>
  <c r="W90" i="1"/>
  <c r="Q90" i="1"/>
  <c r="U92" i="1"/>
  <c r="N92" i="1"/>
  <c r="O92" i="1" s="1"/>
  <c r="S92" i="1"/>
  <c r="W92" i="1"/>
  <c r="Q92" i="1"/>
  <c r="P117" i="1"/>
  <c r="H117" i="1"/>
  <c r="V117" i="1" s="1"/>
  <c r="U127" i="1"/>
  <c r="O127" i="1"/>
  <c r="Q127" i="1"/>
  <c r="W127" i="1"/>
  <c r="N127" i="1"/>
  <c r="S127" i="1"/>
  <c r="R176" i="1"/>
  <c r="D176" i="1"/>
  <c r="U183" i="1"/>
  <c r="O183" i="1"/>
  <c r="W183" i="1"/>
  <c r="Q183" i="1"/>
  <c r="S183" i="1"/>
  <c r="T31" i="1"/>
  <c r="P43" i="1"/>
  <c r="T44" i="1"/>
  <c r="J51" i="1"/>
  <c r="J50" i="1" s="1"/>
  <c r="Q52" i="1"/>
  <c r="W52" i="1"/>
  <c r="Q53" i="1"/>
  <c r="W53" i="1"/>
  <c r="H54" i="1"/>
  <c r="V54" i="1" s="1"/>
  <c r="T54" i="1"/>
  <c r="I55" i="1"/>
  <c r="I54" i="1" s="1"/>
  <c r="I51" i="1" s="1"/>
  <c r="I56" i="1"/>
  <c r="I57" i="1"/>
  <c r="I58" i="1"/>
  <c r="I59" i="1"/>
  <c r="O60" i="1"/>
  <c r="U60" i="1"/>
  <c r="O61" i="1"/>
  <c r="U61" i="1"/>
  <c r="I62" i="1"/>
  <c r="H66" i="1"/>
  <c r="T66" i="1"/>
  <c r="P71" i="1"/>
  <c r="I78" i="1"/>
  <c r="I81" i="1"/>
  <c r="P82" i="1"/>
  <c r="H87" i="1"/>
  <c r="V88" i="1"/>
  <c r="I95" i="1"/>
  <c r="I94" i="1" s="1"/>
  <c r="J94" i="1"/>
  <c r="P112" i="1"/>
  <c r="H112" i="1"/>
  <c r="E111" i="1"/>
  <c r="R117" i="1"/>
  <c r="P118" i="1"/>
  <c r="D118" i="1"/>
  <c r="H118" i="1"/>
  <c r="V118" i="1" s="1"/>
  <c r="U125" i="1"/>
  <c r="Q125" i="1"/>
  <c r="W125" i="1"/>
  <c r="S125" i="1"/>
  <c r="T126" i="1"/>
  <c r="Q67" i="1"/>
  <c r="R52" i="1"/>
  <c r="D55" i="1"/>
  <c r="P55" i="1"/>
  <c r="D56" i="1"/>
  <c r="D57" i="1"/>
  <c r="D58" i="1"/>
  <c r="D59" i="1"/>
  <c r="D62" i="1"/>
  <c r="I66" i="1"/>
  <c r="N66" i="1" s="1"/>
  <c r="D78" i="1"/>
  <c r="D81" i="1"/>
  <c r="I89" i="1"/>
  <c r="I88" i="1" s="1"/>
  <c r="I87" i="1" s="1"/>
  <c r="I83" i="1" s="1"/>
  <c r="I28" i="1" s="1"/>
  <c r="J88" i="1"/>
  <c r="J87" i="1" s="1"/>
  <c r="J83" i="1" s="1"/>
  <c r="J28" i="1" s="1"/>
  <c r="U95" i="1"/>
  <c r="O95" i="1"/>
  <c r="S95" i="1"/>
  <c r="W95" i="1"/>
  <c r="Q95" i="1"/>
  <c r="D94" i="1"/>
  <c r="U97" i="1"/>
  <c r="O97" i="1"/>
  <c r="N97" i="1"/>
  <c r="S97" i="1"/>
  <c r="W97" i="1"/>
  <c r="Q97" i="1"/>
  <c r="U99" i="1"/>
  <c r="O99" i="1"/>
  <c r="N99" i="1"/>
  <c r="S99" i="1"/>
  <c r="W99" i="1"/>
  <c r="Q99" i="1"/>
  <c r="U101" i="1"/>
  <c r="O101" i="1"/>
  <c r="N101" i="1"/>
  <c r="S101" i="1"/>
  <c r="W101" i="1"/>
  <c r="Q101" i="1"/>
  <c r="U103" i="1"/>
  <c r="O103" i="1"/>
  <c r="N103" i="1"/>
  <c r="S103" i="1"/>
  <c r="W103" i="1"/>
  <c r="Q103" i="1"/>
  <c r="U105" i="1"/>
  <c r="T105" i="1"/>
  <c r="P113" i="1"/>
  <c r="D113" i="1"/>
  <c r="H113" i="1"/>
  <c r="V113" i="1" s="1"/>
  <c r="D119" i="1"/>
  <c r="P119" i="1"/>
  <c r="H119" i="1"/>
  <c r="V119" i="1" s="1"/>
  <c r="U123" i="1"/>
  <c r="Q123" i="1"/>
  <c r="W123" i="1"/>
  <c r="S123" i="1"/>
  <c r="T124" i="1"/>
  <c r="I160" i="1"/>
  <c r="T160" i="1"/>
  <c r="U108" i="1"/>
  <c r="T108" i="1"/>
  <c r="P31" i="1"/>
  <c r="T42" i="1"/>
  <c r="P44" i="1"/>
  <c r="T45" i="1"/>
  <c r="L51" i="1"/>
  <c r="L50" i="1" s="1"/>
  <c r="S52" i="1"/>
  <c r="S53" i="1"/>
  <c r="Q60" i="1"/>
  <c r="W60" i="1"/>
  <c r="Q61" i="1"/>
  <c r="W61" i="1"/>
  <c r="T63" i="1"/>
  <c r="T67" i="1"/>
  <c r="R71" i="1"/>
  <c r="V77" i="1"/>
  <c r="T78" i="1"/>
  <c r="I79" i="1"/>
  <c r="S82" i="1"/>
  <c r="W82" i="1"/>
  <c r="Q82" i="1"/>
  <c r="U82" i="1"/>
  <c r="O82" i="1"/>
  <c r="U89" i="1"/>
  <c r="N89" i="1"/>
  <c r="O89" i="1" s="1"/>
  <c r="S89" i="1"/>
  <c r="W89" i="1"/>
  <c r="Q89" i="1"/>
  <c r="D88" i="1"/>
  <c r="U91" i="1"/>
  <c r="O91" i="1"/>
  <c r="N91" i="1"/>
  <c r="S91" i="1"/>
  <c r="W91" i="1"/>
  <c r="Q91" i="1"/>
  <c r="R113" i="1"/>
  <c r="P114" i="1"/>
  <c r="H114" i="1"/>
  <c r="V114" i="1" s="1"/>
  <c r="R119" i="1"/>
  <c r="U121" i="1"/>
  <c r="O121" i="1"/>
  <c r="Q121" i="1"/>
  <c r="W121" i="1"/>
  <c r="S121" i="1"/>
  <c r="T122" i="1"/>
  <c r="P52" i="1"/>
  <c r="S80" i="1"/>
  <c r="U80" i="1"/>
  <c r="P83" i="1"/>
  <c r="U130" i="1"/>
  <c r="Q130" i="1"/>
  <c r="N130" i="1"/>
  <c r="O130" i="1" s="1"/>
  <c r="S130" i="1"/>
  <c r="G29" i="1"/>
  <c r="M29" i="1"/>
  <c r="V29" i="1" s="1"/>
  <c r="N52" i="1"/>
  <c r="O52" i="1" s="1"/>
  <c r="N53" i="1"/>
  <c r="R55" i="1"/>
  <c r="E66" i="1"/>
  <c r="F77" i="1"/>
  <c r="V78" i="1"/>
  <c r="D79" i="1"/>
  <c r="P88" i="1"/>
  <c r="P94" i="1"/>
  <c r="P115" i="1"/>
  <c r="H115" i="1"/>
  <c r="V115" i="1" s="1"/>
  <c r="T120" i="1"/>
  <c r="D120" i="1"/>
  <c r="R130" i="1"/>
  <c r="E28" i="1"/>
  <c r="P28" i="1" s="1"/>
  <c r="O53" i="1"/>
  <c r="T75" i="1"/>
  <c r="T77" i="1"/>
  <c r="I80" i="1"/>
  <c r="N80" i="1" s="1"/>
  <c r="O80" i="1" s="1"/>
  <c r="Q80" i="1"/>
  <c r="R88" i="1"/>
  <c r="F87" i="1"/>
  <c r="R87" i="1" s="1"/>
  <c r="T94" i="1"/>
  <c r="U96" i="1"/>
  <c r="O96" i="1"/>
  <c r="N96" i="1"/>
  <c r="S96" i="1"/>
  <c r="W96" i="1"/>
  <c r="Q96" i="1"/>
  <c r="U98" i="1"/>
  <c r="O98" i="1"/>
  <c r="N98" i="1"/>
  <c r="S98" i="1"/>
  <c r="W98" i="1"/>
  <c r="Q98" i="1"/>
  <c r="U100" i="1"/>
  <c r="O100" i="1"/>
  <c r="N100" i="1"/>
  <c r="S100" i="1"/>
  <c r="W100" i="1"/>
  <c r="Q100" i="1"/>
  <c r="U102" i="1"/>
  <c r="O102" i="1"/>
  <c r="N102" i="1"/>
  <c r="S102" i="1"/>
  <c r="W102" i="1"/>
  <c r="Q102" i="1"/>
  <c r="U104" i="1"/>
  <c r="O104" i="1"/>
  <c r="N104" i="1"/>
  <c r="S104" i="1"/>
  <c r="W104" i="1"/>
  <c r="Q104" i="1"/>
  <c r="I112" i="1"/>
  <c r="K111" i="1"/>
  <c r="K30" i="1" s="1"/>
  <c r="R30" i="1" s="1"/>
  <c r="R115" i="1"/>
  <c r="P116" i="1"/>
  <c r="D116" i="1"/>
  <c r="H116" i="1"/>
  <c r="V116" i="1" s="1"/>
  <c r="F129" i="1"/>
  <c r="F32" i="1" s="1"/>
  <c r="R32" i="1" s="1"/>
  <c r="F83" i="1"/>
  <c r="N105" i="1"/>
  <c r="N108" i="1"/>
  <c r="H120" i="1"/>
  <c r="V120" i="1" s="1"/>
  <c r="H122" i="1"/>
  <c r="V122" i="1" s="1"/>
  <c r="H124" i="1"/>
  <c r="V124" i="1" s="1"/>
  <c r="H126" i="1"/>
  <c r="V126" i="1" s="1"/>
  <c r="P133" i="1"/>
  <c r="D133" i="1"/>
  <c r="R89" i="1"/>
  <c r="R95" i="1"/>
  <c r="P131" i="1"/>
  <c r="D131" i="1"/>
  <c r="T131" i="1"/>
  <c r="P132" i="1"/>
  <c r="I163" i="1"/>
  <c r="N163" i="1" s="1"/>
  <c r="T163" i="1"/>
  <c r="L88" i="1"/>
  <c r="L87" i="1" s="1"/>
  <c r="L83" i="1" s="1"/>
  <c r="G111" i="1"/>
  <c r="D162" i="1"/>
  <c r="R162" i="1"/>
  <c r="Q105" i="1"/>
  <c r="Q108" i="1"/>
  <c r="V130" i="1"/>
  <c r="W130" i="1" s="1"/>
  <c r="I158" i="1"/>
  <c r="T158" i="1"/>
  <c r="I121" i="1"/>
  <c r="N121" i="1" s="1"/>
  <c r="I123" i="1"/>
  <c r="N123" i="1" s="1"/>
  <c r="O123" i="1" s="1"/>
  <c r="I125" i="1"/>
  <c r="N125" i="1" s="1"/>
  <c r="O125" i="1" s="1"/>
  <c r="I127" i="1"/>
  <c r="E129" i="1"/>
  <c r="E32" i="1" s="1"/>
  <c r="P32" i="1" s="1"/>
  <c r="I130" i="1"/>
  <c r="H131" i="1"/>
  <c r="V131" i="1" s="1"/>
  <c r="H132" i="1"/>
  <c r="V132" i="1" s="1"/>
  <c r="T152" i="1"/>
  <c r="T153" i="1"/>
  <c r="T154" i="1"/>
  <c r="T155" i="1"/>
  <c r="T156" i="1"/>
  <c r="T157" i="1"/>
  <c r="D158" i="1"/>
  <c r="T159" i="1"/>
  <c r="D160" i="1"/>
  <c r="W163" i="1"/>
  <c r="Q163" i="1"/>
  <c r="U163" i="1"/>
  <c r="O163" i="1"/>
  <c r="S163" i="1"/>
  <c r="I164" i="1"/>
  <c r="T164" i="1"/>
  <c r="T176" i="1"/>
  <c r="P178" i="1"/>
  <c r="R179" i="1"/>
  <c r="D179" i="1"/>
  <c r="U187" i="1"/>
  <c r="O187" i="1"/>
  <c r="W187" i="1"/>
  <c r="Q187" i="1"/>
  <c r="S187" i="1"/>
  <c r="U188" i="1"/>
  <c r="O188" i="1"/>
  <c r="W188" i="1"/>
  <c r="Q188" i="1"/>
  <c r="N188" i="1"/>
  <c r="U191" i="1"/>
  <c r="O191" i="1"/>
  <c r="S191" i="1"/>
  <c r="W191" i="1"/>
  <c r="Q191" i="1"/>
  <c r="N191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W164" i="1"/>
  <c r="Q164" i="1"/>
  <c r="U164" i="1"/>
  <c r="O164" i="1"/>
  <c r="N164" i="1"/>
  <c r="S164" i="1"/>
  <c r="I165" i="1"/>
  <c r="N165" i="1" s="1"/>
  <c r="T165" i="1"/>
  <c r="D168" i="1"/>
  <c r="V168" i="1"/>
  <c r="W169" i="1"/>
  <c r="Q169" i="1"/>
  <c r="O169" i="1"/>
  <c r="U169" i="1"/>
  <c r="N169" i="1"/>
  <c r="S169" i="1"/>
  <c r="D171" i="1"/>
  <c r="V171" i="1"/>
  <c r="W172" i="1"/>
  <c r="Q172" i="1"/>
  <c r="U172" i="1"/>
  <c r="N172" i="1"/>
  <c r="O172" i="1" s="1"/>
  <c r="S172" i="1"/>
  <c r="T179" i="1"/>
  <c r="U181" i="1"/>
  <c r="O181" i="1"/>
  <c r="W181" i="1"/>
  <c r="Q181" i="1"/>
  <c r="S181" i="1"/>
  <c r="U182" i="1"/>
  <c r="O182" i="1"/>
  <c r="W182" i="1"/>
  <c r="Q182" i="1"/>
  <c r="N182" i="1"/>
  <c r="D184" i="1"/>
  <c r="I189" i="1"/>
  <c r="P189" i="1"/>
  <c r="I161" i="1"/>
  <c r="T161" i="1"/>
  <c r="W165" i="1"/>
  <c r="Q165" i="1"/>
  <c r="U165" i="1"/>
  <c r="O165" i="1"/>
  <c r="S165" i="1"/>
  <c r="I166" i="1"/>
  <c r="T166" i="1"/>
  <c r="D174" i="1"/>
  <c r="V174" i="1"/>
  <c r="W175" i="1"/>
  <c r="Q175" i="1"/>
  <c r="U175" i="1"/>
  <c r="N175" i="1"/>
  <c r="O175" i="1" s="1"/>
  <c r="S175" i="1"/>
  <c r="U180" i="1"/>
  <c r="W180" i="1"/>
  <c r="Q180" i="1"/>
  <c r="S180" i="1"/>
  <c r="I183" i="1"/>
  <c r="N183" i="1" s="1"/>
  <c r="P183" i="1"/>
  <c r="T185" i="1"/>
  <c r="D185" i="1"/>
  <c r="D159" i="1"/>
  <c r="D161" i="1"/>
  <c r="R165" i="1"/>
  <c r="R129" i="1" s="1"/>
  <c r="W166" i="1"/>
  <c r="Q166" i="1"/>
  <c r="U166" i="1"/>
  <c r="O166" i="1"/>
  <c r="N166" i="1"/>
  <c r="S166" i="1"/>
  <c r="D177" i="1"/>
  <c r="V177" i="1"/>
  <c r="W178" i="1"/>
  <c r="Q178" i="1"/>
  <c r="U178" i="1"/>
  <c r="N178" i="1"/>
  <c r="O178" i="1" s="1"/>
  <c r="S178" i="1"/>
  <c r="D186" i="1"/>
  <c r="R186" i="1"/>
  <c r="I190" i="1"/>
  <c r="P190" i="1"/>
  <c r="I195" i="1"/>
  <c r="P195" i="1"/>
  <c r="I162" i="1"/>
  <c r="T162" i="1"/>
  <c r="R166" i="1"/>
  <c r="R167" i="1"/>
  <c r="D167" i="1"/>
  <c r="R170" i="1"/>
  <c r="D170" i="1"/>
  <c r="R173" i="1"/>
  <c r="D173" i="1"/>
  <c r="U189" i="1"/>
  <c r="O189" i="1"/>
  <c r="S189" i="1"/>
  <c r="W189" i="1"/>
  <c r="Q189" i="1"/>
  <c r="N189" i="1"/>
  <c r="I168" i="1"/>
  <c r="I171" i="1"/>
  <c r="I174" i="1"/>
  <c r="I177" i="1"/>
  <c r="I180" i="1"/>
  <c r="N180" i="1" s="1"/>
  <c r="O180" i="1" s="1"/>
  <c r="V181" i="1"/>
  <c r="I184" i="1"/>
  <c r="P185" i="1"/>
  <c r="V187" i="1"/>
  <c r="D190" i="1"/>
  <c r="U195" i="1"/>
  <c r="N195" i="1"/>
  <c r="O195" i="1" s="1"/>
  <c r="S195" i="1"/>
  <c r="W195" i="1"/>
  <c r="Q195" i="1"/>
  <c r="I204" i="1"/>
  <c r="P193" i="1"/>
  <c r="I186" i="1"/>
  <c r="U194" i="1"/>
  <c r="O194" i="1"/>
  <c r="N194" i="1"/>
  <c r="S194" i="1"/>
  <c r="W194" i="1"/>
  <c r="Q194" i="1"/>
  <c r="W197" i="1"/>
  <c r="O197" i="1"/>
  <c r="U197" i="1"/>
  <c r="N197" i="1"/>
  <c r="S197" i="1"/>
  <c r="I181" i="1"/>
  <c r="N181" i="1" s="1"/>
  <c r="P182" i="1"/>
  <c r="I187" i="1"/>
  <c r="N187" i="1" s="1"/>
  <c r="P188" i="1"/>
  <c r="P191" i="1"/>
  <c r="D193" i="1"/>
  <c r="D192" i="1"/>
  <c r="U196" i="1"/>
  <c r="O196" i="1"/>
  <c r="N196" i="1"/>
  <c r="S196" i="1"/>
  <c r="W196" i="1"/>
  <c r="Q196" i="1"/>
  <c r="P197" i="1"/>
  <c r="P199" i="1"/>
  <c r="D199" i="1"/>
  <c r="P201" i="1"/>
  <c r="D201" i="1"/>
  <c r="P203" i="1"/>
  <c r="D203" i="1"/>
  <c r="P205" i="1"/>
  <c r="D205" i="1"/>
  <c r="P207" i="1"/>
  <c r="D207" i="1"/>
  <c r="P209" i="1"/>
  <c r="D209" i="1"/>
  <c r="P211" i="1"/>
  <c r="D211" i="1"/>
  <c r="I198" i="1"/>
  <c r="I200" i="1"/>
  <c r="P282" i="1"/>
  <c r="P198" i="1"/>
  <c r="D198" i="1"/>
  <c r="P200" i="1"/>
  <c r="D200" i="1"/>
  <c r="P202" i="1"/>
  <c r="D202" i="1"/>
  <c r="P204" i="1"/>
  <c r="D204" i="1"/>
  <c r="P206" i="1"/>
  <c r="D206" i="1"/>
  <c r="P208" i="1"/>
  <c r="D208" i="1"/>
  <c r="P210" i="1"/>
  <c r="D210" i="1"/>
  <c r="V283" i="1"/>
  <c r="V282" i="1" s="1"/>
  <c r="H282" i="1"/>
  <c r="T282" i="1"/>
  <c r="D212" i="1"/>
  <c r="D213" i="1"/>
  <c r="D214" i="1"/>
  <c r="D215" i="1"/>
  <c r="D216" i="1"/>
  <c r="D217" i="1"/>
  <c r="D218" i="1"/>
  <c r="D219" i="1"/>
  <c r="D220" i="1"/>
  <c r="P220" i="1"/>
  <c r="D283" i="1"/>
  <c r="D284" i="1"/>
  <c r="D285" i="1"/>
  <c r="L28" i="1" l="1"/>
  <c r="T83" i="1"/>
  <c r="S206" i="1"/>
  <c r="Q206" i="1"/>
  <c r="W206" i="1"/>
  <c r="O206" i="1"/>
  <c r="U206" i="1"/>
  <c r="N206" i="1"/>
  <c r="S200" i="1"/>
  <c r="Q200" i="1"/>
  <c r="W200" i="1"/>
  <c r="O200" i="1"/>
  <c r="U200" i="1"/>
  <c r="N200" i="1"/>
  <c r="W159" i="1"/>
  <c r="Q159" i="1"/>
  <c r="U159" i="1"/>
  <c r="O159" i="1"/>
  <c r="S159" i="1"/>
  <c r="N159" i="1"/>
  <c r="U184" i="1"/>
  <c r="O184" i="1"/>
  <c r="W184" i="1"/>
  <c r="Q184" i="1"/>
  <c r="N184" i="1"/>
  <c r="S184" i="1"/>
  <c r="W152" i="1"/>
  <c r="Q152" i="1"/>
  <c r="S152" i="1"/>
  <c r="N152" i="1"/>
  <c r="O152" i="1" s="1"/>
  <c r="U152" i="1"/>
  <c r="S146" i="1"/>
  <c r="W146" i="1"/>
  <c r="Q146" i="1"/>
  <c r="U146" i="1"/>
  <c r="O146" i="1"/>
  <c r="N146" i="1"/>
  <c r="S140" i="1"/>
  <c r="W140" i="1"/>
  <c r="Q140" i="1"/>
  <c r="U140" i="1"/>
  <c r="O140" i="1"/>
  <c r="N140" i="1"/>
  <c r="S134" i="1"/>
  <c r="W134" i="1"/>
  <c r="Q134" i="1"/>
  <c r="U134" i="1"/>
  <c r="O134" i="1"/>
  <c r="N134" i="1"/>
  <c r="W179" i="1"/>
  <c r="Q179" i="1"/>
  <c r="O179" i="1"/>
  <c r="U179" i="1"/>
  <c r="N179" i="1"/>
  <c r="S179" i="1"/>
  <c r="W160" i="1"/>
  <c r="Q160" i="1"/>
  <c r="U160" i="1"/>
  <c r="O160" i="1"/>
  <c r="S160" i="1"/>
  <c r="N160" i="1"/>
  <c r="W162" i="1"/>
  <c r="Q162" i="1"/>
  <c r="U162" i="1"/>
  <c r="O162" i="1"/>
  <c r="N162" i="1"/>
  <c r="S162" i="1"/>
  <c r="S133" i="1"/>
  <c r="W133" i="1"/>
  <c r="Q133" i="1"/>
  <c r="U133" i="1"/>
  <c r="O133" i="1"/>
  <c r="N133" i="1"/>
  <c r="U116" i="1"/>
  <c r="N116" i="1"/>
  <c r="O116" i="1" s="1"/>
  <c r="S116" i="1"/>
  <c r="W116" i="1"/>
  <c r="Q116" i="1"/>
  <c r="U120" i="1"/>
  <c r="S120" i="1"/>
  <c r="Q120" i="1"/>
  <c r="W120" i="1"/>
  <c r="N120" i="1"/>
  <c r="O120" i="1" s="1"/>
  <c r="N88" i="1"/>
  <c r="D87" i="1"/>
  <c r="S88" i="1"/>
  <c r="W88" i="1"/>
  <c r="U88" i="1"/>
  <c r="Q88" i="1"/>
  <c r="O88" i="1"/>
  <c r="D124" i="1"/>
  <c r="U113" i="1"/>
  <c r="O113" i="1"/>
  <c r="N113" i="1"/>
  <c r="S113" i="1"/>
  <c r="W113" i="1"/>
  <c r="Q113" i="1"/>
  <c r="S58" i="1"/>
  <c r="N58" i="1"/>
  <c r="O58" i="1" s="1"/>
  <c r="W58" i="1"/>
  <c r="Q58" i="1"/>
  <c r="U58" i="1"/>
  <c r="W176" i="1"/>
  <c r="Q176" i="1"/>
  <c r="U176" i="1"/>
  <c r="N176" i="1"/>
  <c r="O176" i="1" s="1"/>
  <c r="S176" i="1"/>
  <c r="M26" i="1"/>
  <c r="M25" i="1" s="1"/>
  <c r="S215" i="1"/>
  <c r="W215" i="1"/>
  <c r="Q215" i="1"/>
  <c r="O215" i="1"/>
  <c r="N215" i="1"/>
  <c r="U215" i="1"/>
  <c r="W211" i="1"/>
  <c r="O211" i="1"/>
  <c r="U211" i="1"/>
  <c r="N211" i="1"/>
  <c r="S211" i="1"/>
  <c r="Q211" i="1"/>
  <c r="W205" i="1"/>
  <c r="O205" i="1"/>
  <c r="U205" i="1"/>
  <c r="N205" i="1"/>
  <c r="S205" i="1"/>
  <c r="Q205" i="1"/>
  <c r="W199" i="1"/>
  <c r="U199" i="1"/>
  <c r="N199" i="1"/>
  <c r="O199" i="1" s="1"/>
  <c r="S199" i="1"/>
  <c r="Q199" i="1"/>
  <c r="U190" i="1"/>
  <c r="O190" i="1"/>
  <c r="S190" i="1"/>
  <c r="W190" i="1"/>
  <c r="Q190" i="1"/>
  <c r="N190" i="1"/>
  <c r="W170" i="1"/>
  <c r="Q170" i="1"/>
  <c r="O170" i="1"/>
  <c r="U170" i="1"/>
  <c r="N170" i="1"/>
  <c r="S170" i="1"/>
  <c r="U186" i="1"/>
  <c r="O186" i="1"/>
  <c r="W186" i="1"/>
  <c r="Q186" i="1"/>
  <c r="S186" i="1"/>
  <c r="N186" i="1"/>
  <c r="U185" i="1"/>
  <c r="O185" i="1"/>
  <c r="W185" i="1"/>
  <c r="Q185" i="1"/>
  <c r="S185" i="1"/>
  <c r="N185" i="1"/>
  <c r="W157" i="1"/>
  <c r="Q157" i="1"/>
  <c r="U157" i="1"/>
  <c r="S157" i="1"/>
  <c r="O157" i="1"/>
  <c r="N157" i="1"/>
  <c r="W151" i="1"/>
  <c r="S151" i="1"/>
  <c r="Q151" i="1"/>
  <c r="U151" i="1"/>
  <c r="N151" i="1"/>
  <c r="O151" i="1" s="1"/>
  <c r="S145" i="1"/>
  <c r="W145" i="1"/>
  <c r="Q145" i="1"/>
  <c r="U145" i="1"/>
  <c r="N145" i="1"/>
  <c r="O145" i="1" s="1"/>
  <c r="S139" i="1"/>
  <c r="W139" i="1"/>
  <c r="Q139" i="1"/>
  <c r="U139" i="1"/>
  <c r="N139" i="1"/>
  <c r="O139" i="1" s="1"/>
  <c r="H129" i="1"/>
  <c r="H32" i="1" s="1"/>
  <c r="V32" i="1" s="1"/>
  <c r="T111" i="1"/>
  <c r="G30" i="1"/>
  <c r="T30" i="1" s="1"/>
  <c r="T129" i="1"/>
  <c r="T87" i="1"/>
  <c r="P87" i="1"/>
  <c r="S81" i="1"/>
  <c r="W81" i="1"/>
  <c r="U81" i="1"/>
  <c r="O81" i="1"/>
  <c r="N81" i="1"/>
  <c r="Q81" i="1"/>
  <c r="S57" i="1"/>
  <c r="W57" i="1"/>
  <c r="Q57" i="1"/>
  <c r="N57" i="1"/>
  <c r="U57" i="1"/>
  <c r="O57" i="1"/>
  <c r="D126" i="1"/>
  <c r="E30" i="1"/>
  <c r="P30" i="1" s="1"/>
  <c r="P111" i="1"/>
  <c r="J49" i="1"/>
  <c r="J48" i="1" s="1"/>
  <c r="J27" i="1"/>
  <c r="J26" i="1" s="1"/>
  <c r="J25" i="1" s="1"/>
  <c r="P51" i="1"/>
  <c r="S204" i="1"/>
  <c r="Q204" i="1"/>
  <c r="W204" i="1"/>
  <c r="O204" i="1"/>
  <c r="U204" i="1"/>
  <c r="N204" i="1"/>
  <c r="W171" i="1"/>
  <c r="Q171" i="1"/>
  <c r="S171" i="1"/>
  <c r="O171" i="1"/>
  <c r="U171" i="1"/>
  <c r="N171" i="1"/>
  <c r="W156" i="1"/>
  <c r="Q156" i="1"/>
  <c r="S156" i="1"/>
  <c r="O156" i="1"/>
  <c r="N156" i="1"/>
  <c r="U156" i="1"/>
  <c r="S150" i="1"/>
  <c r="W150" i="1"/>
  <c r="Q150" i="1"/>
  <c r="U150" i="1"/>
  <c r="N150" i="1"/>
  <c r="O150" i="1" s="1"/>
  <c r="S144" i="1"/>
  <c r="W144" i="1"/>
  <c r="Q144" i="1"/>
  <c r="U144" i="1"/>
  <c r="N144" i="1"/>
  <c r="O144" i="1" s="1"/>
  <c r="S138" i="1"/>
  <c r="W138" i="1"/>
  <c r="Q138" i="1"/>
  <c r="U138" i="1"/>
  <c r="O138" i="1"/>
  <c r="N138" i="1"/>
  <c r="W158" i="1"/>
  <c r="Q158" i="1"/>
  <c r="U158" i="1"/>
  <c r="O158" i="1"/>
  <c r="S158" i="1"/>
  <c r="N158" i="1"/>
  <c r="U131" i="1"/>
  <c r="Q131" i="1"/>
  <c r="N131" i="1"/>
  <c r="W131" i="1"/>
  <c r="S131" i="1"/>
  <c r="R83" i="1"/>
  <c r="F28" i="1"/>
  <c r="R28" i="1" s="1"/>
  <c r="S79" i="1"/>
  <c r="U79" i="1"/>
  <c r="Q79" i="1"/>
  <c r="W79" i="1"/>
  <c r="N79" i="1"/>
  <c r="O79" i="1" s="1"/>
  <c r="L49" i="1"/>
  <c r="L48" i="1" s="1"/>
  <c r="L27" i="1"/>
  <c r="N95" i="1"/>
  <c r="S78" i="1"/>
  <c r="U78" i="1"/>
  <c r="O78" i="1"/>
  <c r="W78" i="1"/>
  <c r="N78" i="1"/>
  <c r="D77" i="1"/>
  <c r="Q78" i="1"/>
  <c r="S56" i="1"/>
  <c r="W56" i="1"/>
  <c r="Q56" i="1"/>
  <c r="N56" i="1"/>
  <c r="U56" i="1"/>
  <c r="O56" i="1"/>
  <c r="V112" i="1"/>
  <c r="H111" i="1"/>
  <c r="V87" i="1"/>
  <c r="H83" i="1"/>
  <c r="W66" i="1"/>
  <c r="V66" i="1"/>
  <c r="K26" i="1"/>
  <c r="K25" i="1" s="1"/>
  <c r="H51" i="1"/>
  <c r="N220" i="1"/>
  <c r="S220" i="1"/>
  <c r="W220" i="1"/>
  <c r="Q220" i="1"/>
  <c r="U220" i="1"/>
  <c r="O220" i="1"/>
  <c r="W209" i="1"/>
  <c r="O209" i="1"/>
  <c r="U209" i="1"/>
  <c r="N209" i="1"/>
  <c r="S209" i="1"/>
  <c r="Q209" i="1"/>
  <c r="W203" i="1"/>
  <c r="O203" i="1"/>
  <c r="U203" i="1"/>
  <c r="N203" i="1"/>
  <c r="S203" i="1"/>
  <c r="Q203" i="1"/>
  <c r="W167" i="1"/>
  <c r="Q167" i="1"/>
  <c r="O167" i="1"/>
  <c r="U167" i="1"/>
  <c r="N167" i="1"/>
  <c r="S167" i="1"/>
  <c r="W177" i="1"/>
  <c r="Q177" i="1"/>
  <c r="S177" i="1"/>
  <c r="U177" i="1"/>
  <c r="N177" i="1"/>
  <c r="O177" i="1" s="1"/>
  <c r="W155" i="1"/>
  <c r="Q155" i="1"/>
  <c r="S155" i="1"/>
  <c r="O155" i="1"/>
  <c r="N155" i="1"/>
  <c r="U155" i="1"/>
  <c r="S149" i="1"/>
  <c r="W149" i="1"/>
  <c r="Q149" i="1"/>
  <c r="U149" i="1"/>
  <c r="O149" i="1"/>
  <c r="N149" i="1"/>
  <c r="S143" i="1"/>
  <c r="W143" i="1"/>
  <c r="Q143" i="1"/>
  <c r="U143" i="1"/>
  <c r="O143" i="1"/>
  <c r="N143" i="1"/>
  <c r="S137" i="1"/>
  <c r="W137" i="1"/>
  <c r="Q137" i="1"/>
  <c r="U137" i="1"/>
  <c r="O137" i="1"/>
  <c r="N137" i="1"/>
  <c r="P129" i="1"/>
  <c r="T88" i="1"/>
  <c r="D115" i="1"/>
  <c r="D114" i="1"/>
  <c r="D112" i="1"/>
  <c r="D117" i="1"/>
  <c r="T28" i="1"/>
  <c r="K49" i="1"/>
  <c r="K48" i="1" s="1"/>
  <c r="S283" i="1"/>
  <c r="S282" i="1" s="1"/>
  <c r="W283" i="1"/>
  <c r="W282" i="1" s="1"/>
  <c r="Q283" i="1"/>
  <c r="Q282" i="1" s="1"/>
  <c r="D282" i="1"/>
  <c r="U283" i="1"/>
  <c r="U282" i="1" s="1"/>
  <c r="N283" i="1"/>
  <c r="O283" i="1" s="1"/>
  <c r="S214" i="1"/>
  <c r="W214" i="1"/>
  <c r="Q214" i="1"/>
  <c r="O214" i="1"/>
  <c r="N214" i="1"/>
  <c r="U214" i="1"/>
  <c r="N219" i="1"/>
  <c r="S219" i="1"/>
  <c r="W219" i="1"/>
  <c r="Q219" i="1"/>
  <c r="O219" i="1"/>
  <c r="U219" i="1"/>
  <c r="S218" i="1"/>
  <c r="W218" i="1"/>
  <c r="Q218" i="1"/>
  <c r="U218" i="1"/>
  <c r="O218" i="1"/>
  <c r="N218" i="1"/>
  <c r="S208" i="1"/>
  <c r="Q208" i="1"/>
  <c r="W208" i="1"/>
  <c r="O208" i="1"/>
  <c r="U208" i="1"/>
  <c r="N208" i="1"/>
  <c r="U192" i="1"/>
  <c r="O192" i="1"/>
  <c r="S192" i="1"/>
  <c r="W192" i="1"/>
  <c r="Q192" i="1"/>
  <c r="N192" i="1"/>
  <c r="W168" i="1"/>
  <c r="Q168" i="1"/>
  <c r="S168" i="1"/>
  <c r="U168" i="1"/>
  <c r="N168" i="1"/>
  <c r="O168" i="1" s="1"/>
  <c r="W154" i="1"/>
  <c r="Q154" i="1"/>
  <c r="S154" i="1"/>
  <c r="O154" i="1"/>
  <c r="N154" i="1"/>
  <c r="U154" i="1"/>
  <c r="S148" i="1"/>
  <c r="W148" i="1"/>
  <c r="Q148" i="1"/>
  <c r="U148" i="1"/>
  <c r="N148" i="1"/>
  <c r="O148" i="1" s="1"/>
  <c r="S142" i="1"/>
  <c r="W142" i="1"/>
  <c r="Q142" i="1"/>
  <c r="U142" i="1"/>
  <c r="N142" i="1"/>
  <c r="O142" i="1" s="1"/>
  <c r="S136" i="1"/>
  <c r="W136" i="1"/>
  <c r="Q136" i="1"/>
  <c r="U136" i="1"/>
  <c r="N136" i="1"/>
  <c r="O136" i="1" s="1"/>
  <c r="V129" i="1"/>
  <c r="I111" i="1"/>
  <c r="I30" i="1" s="1"/>
  <c r="R77" i="1"/>
  <c r="F75" i="1"/>
  <c r="R75" i="1" s="1"/>
  <c r="U29" i="1"/>
  <c r="T29" i="1"/>
  <c r="U119" i="1"/>
  <c r="O119" i="1"/>
  <c r="Q119" i="1"/>
  <c r="W119" i="1"/>
  <c r="N119" i="1"/>
  <c r="S119" i="1"/>
  <c r="N94" i="1"/>
  <c r="S94" i="1"/>
  <c r="W94" i="1"/>
  <c r="Q94" i="1"/>
  <c r="U94" i="1"/>
  <c r="O94" i="1"/>
  <c r="S62" i="1"/>
  <c r="N62" i="1"/>
  <c r="W62" i="1"/>
  <c r="Q62" i="1"/>
  <c r="U62" i="1"/>
  <c r="O62" i="1"/>
  <c r="S55" i="1"/>
  <c r="N55" i="1"/>
  <c r="O55" i="1" s="1"/>
  <c r="W55" i="1"/>
  <c r="Q55" i="1"/>
  <c r="D54" i="1"/>
  <c r="U55" i="1"/>
  <c r="U118" i="1"/>
  <c r="O118" i="1"/>
  <c r="N118" i="1"/>
  <c r="S118" i="1"/>
  <c r="W118" i="1"/>
  <c r="Q118" i="1"/>
  <c r="G27" i="1"/>
  <c r="T50" i="1"/>
  <c r="G49" i="1"/>
  <c r="S216" i="1"/>
  <c r="W216" i="1"/>
  <c r="Q216" i="1"/>
  <c r="U216" i="1"/>
  <c r="O216" i="1"/>
  <c r="N216" i="1"/>
  <c r="H260" i="1"/>
  <c r="H41" i="1" s="1"/>
  <c r="V41" i="1" s="1"/>
  <c r="H46" i="1"/>
  <c r="V46" i="1" s="1"/>
  <c r="S210" i="1"/>
  <c r="Q210" i="1"/>
  <c r="W210" i="1"/>
  <c r="O210" i="1"/>
  <c r="U210" i="1"/>
  <c r="N210" i="1"/>
  <c r="S198" i="1"/>
  <c r="Q198" i="1"/>
  <c r="W198" i="1"/>
  <c r="U198" i="1"/>
  <c r="N198" i="1"/>
  <c r="O198" i="1" s="1"/>
  <c r="W213" i="1"/>
  <c r="Q213" i="1"/>
  <c r="S213" i="1"/>
  <c r="O213" i="1"/>
  <c r="N213" i="1"/>
  <c r="U213" i="1"/>
  <c r="S285" i="1"/>
  <c r="W285" i="1"/>
  <c r="Q285" i="1"/>
  <c r="U285" i="1"/>
  <c r="N285" i="1"/>
  <c r="O285" i="1" s="1"/>
  <c r="W212" i="1"/>
  <c r="Q212" i="1"/>
  <c r="S212" i="1"/>
  <c r="O212" i="1"/>
  <c r="N212" i="1"/>
  <c r="U212" i="1"/>
  <c r="S202" i="1"/>
  <c r="Q202" i="1"/>
  <c r="W202" i="1"/>
  <c r="O202" i="1"/>
  <c r="U202" i="1"/>
  <c r="N202" i="1"/>
  <c r="S284" i="1"/>
  <c r="W284" i="1"/>
  <c r="Q284" i="1"/>
  <c r="U284" i="1"/>
  <c r="N284" i="1"/>
  <c r="O284" i="1" s="1"/>
  <c r="S217" i="1"/>
  <c r="W217" i="1"/>
  <c r="Q217" i="1"/>
  <c r="U217" i="1"/>
  <c r="O217" i="1"/>
  <c r="N217" i="1"/>
  <c r="W207" i="1"/>
  <c r="O207" i="1"/>
  <c r="U207" i="1"/>
  <c r="N207" i="1"/>
  <c r="S207" i="1"/>
  <c r="Q207" i="1"/>
  <c r="W201" i="1"/>
  <c r="O201" i="1"/>
  <c r="U201" i="1"/>
  <c r="N201" i="1"/>
  <c r="S201" i="1"/>
  <c r="Q201" i="1"/>
  <c r="U193" i="1"/>
  <c r="S193" i="1"/>
  <c r="W193" i="1"/>
  <c r="Q193" i="1"/>
  <c r="N193" i="1"/>
  <c r="O193" i="1" s="1"/>
  <c r="W173" i="1"/>
  <c r="Q173" i="1"/>
  <c r="O173" i="1"/>
  <c r="U173" i="1"/>
  <c r="N173" i="1"/>
  <c r="S173" i="1"/>
  <c r="W161" i="1"/>
  <c r="Q161" i="1"/>
  <c r="U161" i="1"/>
  <c r="S161" i="1"/>
  <c r="N161" i="1"/>
  <c r="O161" i="1" s="1"/>
  <c r="W174" i="1"/>
  <c r="Q174" i="1"/>
  <c r="S174" i="1"/>
  <c r="U174" i="1"/>
  <c r="N174" i="1"/>
  <c r="O174" i="1" s="1"/>
  <c r="W153" i="1"/>
  <c r="Q153" i="1"/>
  <c r="S153" i="1"/>
  <c r="O153" i="1"/>
  <c r="N153" i="1"/>
  <c r="U153" i="1"/>
  <c r="S147" i="1"/>
  <c r="W147" i="1"/>
  <c r="Q147" i="1"/>
  <c r="U147" i="1"/>
  <c r="N147" i="1"/>
  <c r="O147" i="1" s="1"/>
  <c r="S141" i="1"/>
  <c r="W141" i="1"/>
  <c r="Q141" i="1"/>
  <c r="U141" i="1"/>
  <c r="O141" i="1"/>
  <c r="N141" i="1"/>
  <c r="S135" i="1"/>
  <c r="W135" i="1"/>
  <c r="Q135" i="1"/>
  <c r="U135" i="1"/>
  <c r="N135" i="1"/>
  <c r="O135" i="1" s="1"/>
  <c r="I129" i="1"/>
  <c r="I32" i="1" s="1"/>
  <c r="D132" i="1"/>
  <c r="D129" i="1" s="1"/>
  <c r="D32" i="1" s="1"/>
  <c r="R111" i="1"/>
  <c r="Q66" i="1"/>
  <c r="E50" i="1"/>
  <c r="P66" i="1"/>
  <c r="D122" i="1"/>
  <c r="S59" i="1"/>
  <c r="W59" i="1"/>
  <c r="Q59" i="1"/>
  <c r="N59" i="1"/>
  <c r="U59" i="1"/>
  <c r="O59" i="1"/>
  <c r="I77" i="1"/>
  <c r="I75" i="1" s="1"/>
  <c r="I50" i="1" s="1"/>
  <c r="T51" i="1"/>
  <c r="R51" i="1"/>
  <c r="I27" i="1" l="1"/>
  <c r="I26" i="1" s="1"/>
  <c r="I25" i="1" s="1"/>
  <c r="I49" i="1"/>
  <c r="I48" i="1" s="1"/>
  <c r="U32" i="1"/>
  <c r="O32" i="1"/>
  <c r="N32" i="1"/>
  <c r="S32" i="1"/>
  <c r="W32" i="1"/>
  <c r="Q32" i="1"/>
  <c r="N77" i="1"/>
  <c r="O77" i="1" s="1"/>
  <c r="W77" i="1"/>
  <c r="Q77" i="1"/>
  <c r="D75" i="1"/>
  <c r="U77" i="1"/>
  <c r="S77" i="1"/>
  <c r="F50" i="1"/>
  <c r="P50" i="1"/>
  <c r="E27" i="1"/>
  <c r="E49" i="1"/>
  <c r="W54" i="1"/>
  <c r="Q54" i="1"/>
  <c r="S54" i="1"/>
  <c r="U54" i="1"/>
  <c r="N54" i="1"/>
  <c r="O54" i="1" s="1"/>
  <c r="D51" i="1"/>
  <c r="V83" i="1"/>
  <c r="H28" i="1"/>
  <c r="V28" i="1" s="1"/>
  <c r="L26" i="1"/>
  <c r="L25" i="1" s="1"/>
  <c r="U124" i="1"/>
  <c r="O124" i="1"/>
  <c r="S124" i="1"/>
  <c r="Q124" i="1"/>
  <c r="W124" i="1"/>
  <c r="N124" i="1"/>
  <c r="D83" i="1"/>
  <c r="U87" i="1"/>
  <c r="O87" i="1"/>
  <c r="N87" i="1"/>
  <c r="W87" i="1"/>
  <c r="S87" i="1"/>
  <c r="Q87" i="1"/>
  <c r="U115" i="1"/>
  <c r="O115" i="1"/>
  <c r="N115" i="1"/>
  <c r="S115" i="1"/>
  <c r="Q115" i="1"/>
  <c r="W115" i="1"/>
  <c r="G48" i="1"/>
  <c r="T48" i="1" s="1"/>
  <c r="T49" i="1"/>
  <c r="D260" i="1"/>
  <c r="D46" i="1"/>
  <c r="U117" i="1"/>
  <c r="O117" i="1"/>
  <c r="N117" i="1"/>
  <c r="S117" i="1"/>
  <c r="W117" i="1"/>
  <c r="Q117" i="1"/>
  <c r="H50" i="1"/>
  <c r="V51" i="1"/>
  <c r="H30" i="1"/>
  <c r="V30" i="1" s="1"/>
  <c r="V111" i="1"/>
  <c r="Q129" i="1"/>
  <c r="N282" i="1"/>
  <c r="O282" i="1" s="1"/>
  <c r="S132" i="1"/>
  <c r="S129" i="1" s="1"/>
  <c r="U132" i="1"/>
  <c r="U129" i="1" s="1"/>
  <c r="Q132" i="1"/>
  <c r="N132" i="1"/>
  <c r="N129" i="1" s="1"/>
  <c r="W132" i="1"/>
  <c r="W129" i="1" s="1"/>
  <c r="T27" i="1"/>
  <c r="G26" i="1"/>
  <c r="U112" i="1"/>
  <c r="O112" i="1"/>
  <c r="N112" i="1"/>
  <c r="S112" i="1"/>
  <c r="D111" i="1"/>
  <c r="W112" i="1"/>
  <c r="Q112" i="1"/>
  <c r="O131" i="1"/>
  <c r="U122" i="1"/>
  <c r="O122" i="1"/>
  <c r="S122" i="1"/>
  <c r="Q122" i="1"/>
  <c r="W122" i="1"/>
  <c r="N122" i="1"/>
  <c r="U114" i="1"/>
  <c r="N114" i="1"/>
  <c r="N111" i="1" s="1"/>
  <c r="S114" i="1"/>
  <c r="W114" i="1"/>
  <c r="Q114" i="1"/>
  <c r="U126" i="1"/>
  <c r="O126" i="1"/>
  <c r="S126" i="1"/>
  <c r="Q126" i="1"/>
  <c r="W126" i="1"/>
  <c r="N126" i="1"/>
  <c r="O114" i="1" l="1"/>
  <c r="N46" i="1"/>
  <c r="O46" i="1"/>
  <c r="S46" i="1"/>
  <c r="U46" i="1"/>
  <c r="W46" i="1"/>
  <c r="Q46" i="1"/>
  <c r="P49" i="1"/>
  <c r="E48" i="1"/>
  <c r="P48" i="1" s="1"/>
  <c r="O260" i="1"/>
  <c r="D41" i="1"/>
  <c r="O132" i="1"/>
  <c r="O129" i="1" s="1"/>
  <c r="F49" i="1"/>
  <c r="F27" i="1"/>
  <c r="R50" i="1"/>
  <c r="G25" i="1"/>
  <c r="T25" i="1" s="1"/>
  <c r="T26" i="1"/>
  <c r="U111" i="1"/>
  <c r="O111" i="1"/>
  <c r="S111" i="1"/>
  <c r="W111" i="1"/>
  <c r="Q111" i="1"/>
  <c r="D30" i="1"/>
  <c r="V50" i="1"/>
  <c r="H27" i="1"/>
  <c r="H49" i="1"/>
  <c r="N51" i="1"/>
  <c r="O51" i="1" s="1"/>
  <c r="D50" i="1"/>
  <c r="S51" i="1"/>
  <c r="W51" i="1"/>
  <c r="Q51" i="1"/>
  <c r="U51" i="1"/>
  <c r="N83" i="1"/>
  <c r="O83" i="1"/>
  <c r="W83" i="1"/>
  <c r="D28" i="1"/>
  <c r="Q83" i="1"/>
  <c r="U83" i="1"/>
  <c r="S83" i="1"/>
  <c r="E26" i="1"/>
  <c r="P27" i="1"/>
  <c r="N75" i="1"/>
  <c r="W75" i="1"/>
  <c r="O75" i="1"/>
  <c r="Q75" i="1"/>
  <c r="U75" i="1"/>
  <c r="S75" i="1"/>
  <c r="H48" i="1" l="1"/>
  <c r="V48" i="1" s="1"/>
  <c r="V49" i="1"/>
  <c r="R27" i="1"/>
  <c r="F26" i="1"/>
  <c r="Q28" i="1"/>
  <c r="W28" i="1"/>
  <c r="U28" i="1"/>
  <c r="S28" i="1"/>
  <c r="N28" i="1"/>
  <c r="O28" i="1" s="1"/>
  <c r="H26" i="1"/>
  <c r="V27" i="1"/>
  <c r="R49" i="1"/>
  <c r="F48" i="1"/>
  <c r="R48" i="1" s="1"/>
  <c r="P26" i="1"/>
  <c r="E25" i="1"/>
  <c r="P25" i="1" s="1"/>
  <c r="N30" i="1"/>
  <c r="W30" i="1"/>
  <c r="S30" i="1"/>
  <c r="Q30" i="1"/>
  <c r="U30" i="1"/>
  <c r="O30" i="1"/>
  <c r="U50" i="1"/>
  <c r="O50" i="1"/>
  <c r="N50" i="1"/>
  <c r="D49" i="1"/>
  <c r="W50" i="1"/>
  <c r="S50" i="1"/>
  <c r="D27" i="1"/>
  <c r="Q50" i="1"/>
  <c r="S41" i="1"/>
  <c r="W41" i="1"/>
  <c r="Q41" i="1"/>
  <c r="U41" i="1"/>
  <c r="N41" i="1"/>
  <c r="O41" i="1" s="1"/>
  <c r="N27" i="1" l="1"/>
  <c r="O27" i="1" s="1"/>
  <c r="D26" i="1"/>
  <c r="U27" i="1"/>
  <c r="S27" i="1"/>
  <c r="Q27" i="1"/>
  <c r="W27" i="1"/>
  <c r="V26" i="1"/>
  <c r="H25" i="1"/>
  <c r="V25" i="1" s="1"/>
  <c r="F25" i="1"/>
  <c r="R25" i="1" s="1"/>
  <c r="R26" i="1"/>
  <c r="W49" i="1"/>
  <c r="Q49" i="1"/>
  <c r="U49" i="1"/>
  <c r="N49" i="1"/>
  <c r="O49" i="1" s="1"/>
  <c r="D48" i="1"/>
  <c r="S49" i="1"/>
  <c r="Q26" i="1" l="1"/>
  <c r="U26" i="1"/>
  <c r="S26" i="1"/>
  <c r="N26" i="1"/>
  <c r="O26" i="1" s="1"/>
  <c r="D25" i="1"/>
  <c r="W26" i="1"/>
  <c r="N48" i="1"/>
  <c r="U48" i="1"/>
  <c r="S48" i="1"/>
  <c r="O48" i="1"/>
  <c r="W48" i="1"/>
  <c r="Q48" i="1"/>
  <c r="W25" i="1" l="1"/>
  <c r="Q25" i="1"/>
  <c r="S25" i="1"/>
  <c r="U25" i="1"/>
  <c r="N25" i="1"/>
  <c r="O25" i="1" s="1"/>
</calcChain>
</file>

<file path=xl/sharedStrings.xml><?xml version="1.0" encoding="utf-8"?>
<sst xmlns="http://schemas.openxmlformats.org/spreadsheetml/2006/main" count="540" uniqueCount="253">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</sst>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/>
    <xf numFmtId="0" fontId="2" fillId="0" borderId="0" xfId="1" applyFont="1" applyFill="1" applyBorder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2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vertical="center"/>
    </xf>
    <xf numFmtId="164" fontId="2" fillId="0" borderId="0" xfId="1" applyNumberFormat="1" applyFont="1" applyFill="1" applyAlignment="1">
      <alignment horizontal="center" vertical="center"/>
    </xf>
    <xf numFmtId="165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2" fillId="0" borderId="0" xfId="1" applyFont="1" applyFill="1" applyAlignment="1">
      <alignment horizontal="right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/>
    <xf numFmtId="164" fontId="2" fillId="0" borderId="0" xfId="1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0" fontId="2" fillId="0" borderId="1" xfId="4" applyFont="1" applyFill="1" applyBorder="1" applyAlignment="1"/>
    <xf numFmtId="2" fontId="2" fillId="0" borderId="1" xfId="4" applyNumberFormat="1" applyFont="1" applyFill="1" applyBorder="1" applyAlignment="1"/>
    <xf numFmtId="166" fontId="2" fillId="0" borderId="1" xfId="4" applyNumberFormat="1" applyFont="1" applyFill="1" applyBorder="1" applyAlignment="1"/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 textRotation="90" wrapText="1"/>
    </xf>
    <xf numFmtId="0" fontId="2" fillId="0" borderId="2" xfId="4" applyFont="1" applyFill="1" applyBorder="1" applyAlignment="1">
      <alignment horizontal="center" vertical="center" wrapText="1"/>
    </xf>
    <xf numFmtId="1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left" vertical="center" wrapText="1"/>
    </xf>
    <xf numFmtId="2" fontId="2" fillId="0" borderId="2" xfId="4" applyNumberFormat="1" applyFont="1" applyFill="1" applyBorder="1" applyAlignment="1">
      <alignment horizontal="center" vertical="center" wrapText="1"/>
    </xf>
    <xf numFmtId="2" fontId="9" fillId="0" borderId="2" xfId="5" applyNumberFormat="1" applyFont="1" applyFill="1" applyBorder="1" applyAlignment="1">
      <alignment horizontal="center" vertical="top" wrapText="1"/>
    </xf>
    <xf numFmtId="2" fontId="2" fillId="0" borderId="2" xfId="6" applyNumberFormat="1" applyFont="1" applyFill="1" applyBorder="1" applyAlignment="1">
      <alignment horizontal="center" vertical="center" wrapText="1"/>
    </xf>
    <xf numFmtId="9" fontId="2" fillId="0" borderId="2" xfId="1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9" fillId="0" borderId="2" xfId="5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2" fontId="5" fillId="0" borderId="2" xfId="8" applyNumberFormat="1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1" fontId="2" fillId="0" borderId="6" xfId="4" applyNumberFormat="1" applyFont="1" applyFill="1" applyBorder="1" applyAlignment="1">
      <alignment horizontal="center" vertical="center" wrapText="1"/>
    </xf>
    <xf numFmtId="164" fontId="2" fillId="0" borderId="2" xfId="5" applyNumberFormat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right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center" vertical="center"/>
    </xf>
    <xf numFmtId="1" fontId="2" fillId="0" borderId="0" xfId="1" applyNumberFormat="1" applyFont="1" applyFill="1" applyAlignment="1">
      <alignment horizontal="center" vertical="center"/>
    </xf>
    <xf numFmtId="2" fontId="2" fillId="0" borderId="0" xfId="1" applyNumberFormat="1" applyFont="1" applyFill="1" applyAlignment="1">
      <alignment horizontal="center" vertical="center"/>
    </xf>
    <xf numFmtId="0" fontId="11" fillId="0" borderId="0" xfId="1" applyFont="1" applyFill="1"/>
    <xf numFmtId="0" fontId="11" fillId="0" borderId="0" xfId="1" applyFont="1" applyFill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Alignment="1">
      <alignment horizontal="center" vertical="center" wrapText="1"/>
    </xf>
  </cellXfs>
  <cellStyles count="9">
    <cellStyle name="Обычный" xfId="0" builtinId="0"/>
    <cellStyle name="Обычный 11 2" xfId="5"/>
    <cellStyle name="Обычный 18" xfId="7"/>
    <cellStyle name="Обычный 18 2" xfId="8"/>
    <cellStyle name="Обычный 3 2 2 3" xfId="1"/>
    <cellStyle name="Обычный 3 21" xfId="6"/>
    <cellStyle name="Обычный 3 4" xfId="4"/>
    <cellStyle name="Обычный 5" xfId="3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63;&#1069;%203%20&#1082;&#1074;%202023%20&#1052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>
        <row r="36">
          <cell r="A36" t="str">
            <v>1.1.1.1.1</v>
          </cell>
          <cell r="B3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6" t="str">
            <v>1.1.1.1.1</v>
          </cell>
          <cell r="AL36" t="str">
            <v xml:space="preserve">Исполнение обязательств по договору ТП </v>
          </cell>
        </row>
        <row r="39">
          <cell r="A39" t="str">
            <v>1.1.1.1.2</v>
          </cell>
          <cell r="B39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C39" t="str">
            <v>1.1.1.1.2</v>
          </cell>
          <cell r="AL39" t="str">
            <v>Отклонение по финансированию обусловлено отсутствием заявок ТП и заключенных договоров в отчетном периоде.</v>
          </cell>
        </row>
        <row r="43">
          <cell r="A43" t="str">
            <v>1.1.1.1.3</v>
          </cell>
          <cell r="B43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C43" t="str">
            <v>I_Che146</v>
          </cell>
          <cell r="AL43" t="str">
            <v>Отклонения по финансированию обусловлено увеличением сметной стоимости по факту выхода ГГЭ ПСД, внесением изменений в части выделения дополнительной финансовой поддержки, а также переносам сроков реализации мероприятий на 2023- 2025 гг.</v>
          </cell>
        </row>
        <row r="44">
          <cell r="A44" t="str">
            <v>1.1.1.1.3</v>
          </cell>
          <cell r="B44" t="str">
            <v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44" t="str">
            <v>M_Che442</v>
          </cell>
          <cell r="AL44" t="str">
            <v>Отклонения по финансированию обусловлено увеличением сметной стоимости по факту выхода ГГЭ ПСД, что повлекло за собой необходимость заключения дополнительного соглашения в части изменения суммы и сроков реализации.</v>
          </cell>
        </row>
        <row r="45">
          <cell r="A45" t="str">
            <v>1.1.1.1.3</v>
          </cell>
          <cell r="B45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v>
          </cell>
          <cell r="C45" t="str">
            <v>M_Che424</v>
          </cell>
          <cell r="AL45" t="str">
            <v>Отклонение обусловлено корректировкой сроков реализации ввиду поздней поставки оборудования.</v>
          </cell>
        </row>
        <row r="46">
          <cell r="A46" t="str">
            <v>1.1.1.1.3</v>
          </cell>
          <cell r="B46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v>
          </cell>
          <cell r="C46" t="str">
            <v>M_Che425</v>
          </cell>
          <cell r="AL46" t="str">
            <v>Отклонение обусловлено корректировкой сроков реализации ввиду поздней поставки оборудования.</v>
          </cell>
        </row>
        <row r="47">
          <cell r="A47" t="str">
            <v>1.1.1.1.3</v>
          </cell>
          <cell r="B47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v>
          </cell>
          <cell r="C47" t="str">
            <v>M_Che426</v>
          </cell>
          <cell r="AL47" t="str">
            <v>Отклонение обусловлено корректировкой сроков реализации ввиду поздней поставки оборудования.</v>
          </cell>
        </row>
        <row r="48">
          <cell r="A48" t="str">
            <v>1.1.1.1.3</v>
          </cell>
          <cell r="B48" t="str">
            <v>Строительство двух ВЛ 10 кВ резервных ячеек Ф-1 на 1 СШ Ф-6 11 СШ КРУН-10 кВ ПС 110 Самашки до границы земельного участка Заявителя ориентировочной протяженностью 12 км. для технологического присоединения военного городка "Серноводский" ФКП "УЗКС министерства обороны РФ" для нужд АО "Чеченэнерго". ( Договор ТП № 22870/2022/ЧЭ/АМРЭС от 16.03.23г.)</v>
          </cell>
          <cell r="C48" t="str">
            <v>N_Che462_23</v>
          </cell>
          <cell r="AL48" t="str">
            <v>нд</v>
          </cell>
        </row>
        <row r="49">
          <cell r="A49" t="str">
            <v>1.1.1.1.3</v>
          </cell>
          <cell r="B49" t="str">
    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    </cell>
          <cell r="C49" t="str">
            <v>N_Che463_23</v>
          </cell>
          <cell r="AL49" t="str">
            <v>нд</v>
          </cell>
        </row>
        <row r="50">
          <cell r="A50" t="str">
            <v>1.1.1.1.3</v>
          </cell>
          <cell r="B50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v>
          </cell>
          <cell r="C50" t="str">
            <v>M_Che427</v>
          </cell>
          <cell r="AL50" t="str">
            <v>Отклонение обусловлено соблюдением условий договора, удержание в размере 20% от объема выполненных работ до полного исполнения договора.</v>
          </cell>
        </row>
        <row r="66">
          <cell r="A66" t="str">
            <v>1.1.1.4.2</v>
          </cell>
          <cell r="B66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v>
          </cell>
          <cell r="C66" t="str">
            <v>J_Che215</v>
          </cell>
          <cell r="AL66" t="str">
            <v>Реализации объекта перенесена на более поздний срок (2024 год), по инициативе заявителя.</v>
          </cell>
        </row>
        <row r="67">
          <cell r="A67" t="str">
            <v>1.1.1.4.2</v>
          </cell>
          <cell r="B67" t="str">
            <v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67" t="str">
            <v>M_Che436</v>
          </cell>
          <cell r="AL67" t="str">
            <v>Отклонения по финансированию обусловлено увеличением сметной стоимости по факту выхода ГГЭ ПСД, что повлекло за собой необходимость заключения дополнительного соглашения в части изменения суммы и сроков реализации.</v>
          </cell>
        </row>
        <row r="68">
          <cell r="A68" t="str">
            <v>1.1.1.4.2</v>
          </cell>
          <cell r="B68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v>
          </cell>
          <cell r="C68" t="str">
            <v>M_Che431</v>
          </cell>
          <cell r="AL68" t="str">
            <v xml:space="preserve">Отсутствие финансирования обусловлено корректировкой сметной документации. Реализация мероприятия запланирована на 4 квартал 2023. </v>
          </cell>
        </row>
        <row r="69">
          <cell r="A69" t="str">
            <v>1.1.1.4.2</v>
          </cell>
          <cell r="B69" t="str">
            <v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v>
          </cell>
          <cell r="C69" t="str">
            <v>M_Che432</v>
          </cell>
          <cell r="AL69" t="str">
            <v xml:space="preserve">Отсутствие финансирования обусловлено корректировкой сметной документации. Реализация мероприятия запланирована на 4 квартал 2023. </v>
          </cell>
        </row>
        <row r="70">
          <cell r="A70" t="str">
            <v>1.1.1.4.2</v>
          </cell>
          <cell r="B70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v>
          </cell>
          <cell r="C70" t="str">
            <v>M_Che423</v>
          </cell>
          <cell r="AL70" t="str">
            <v>Отклонение обусловлено корректировкой сроков реализации ввиду поздней поставки оборудования.</v>
          </cell>
        </row>
        <row r="77">
          <cell r="A77" t="str">
            <v>1.1.2.2.1</v>
          </cell>
          <cell r="B77" t="str">
            <v>Реконструкция ВЛ 110 кВ ПС Ойсунгур - опора №82 (Л-128) с заменой существующего провода АС-120 на АС-150 по трассе протяжённостью 12,227 км.</v>
          </cell>
          <cell r="C77" t="str">
            <v>I_Che164</v>
          </cell>
          <cell r="AL77" t="str">
            <v>Отклонение обусловлено переносом плановых отключений линии для проведения работ подрядчиком до сентября 2023 года. Планируемый срок устранения отставаний от плановых и ввод объекта в эксплуатацию – 4 квартал 2023.</v>
          </cell>
        </row>
        <row r="78">
          <cell r="A78" t="str">
            <v>1.1.2.2.1</v>
          </cell>
          <cell r="B78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C78" t="str">
            <v>I_Che165</v>
          </cell>
          <cell r="AL78" t="str">
            <v xml:space="preserve">Обусловлено корректировкой сметной стоимости строительства объекта, поздним предоставлением положительного заключения государственной экспертизы. Заключение договора подряда запланировано в ноябре 2023. Внесены изменения в проект актуализированного Плана развития АО «Чеченэнерго» в части корректировки сроков реализации мероприятия со сроком завершения в 2024 году.
</v>
          </cell>
        </row>
        <row r="79">
          <cell r="A79" t="str">
            <v>1.1.2.2.1</v>
          </cell>
          <cell r="B79" t="str">
            <v>Реконструкция ВЛ-10кВ Ф-9 ПС 110 "Курчалой" с. Цацан-Юрт, протяженностью 15 км</v>
          </cell>
          <cell r="C79" t="str">
            <v>M_Che445</v>
          </cell>
          <cell r="AL79" t="str">
            <v>Отставание обусловлено затянувшейся торгово-закупочной процедурой. Заключён договора в рамках ПИР. Заключения договора на СМР по факту выхода экспертизы проекта.</v>
          </cell>
        </row>
        <row r="80">
          <cell r="A80" t="str">
            <v>1.1.2.2.1</v>
          </cell>
          <cell r="B80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C80" t="str">
            <v>M_Che446</v>
          </cell>
          <cell r="AL80" t="str">
            <v>Отставание обусловлено затянувшейся торгово-закупочной процедурой. Заключён договора в рамках ПИР. Заключения договора на СМР по факту выхода экспертизы проекта.</v>
          </cell>
        </row>
        <row r="83">
          <cell r="A83" t="str">
            <v>1.1.2.3</v>
          </cell>
          <cell r="B83" t="str">
    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v>
          </cell>
          <cell r="C83" t="str">
            <v>L_Che381_20</v>
          </cell>
          <cell r="AL83" t="str">
    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    </cell>
        </row>
        <row r="84">
          <cell r="A84" t="str">
            <v>1.1.2.3</v>
          </cell>
          <cell r="B84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    </cell>
          <cell r="C84" t="str">
            <v>L_Che382</v>
          </cell>
          <cell r="AL84" t="str">
            <v>Отклонение обусловлено необходимостью корректировки ПСД в части достоверизации привязки потребителей к центрам питания для формирования достоверных балансов электроэнергии по ТП 6(10)/0,4 кВ, а также в связи с удорожанием материалов и оборудования.</v>
          </cell>
        </row>
        <row r="85">
          <cell r="A85" t="str">
            <v>1.1.2.3</v>
          </cell>
          <cell r="B85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    </cell>
          <cell r="C85" t="str">
            <v>M_Che383</v>
          </cell>
          <cell r="AL85" t="str">
            <v>нд</v>
          </cell>
        </row>
        <row r="86">
          <cell r="A86" t="str">
            <v>1.1.2.3</v>
          </cell>
          <cell r="B86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    </cell>
          <cell r="C86" t="str">
            <v>L_Che384</v>
          </cell>
          <cell r="AL86" t="str">
    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    </cell>
        </row>
        <row r="87">
          <cell r="A87" t="str">
            <v>1.1.2.3</v>
          </cell>
          <cell r="B87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    </cell>
          <cell r="C87" t="str">
            <v>M_Che385</v>
          </cell>
          <cell r="AL87" t="str">
            <v>нд</v>
          </cell>
        </row>
        <row r="88">
          <cell r="A88" t="str">
            <v>1.1.2.3</v>
          </cell>
          <cell r="B88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    </cell>
          <cell r="C88" t="str">
            <v>M_Che386</v>
          </cell>
          <cell r="AL88" t="str">
            <v>нд</v>
          </cell>
        </row>
        <row r="89">
          <cell r="A89" t="str">
            <v>1.1.2.3</v>
          </cell>
          <cell r="B89" t="str">
    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    </cell>
          <cell r="C89" t="str">
            <v>M_Che387</v>
          </cell>
          <cell r="AL89" t="str">
            <v>нд</v>
          </cell>
        </row>
        <row r="90">
          <cell r="A90" t="str">
            <v>1.1.2.3</v>
          </cell>
          <cell r="B90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    </cell>
          <cell r="C90" t="str">
            <v>M_Che388</v>
          </cell>
          <cell r="AL90" t="str">
            <v>нд</v>
          </cell>
        </row>
        <row r="91">
          <cell r="A91" t="str">
            <v>1.1.2.3</v>
          </cell>
          <cell r="B91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    </cell>
          <cell r="C91" t="str">
            <v>M_Che389</v>
          </cell>
          <cell r="AL91" t="str">
            <v>нд</v>
          </cell>
        </row>
        <row r="92">
          <cell r="A92" t="str">
            <v>1.1.2.3</v>
          </cell>
          <cell r="B92" t="str">
    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    </cell>
          <cell r="C92" t="str">
            <v>M_Che390</v>
          </cell>
          <cell r="AL92" t="str">
            <v>нд</v>
          </cell>
        </row>
        <row r="100">
          <cell r="A100" t="str">
            <v>1.1.4</v>
          </cell>
          <cell r="B100" t="str">
            <v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v>
          </cell>
          <cell r="C100" t="str">
            <v>L_Che365_20</v>
          </cell>
          <cell r="AL100" t="str">
    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    </cell>
        </row>
        <row r="101">
          <cell r="A101" t="str">
            <v>1.1.4</v>
          </cell>
          <cell r="B101" t="str">
            <v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v>
          </cell>
          <cell r="C101" t="str">
            <v>L_Che366_20</v>
          </cell>
          <cell r="AL101" t="str">
    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    </cell>
        </row>
        <row r="102">
          <cell r="A102" t="str">
            <v>1.1.4</v>
          </cell>
          <cell r="B102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C102" t="str">
            <v>L_Che367</v>
          </cell>
          <cell r="AL102" t="str">
    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    </cell>
        </row>
        <row r="103">
          <cell r="A103" t="str">
            <v>1.1.4</v>
          </cell>
          <cell r="B103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C103" t="str">
            <v>L_Che368</v>
          </cell>
          <cell r="AL103" t="str">
    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    </cell>
        </row>
        <row r="104">
          <cell r="A104" t="str">
            <v>1.1.4</v>
          </cell>
          <cell r="B104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C104" t="str">
            <v>L_Che369</v>
          </cell>
          <cell r="AL104" t="str">
    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    </cell>
        </row>
        <row r="105">
          <cell r="A105" t="str">
            <v>1.1.4</v>
          </cell>
          <cell r="B105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C105" t="str">
            <v>L_Che370</v>
          </cell>
          <cell r="AL105" t="str">
    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    </cell>
        </row>
        <row r="106">
          <cell r="A106" t="str">
            <v>1.1.4</v>
          </cell>
          <cell r="B106" t="str">
            <v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v>
          </cell>
          <cell r="C106" t="str">
            <v>L_Che371</v>
          </cell>
          <cell r="AL106" t="str">
    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    </cell>
        </row>
        <row r="107">
          <cell r="A107" t="str">
            <v>1.1.4</v>
          </cell>
          <cell r="B107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C107" t="str">
            <v>L_Che372</v>
          </cell>
          <cell r="AL107" t="str">
    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    </cell>
        </row>
        <row r="108">
          <cell r="A108" t="str">
            <v>1.1.4</v>
          </cell>
          <cell r="B108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C108" t="str">
            <v>L_Che373</v>
          </cell>
          <cell r="AL108" t="str">
    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    </cell>
        </row>
        <row r="109">
          <cell r="A109" t="str">
            <v>1.1.4</v>
          </cell>
          <cell r="B109" t="str">
            <v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v>
          </cell>
          <cell r="C109" t="str">
            <v>L_Che374</v>
          </cell>
          <cell r="AL109" t="str">
    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    </cell>
        </row>
        <row r="110">
          <cell r="A110" t="str">
            <v>1.1.4</v>
          </cell>
          <cell r="B110" t="str">
            <v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v>
          </cell>
          <cell r="C110" t="str">
            <v>L_Che375</v>
          </cell>
          <cell r="AL110" t="str">
    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    </cell>
        </row>
        <row r="111">
          <cell r="A111" t="str">
            <v>1.1.4</v>
          </cell>
          <cell r="B111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C111" t="str">
            <v>L_Che376</v>
          </cell>
          <cell r="AL111" t="str">
    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    </cell>
        </row>
        <row r="112">
          <cell r="A112" t="str">
            <v>1.1.4</v>
          </cell>
          <cell r="B112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C112" t="str">
            <v>L_Che377</v>
          </cell>
          <cell r="AL112" t="str">
    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    </cell>
        </row>
        <row r="113">
          <cell r="A113" t="str">
            <v>1.1.4</v>
          </cell>
          <cell r="B113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C113" t="str">
            <v>L_Che378</v>
          </cell>
          <cell r="AL113" t="str">
    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    </cell>
        </row>
        <row r="114">
          <cell r="A114" t="str">
            <v>1.1.4</v>
          </cell>
          <cell r="B114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C114" t="str">
            <v>L_Che379</v>
          </cell>
          <cell r="AL114" t="str">
    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    </cell>
        </row>
        <row r="115">
          <cell r="A115" t="str">
            <v>1.1.4</v>
          </cell>
          <cell r="B115" t="str">
            <v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v>
          </cell>
          <cell r="C115" t="str">
            <v>L_Che380</v>
          </cell>
          <cell r="AL115" t="str">
    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    </cell>
        </row>
        <row r="118">
          <cell r="A118" t="str">
            <v>1.1.6</v>
          </cell>
          <cell r="B118" t="str">
            <v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C118" t="str">
            <v>F_prj_109108_5385</v>
          </cell>
          <cell r="AL118" t="str">
            <v>нд</v>
          </cell>
        </row>
        <row r="119">
          <cell r="A119" t="str">
            <v>1.1.6</v>
          </cell>
          <cell r="B119" t="str">
            <v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v>
          </cell>
          <cell r="C119" t="str">
            <v>K_Che263</v>
          </cell>
          <cell r="AL119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20">
          <cell r="A120" t="str">
            <v>1.1.6</v>
          </cell>
          <cell r="B120" t="str">
            <v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v>
          </cell>
          <cell r="C120" t="str">
            <v>K_Che290</v>
          </cell>
          <cell r="AL120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21">
          <cell r="A121" t="str">
            <v>1.1.6</v>
          </cell>
          <cell r="B121" t="str">
            <v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v>
          </cell>
          <cell r="C121" t="str">
            <v>K_Che292</v>
          </cell>
          <cell r="AL121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22">
          <cell r="A122" t="str">
            <v>1.1.6</v>
          </cell>
          <cell r="B122" t="str">
            <v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v>
          </cell>
          <cell r="C122" t="str">
            <v>K_Che291</v>
          </cell>
          <cell r="AL122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23">
          <cell r="A123" t="str">
            <v>1.1.6</v>
          </cell>
          <cell r="B123" t="str">
            <v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v>
          </cell>
          <cell r="C123" t="str">
            <v>K_Che293</v>
          </cell>
          <cell r="AL123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24">
          <cell r="A124" t="str">
            <v>1.1.6</v>
          </cell>
          <cell r="B124" t="str">
            <v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v>
          </cell>
          <cell r="C124" t="str">
            <v>K_Che294</v>
          </cell>
          <cell r="AL124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25">
          <cell r="A125" t="str">
            <v>1.1.6</v>
          </cell>
          <cell r="B125" t="str">
            <v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v>
          </cell>
          <cell r="C125" t="str">
            <v>K_Che295</v>
          </cell>
          <cell r="AL125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26">
          <cell r="A126" t="str">
            <v>1.1.6</v>
          </cell>
          <cell r="B126" t="str">
            <v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v>
          </cell>
          <cell r="C126" t="str">
            <v>K_Che296</v>
          </cell>
          <cell r="AL126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27">
          <cell r="A127" t="str">
            <v>1.1.6</v>
          </cell>
          <cell r="B127" t="str">
            <v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v>
          </cell>
          <cell r="C127" t="str">
            <v>K_Che297</v>
          </cell>
          <cell r="AL127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28">
          <cell r="A128" t="str">
            <v>1.1.6</v>
          </cell>
          <cell r="B128" t="str">
            <v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v>
          </cell>
          <cell r="C128" t="str">
            <v>K_Che298</v>
          </cell>
          <cell r="AL128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29">
          <cell r="A129" t="str">
            <v>1.1.6</v>
          </cell>
          <cell r="B129" t="str">
            <v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v>
          </cell>
          <cell r="C129" t="str">
            <v>K_Che299</v>
          </cell>
          <cell r="AL129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30">
          <cell r="A130" t="str">
            <v>1.1.6</v>
          </cell>
          <cell r="B130" t="str">
            <v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C130" t="str">
            <v>K_Che300</v>
          </cell>
          <cell r="AL130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31">
          <cell r="A131" t="str">
            <v>1.1.6</v>
          </cell>
          <cell r="B131" t="str">
            <v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v>
          </cell>
          <cell r="C131" t="str">
            <v>K_Che301</v>
          </cell>
          <cell r="AL131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32">
          <cell r="A132" t="str">
            <v>1.1.6</v>
          </cell>
          <cell r="B132" t="str">
            <v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v>
          </cell>
          <cell r="C132" t="str">
            <v>K_Che302</v>
          </cell>
          <cell r="AL132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33">
          <cell r="A133" t="str">
            <v>1.1.6</v>
          </cell>
          <cell r="B133" t="str">
            <v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v>
          </cell>
          <cell r="C133" t="str">
            <v>K_Che303</v>
          </cell>
          <cell r="AL133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34">
          <cell r="A134" t="str">
            <v>1.1.6</v>
          </cell>
          <cell r="B134" t="str">
            <v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C134" t="str">
            <v>K_Che304</v>
          </cell>
          <cell r="AL134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35">
          <cell r="A135" t="str">
            <v>1.1.6</v>
          </cell>
          <cell r="B135" t="str">
            <v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v>
          </cell>
          <cell r="C135" t="str">
            <v>K_Che305</v>
          </cell>
          <cell r="AL135" t="str">
            <v>Заключение государственной экспертизы проекта получено. Экономия средств финансовой поддержки по факту выполненных работ в рамках договора от 25.05.2020 № 02-20-ПИР-ЧЭ (ООО Нийсо и К)</v>
          </cell>
        </row>
        <row r="136">
          <cell r="A136" t="str">
            <v>1.1.6</v>
          </cell>
          <cell r="B136" t="str">
            <v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v>
          </cell>
          <cell r="C136" t="str">
            <v>K_Che306</v>
          </cell>
          <cell r="AL136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37">
          <cell r="A137" t="str">
            <v>1.1.6</v>
          </cell>
          <cell r="B137" t="str">
            <v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v>
          </cell>
          <cell r="C137" t="str">
            <v>K_Che307</v>
          </cell>
          <cell r="AL137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38">
          <cell r="A138" t="str">
            <v>1.1.6</v>
          </cell>
          <cell r="B138" t="str">
            <v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v>
          </cell>
          <cell r="C138" t="str">
            <v>K_Che308</v>
          </cell>
          <cell r="AL138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39">
          <cell r="A139" t="str">
            <v>1.1.6</v>
          </cell>
          <cell r="B139" t="str">
            <v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v>
          </cell>
          <cell r="C139" t="str">
            <v>K_Che309</v>
          </cell>
          <cell r="AL139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40">
          <cell r="A140" t="str">
            <v>1.1.6</v>
          </cell>
          <cell r="B140" t="str">
            <v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v>
          </cell>
          <cell r="C140" t="str">
            <v>K_Che310</v>
          </cell>
          <cell r="AL140" t="str">
            <v>нд</v>
          </cell>
        </row>
        <row r="141">
          <cell r="A141" t="str">
            <v>1.1.6</v>
          </cell>
          <cell r="B141" t="str">
            <v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v>
          </cell>
          <cell r="C141" t="str">
            <v>K_Che311</v>
          </cell>
          <cell r="AL141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42">
          <cell r="A142" t="str">
            <v>1.1.6</v>
          </cell>
          <cell r="B142" t="str">
            <v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v>
          </cell>
          <cell r="C142" t="str">
            <v>K_Che312</v>
          </cell>
          <cell r="AL142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43">
          <cell r="A143" t="str">
            <v>1.1.6</v>
          </cell>
          <cell r="B143" t="str">
            <v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v>
          </cell>
          <cell r="C143" t="str">
            <v>K_Che313</v>
          </cell>
          <cell r="AL143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44">
          <cell r="A144" t="str">
            <v>1.1.6</v>
          </cell>
          <cell r="B144" t="str">
            <v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v>
          </cell>
          <cell r="C144" t="str">
            <v>K_Che314</v>
          </cell>
          <cell r="AL144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45">
          <cell r="A145" t="str">
            <v>1.1.6</v>
          </cell>
          <cell r="B145" t="str">
            <v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v>
          </cell>
          <cell r="C145" t="str">
            <v>K_Che315</v>
          </cell>
          <cell r="AL145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46">
          <cell r="A146" t="str">
            <v>1.1.6</v>
          </cell>
          <cell r="B146" t="str">
            <v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v>
          </cell>
          <cell r="C146" t="str">
            <v>K_Che316</v>
          </cell>
          <cell r="AL146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47">
          <cell r="A147" t="str">
            <v>1.1.6</v>
          </cell>
          <cell r="B147" t="str">
            <v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v>
          </cell>
          <cell r="C147" t="str">
            <v>K_Che317</v>
          </cell>
          <cell r="AL147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48">
          <cell r="A148" t="str">
            <v>1.1.6</v>
          </cell>
          <cell r="B148" t="str">
            <v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v>
          </cell>
          <cell r="C148" t="str">
            <v>K_Che318</v>
          </cell>
          <cell r="AL148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49">
          <cell r="A149" t="str">
            <v>1.1.6</v>
          </cell>
          <cell r="B149" t="str">
            <v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v>
          </cell>
          <cell r="C149" t="str">
            <v>K_Che319</v>
          </cell>
          <cell r="AL149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50">
          <cell r="A150" t="str">
            <v>1.1.6</v>
          </cell>
          <cell r="B150" t="str">
            <v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v>
          </cell>
          <cell r="C150" t="str">
            <v>K_Che320</v>
          </cell>
          <cell r="AL150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51">
          <cell r="A151" t="str">
            <v>1.1.6</v>
          </cell>
          <cell r="B151" t="str">
            <v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v>
          </cell>
          <cell r="C151" t="str">
            <v>K_Che321</v>
          </cell>
          <cell r="AL151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52">
          <cell r="A152" t="str">
            <v>1.1.6</v>
          </cell>
          <cell r="B152" t="str">
            <v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v>
          </cell>
          <cell r="C152" t="str">
            <v>K_Che322</v>
          </cell>
          <cell r="AL152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53">
          <cell r="A153" t="str">
            <v>1.1.6</v>
          </cell>
          <cell r="B153" t="str">
            <v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v>
          </cell>
          <cell r="C153" t="str">
            <v>K_Che323</v>
          </cell>
          <cell r="AL153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54">
          <cell r="A154" t="str">
            <v>1.1.6</v>
          </cell>
          <cell r="B154" t="str">
            <v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v>
          </cell>
          <cell r="C154" t="str">
            <v>K_Che324</v>
          </cell>
          <cell r="AL154" t="str">
            <v>нд</v>
          </cell>
        </row>
        <row r="155">
          <cell r="A155" t="str">
            <v>1.1.6</v>
          </cell>
          <cell r="B155" t="str">
            <v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v>
          </cell>
          <cell r="C155" t="str">
            <v>K_Che325</v>
          </cell>
          <cell r="AL155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56">
          <cell r="A156" t="str">
            <v>1.1.6</v>
          </cell>
          <cell r="B156" t="str">
            <v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v>
          </cell>
          <cell r="C156" t="str">
            <v>K_Che326</v>
          </cell>
          <cell r="AL156" t="str">
            <v>нд</v>
          </cell>
        </row>
        <row r="157">
          <cell r="A157" t="str">
            <v>1.1.6</v>
          </cell>
          <cell r="B157" t="str">
            <v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v>
          </cell>
          <cell r="C157" t="str">
            <v>K_Che327</v>
          </cell>
          <cell r="AL157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58">
          <cell r="A158" t="str">
            <v>1.1.6</v>
          </cell>
          <cell r="B158" t="str">
            <v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v>
          </cell>
          <cell r="C158" t="str">
            <v>K_Che328</v>
          </cell>
          <cell r="AL158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59">
          <cell r="A159" t="str">
            <v>1.1.6</v>
          </cell>
          <cell r="B159" t="str">
            <v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v>
          </cell>
          <cell r="C159" t="str">
            <v>K_Che329</v>
          </cell>
          <cell r="AL159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60">
          <cell r="A160" t="str">
            <v>1.1.6</v>
          </cell>
          <cell r="B160" t="str">
            <v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v>
          </cell>
          <cell r="C160" t="str">
            <v>K_Che330</v>
          </cell>
          <cell r="AL160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61">
          <cell r="A161" t="str">
            <v>1.1.6</v>
          </cell>
          <cell r="B161" t="str">
            <v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v>
          </cell>
          <cell r="C161" t="str">
            <v>K_Che332</v>
          </cell>
          <cell r="AL161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62">
          <cell r="A162" t="str">
            <v>1.1.6</v>
          </cell>
          <cell r="B162" t="str">
            <v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v>
          </cell>
          <cell r="C162" t="str">
            <v>K_Che333</v>
          </cell>
          <cell r="AL162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63">
          <cell r="A163" t="str">
            <v>1.1.6</v>
          </cell>
          <cell r="B163" t="str">
            <v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v>
          </cell>
          <cell r="C163" t="str">
            <v>K_Che334</v>
          </cell>
          <cell r="AL163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64">
          <cell r="A164" t="str">
            <v>1.1.6</v>
          </cell>
          <cell r="B164" t="str">
            <v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v>
          </cell>
          <cell r="C164" t="str">
            <v>K_Che335</v>
          </cell>
          <cell r="AL164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65">
          <cell r="A165" t="str">
            <v>1.1.6</v>
          </cell>
          <cell r="B165" t="str">
            <v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v>
          </cell>
          <cell r="C165" t="str">
            <v>K_Che336</v>
          </cell>
          <cell r="AL165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66">
          <cell r="A166" t="str">
            <v>1.1.6</v>
          </cell>
          <cell r="B166" t="str">
            <v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v>
          </cell>
          <cell r="C166" t="str">
            <v>K_Che337</v>
          </cell>
          <cell r="AL166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67">
          <cell r="A167" t="str">
            <v>1.1.6</v>
          </cell>
          <cell r="B167" t="str">
            <v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v>
          </cell>
          <cell r="C167" t="str">
            <v>K_Che338</v>
          </cell>
          <cell r="AL167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68">
          <cell r="A168" t="str">
            <v>1.1.6</v>
          </cell>
          <cell r="B168" t="str">
            <v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v>
          </cell>
          <cell r="C168" t="str">
            <v>K_Che339</v>
          </cell>
          <cell r="AL168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69">
          <cell r="A169" t="str">
            <v>1.1.6</v>
          </cell>
          <cell r="B169" t="str">
            <v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v>
          </cell>
          <cell r="C169" t="str">
            <v>K_Che340</v>
          </cell>
          <cell r="AL169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70">
          <cell r="A170" t="str">
            <v>1.1.6</v>
          </cell>
          <cell r="B170" t="str">
            <v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v>
          </cell>
          <cell r="C170" t="str">
            <v>K_Che341</v>
          </cell>
          <cell r="AL170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71">
          <cell r="A171" t="str">
            <v>1.1.6</v>
          </cell>
          <cell r="B171" t="str">
            <v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v>
          </cell>
          <cell r="C171" t="str">
            <v>K_Che342</v>
          </cell>
          <cell r="AL171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72">
          <cell r="A172" t="str">
            <v>1.1.6</v>
          </cell>
          <cell r="B172" t="str">
            <v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v>
          </cell>
          <cell r="C172" t="str">
            <v>K_Che343</v>
          </cell>
          <cell r="AL172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73">
          <cell r="A173" t="str">
            <v>1.1.6</v>
          </cell>
          <cell r="B173" t="str">
            <v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v>
          </cell>
          <cell r="C173" t="str">
            <v>K_Che344</v>
          </cell>
          <cell r="AL173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74">
          <cell r="A174" t="str">
            <v>1.1.6</v>
          </cell>
          <cell r="B174" t="str">
            <v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v>
          </cell>
          <cell r="C174" t="str">
            <v>K_Che345</v>
          </cell>
          <cell r="AL174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75">
          <cell r="A175" t="str">
            <v>1.1.6</v>
          </cell>
          <cell r="B175" t="str">
            <v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v>
          </cell>
          <cell r="C175" t="str">
            <v>K_Che346</v>
          </cell>
          <cell r="AL175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76">
          <cell r="A176" t="str">
            <v>1.1.6</v>
          </cell>
          <cell r="B176" t="str">
            <v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v>
          </cell>
          <cell r="C176" t="str">
            <v>K_Che347</v>
          </cell>
          <cell r="AL176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77">
          <cell r="A177" t="str">
            <v>1.1.6</v>
          </cell>
          <cell r="B177" t="str">
            <v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v>
          </cell>
          <cell r="C177" t="str">
            <v>K_Che348</v>
          </cell>
          <cell r="AL177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78">
          <cell r="A178" t="str">
            <v>1.1.6</v>
          </cell>
          <cell r="B178" t="str">
            <v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v>
          </cell>
          <cell r="C178" t="str">
            <v>K_Che349</v>
          </cell>
          <cell r="AL178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79">
          <cell r="A179" t="str">
            <v>1.1.6</v>
          </cell>
          <cell r="B179" t="str">
            <v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v>
          </cell>
          <cell r="C179" t="str">
            <v>K_Che350</v>
          </cell>
          <cell r="AL179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80">
          <cell r="A180" t="str">
            <v>1.1.6</v>
          </cell>
          <cell r="B180" t="str">
            <v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v>
          </cell>
          <cell r="C180" t="str">
            <v>K_Che351</v>
          </cell>
          <cell r="AL180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81">
          <cell r="A181" t="str">
            <v>1.1.6</v>
          </cell>
          <cell r="B181" t="str">
            <v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v>
          </cell>
          <cell r="C181" t="str">
            <v>K_Che352</v>
          </cell>
          <cell r="AL181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82">
          <cell r="A182" t="str">
            <v>1.1.6</v>
          </cell>
          <cell r="B182" t="str">
            <v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v>
          </cell>
          <cell r="C182" t="str">
            <v>K_Che353</v>
          </cell>
          <cell r="AL182" t="str">
            <v>Отклонение по финансированию обусловлено необходимостью реализации мероприятий 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83">
          <cell r="A183" t="str">
            <v>1.1.6</v>
          </cell>
          <cell r="B183" t="str">
            <v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v>
          </cell>
          <cell r="C183" t="str">
            <v>M_Che433</v>
          </cell>
          <cell r="AL183" t="str">
            <v>нд</v>
          </cell>
        </row>
        <row r="184">
          <cell r="A184" t="str">
            <v>1.1.6</v>
          </cell>
          <cell r="B184" t="str">
            <v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v>
          </cell>
          <cell r="C184" t="str">
            <v>M_Che434</v>
          </cell>
          <cell r="AL184" t="str">
            <v>нд</v>
          </cell>
        </row>
        <row r="185">
          <cell r="A185" t="str">
            <v>1.1.6</v>
          </cell>
          <cell r="B185" t="str">
            <v>Разработка проектно-сметной документации по реконструкции ПС 110 кВ Южная с демонтажом и переносом на новую площадку</v>
          </cell>
          <cell r="C185" t="str">
            <v>M_Che437</v>
          </cell>
          <cell r="AL185" t="str">
            <v>нд</v>
          </cell>
        </row>
        <row r="186">
          <cell r="A186" t="str">
            <v>1.1.6</v>
          </cell>
          <cell r="B186" t="str">
            <v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v>
          </cell>
          <cell r="C186" t="str">
            <v>M_Che438</v>
          </cell>
          <cell r="AL186" t="str">
            <v>нд</v>
          </cell>
        </row>
        <row r="187">
          <cell r="A187" t="str">
            <v>1.1.6</v>
          </cell>
          <cell r="B187" t="str">
            <v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v>
          </cell>
          <cell r="C187" t="str">
            <v>M_Che439</v>
          </cell>
          <cell r="AL187" t="str">
            <v>нд</v>
          </cell>
        </row>
        <row r="188">
          <cell r="A188" t="str">
            <v>1.1.6</v>
          </cell>
          <cell r="B188" t="str">
            <v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v>
          </cell>
          <cell r="C188" t="str">
            <v>M_Che443</v>
          </cell>
          <cell r="AL188" t="str">
            <v>нд</v>
          </cell>
        </row>
        <row r="189">
          <cell r="A189" t="str">
            <v>1.1.6</v>
          </cell>
          <cell r="B189" t="str">
            <v>Приобретение акустического поискового прибора -2 шт.</v>
          </cell>
          <cell r="C189" t="str">
            <v>M_Che450_22</v>
          </cell>
          <cell r="AL189" t="str">
            <v>нд</v>
          </cell>
        </row>
        <row r="190">
          <cell r="A190" t="str">
            <v>1.1.6</v>
          </cell>
          <cell r="B190" t="str">
            <v>Приобретение аппарата высоковольтного - 1 шт.</v>
          </cell>
          <cell r="C190" t="str">
            <v>M_Che451_22</v>
          </cell>
          <cell r="AL190" t="str">
            <v>нд</v>
          </cell>
        </row>
        <row r="191">
          <cell r="A191" t="str">
            <v>1.1.6</v>
          </cell>
          <cell r="B191" t="str">
            <v>Приобретение аппарата высоковольтного испытательного в пластиковом корпусе - 1 шт.</v>
          </cell>
          <cell r="C191" t="str">
            <v>M_Che452_22</v>
          </cell>
          <cell r="AL191" t="str">
            <v>нд</v>
          </cell>
        </row>
        <row r="192">
          <cell r="A192" t="str">
            <v>1.1.6</v>
          </cell>
          <cell r="B192" t="str">
            <v>Приобретение аппарата прожига кабеля - 2 шт.</v>
          </cell>
          <cell r="C192" t="str">
            <v>M_Che453_22</v>
          </cell>
          <cell r="AL192" t="str">
            <v>нд</v>
          </cell>
        </row>
        <row r="193">
          <cell r="A193" t="str">
            <v>1.1.6</v>
          </cell>
          <cell r="B193" t="str">
            <v>Приобретение вольтамперфазометра ВФМ-3 - 8 шт.</v>
          </cell>
          <cell r="C193" t="str">
            <v>M_Che454_22</v>
          </cell>
          <cell r="AL193" t="str">
            <v>Приобретение оборудования в связи с производственной необходимостью</v>
          </cell>
        </row>
        <row r="194">
          <cell r="A194" t="str">
            <v>1.1.6</v>
          </cell>
          <cell r="B194" t="str">
            <v>Приобретение прибора для измерения тока проводимости ОПН без отключения - 1 шт.</v>
          </cell>
          <cell r="C194" t="str">
            <v>M_Che455_22</v>
          </cell>
          <cell r="AL194" t="str">
            <v>нд</v>
          </cell>
        </row>
        <row r="195">
          <cell r="A195" t="str">
            <v>1.1.6</v>
          </cell>
          <cell r="B195" t="str">
            <v>Приобретение прибора энергетика многофункционального Энергомера CE602M-400K - 2 шт.</v>
          </cell>
          <cell r="C195" t="str">
            <v>M_Che456_22</v>
          </cell>
          <cell r="AL195" t="str">
            <v>Приобретение оборудования в связи с производственной необходимостью</v>
          </cell>
        </row>
        <row r="196">
          <cell r="A196" t="str">
            <v>1.1.6</v>
          </cell>
          <cell r="B196" t="str">
            <v>Приобретение рефлекометра импульсного - 2 шт.</v>
          </cell>
          <cell r="C196" t="str">
            <v>M_Che457_22</v>
          </cell>
          <cell r="AL196" t="str">
            <v>нд</v>
          </cell>
        </row>
        <row r="197">
          <cell r="A197" t="str">
            <v>1.1.6</v>
          </cell>
          <cell r="B197" t="str">
            <v>Приобретение сетевого хранилища QNAP TS 431XU-4G (Комплектующие диски-10 шт) - 1 шт.</v>
          </cell>
          <cell r="C197" t="str">
            <v>M_Che458_22</v>
          </cell>
          <cell r="AL197" t="str">
            <v>нд</v>
          </cell>
        </row>
        <row r="198">
          <cell r="A198" t="str">
            <v>1.1.6</v>
          </cell>
          <cell r="B198" t="str">
            <v>Приобретение устройства дожига - 2 шт.</v>
          </cell>
          <cell r="C198" t="str">
            <v>M_Che459_22</v>
          </cell>
          <cell r="AL198" t="str">
            <v>нд</v>
          </cell>
        </row>
        <row r="199">
          <cell r="A199" t="str">
            <v>1.1.6</v>
          </cell>
          <cell r="B199" t="str">
            <v>Приобретение оборудования в рамках Программы подготовки к ОЗП 2020/2021 гг.</v>
          </cell>
          <cell r="C199" t="str">
            <v>L_Che442_21</v>
          </cell>
          <cell r="AL199" t="str">
            <v>нд</v>
          </cell>
        </row>
        <row r="200">
          <cell r="A200" t="str">
            <v>1.1.6</v>
          </cell>
          <cell r="B200" t="str">
            <v>Модернизация радиосети АО "Чеченэнерго" (приобретение комплектов ретранслятор, АКБ, АФУ, дуплексер - 10 компл.)</v>
          </cell>
          <cell r="C200" t="str">
            <v>J_Che233</v>
          </cell>
          <cell r="AL200" t="str">
            <v>нд</v>
          </cell>
        </row>
        <row r="201">
          <cell r="A201" t="str">
            <v>1.1.6</v>
          </cell>
          <cell r="B201" t="str">
            <v>Приобретение системы видеонаблюдения</v>
          </cell>
          <cell r="C201" t="str">
            <v>K_Che264</v>
          </cell>
          <cell r="AL201" t="str">
            <v>нд</v>
          </cell>
        </row>
        <row r="202">
          <cell r="A202" t="str">
            <v>1.1.6</v>
          </cell>
          <cell r="B202" t="str">
            <v>Приобретение МФУ Кyocera Ecosyes -1 шт.</v>
          </cell>
          <cell r="C202" t="str">
            <v>N_Che464_23</v>
          </cell>
          <cell r="AL202" t="str">
            <v>нд</v>
          </cell>
        </row>
        <row r="203">
          <cell r="A203" t="str">
            <v>1.1.6</v>
          </cell>
          <cell r="B203" t="str">
            <v>Приобретение Ноутбук  MS1 - 4 шт.</v>
          </cell>
          <cell r="C203" t="str">
            <v>N_Che465_23</v>
          </cell>
          <cell r="AL203" t="str">
            <v>нд</v>
          </cell>
        </row>
        <row r="204">
          <cell r="A204" t="str">
            <v>1.1.6</v>
          </cell>
          <cell r="B204" t="str">
            <v>Приобретение компьютера для специалистов - 7 шт.</v>
          </cell>
          <cell r="C204" t="str">
            <v>N_Che466_23</v>
          </cell>
          <cell r="AL204" t="str">
            <v>нд</v>
          </cell>
        </row>
        <row r="205">
          <cell r="A205" t="str">
            <v>1.1.6</v>
          </cell>
          <cell r="B205" t="str">
            <v>Приобретение компьютера DELL - 2 шт.</v>
          </cell>
          <cell r="C205" t="str">
            <v>N_Che467_23</v>
          </cell>
          <cell r="AL205" t="str">
            <v>нд</v>
          </cell>
        </row>
        <row r="206">
          <cell r="A206" t="str">
            <v>1.1.6</v>
          </cell>
          <cell r="B206" t="str">
            <v>Приобретение котла отопительного  - 2 шт.</v>
          </cell>
          <cell r="C206" t="str">
            <v>N_Che468_23</v>
          </cell>
          <cell r="AL206" t="str">
            <v>нд</v>
          </cell>
        </row>
        <row r="207">
          <cell r="A207" t="str">
            <v>1.1.6</v>
          </cell>
          <cell r="B207" t="str">
            <v>Приобретение  устройства Сириус -3-ЛВ-05-00-АО-К404-41 - 3 шт.</v>
          </cell>
          <cell r="C207" t="str">
            <v>N_Che469_23</v>
          </cell>
          <cell r="AL207" t="str">
            <v>Приобретение оборудования в связи с производственной необходимостью</v>
          </cell>
        </row>
        <row r="208">
          <cell r="A208" t="str">
            <v>1.1.6</v>
          </cell>
          <cell r="B208" t="str">
            <v>Приобретение оборудования, требующего монтажа для обслуживания сетей, прочее оборудование</v>
          </cell>
          <cell r="C208" t="str">
            <v>G_Che2_16</v>
          </cell>
          <cell r="AL208" t="str">
            <v>Приобретение оборудования, требующего монтажа для обслуживания районных электрических сетей и подстанции, как для устранения последствии аварии, так и для своевременного обслуживания сетей для предотвращения аварийных ситуации.</v>
          </cell>
        </row>
        <row r="271">
          <cell r="A271" t="str">
            <v>1.3.5</v>
          </cell>
          <cell r="B271" t="str">
            <v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v>
          </cell>
          <cell r="C271" t="str">
            <v>K_Che355</v>
          </cell>
          <cell r="AL271" t="str">
            <v>Отставание обусловлено затянувшейся торгово-закупочной процедурой. Планируемый срок устранения отставаний от плановых – 4 квартал 2023.</v>
          </cell>
        </row>
        <row r="272">
          <cell r="A272" t="str">
            <v>1.3.5</v>
          </cell>
          <cell r="B272" t="str">
    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    </cell>
          <cell r="C272" t="str">
            <v>K_Che356</v>
          </cell>
          <cell r="AL272" t="str">
            <v>Отставание обусловлено затянувшейся торгово-закупочной процедурой. Планируемый срок устранения отставаний от плановых – 4 квартал 2023.</v>
          </cell>
        </row>
        <row r="273">
          <cell r="A273" t="str">
            <v>1.3.5</v>
          </cell>
          <cell r="B273" t="str">
    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    </cell>
          <cell r="C273" t="str">
            <v>K_Che357</v>
          </cell>
          <cell r="AL273" t="str">
            <v>Отставание обусловлено затянувшейся торгово-закупочной процедурой. Планируемый срок устранения отставаний от плановых – 4 квартал 2023.</v>
          </cell>
        </row>
      </sheetData>
      <sheetData sheetId="1"/>
      <sheetData sheetId="2"/>
      <sheetData sheetId="3">
        <row r="38">
          <cell r="H38">
            <v>0</v>
          </cell>
          <cell r="I38">
            <v>0</v>
          </cell>
          <cell r="J38">
            <v>12.400000000000002</v>
          </cell>
          <cell r="K38">
            <v>0</v>
          </cell>
          <cell r="L38">
            <v>0</v>
          </cell>
          <cell r="M38">
            <v>2.4800000000000009</v>
          </cell>
          <cell r="S38">
            <v>0</v>
          </cell>
          <cell r="T38">
            <v>0</v>
          </cell>
          <cell r="U38">
            <v>14.944526365833333</v>
          </cell>
          <cell r="V38">
            <v>0</v>
          </cell>
          <cell r="W38">
            <v>0</v>
          </cell>
          <cell r="X38">
            <v>2.9889052731666657</v>
          </cell>
        </row>
        <row r="39">
          <cell r="H39">
            <v>0</v>
          </cell>
          <cell r="I39">
            <v>0</v>
          </cell>
          <cell r="J39">
            <v>6.4</v>
          </cell>
          <cell r="K39">
            <v>0</v>
          </cell>
          <cell r="L39">
            <v>0</v>
          </cell>
          <cell r="M39">
            <v>1.2799999999999996</v>
          </cell>
          <cell r="S39">
            <v>0</v>
          </cell>
          <cell r="T39">
            <v>0</v>
          </cell>
          <cell r="U39">
            <v>3.1536099999999997E-2</v>
          </cell>
          <cell r="V39">
            <v>0</v>
          </cell>
          <cell r="W39">
            <v>0</v>
          </cell>
          <cell r="X39">
            <v>6.3072199999999997E-3</v>
          </cell>
        </row>
        <row r="41"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222.80977517404006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</row>
        <row r="42"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1930.0784528287199</v>
          </cell>
          <cell r="M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54.183991140000003</v>
          </cell>
          <cell r="X42">
            <v>0</v>
          </cell>
        </row>
        <row r="43"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28.691842544</v>
          </cell>
          <cell r="M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</row>
        <row r="44"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3.76085432</v>
          </cell>
          <cell r="M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3.1040695199999999</v>
          </cell>
          <cell r="X44">
            <v>0</v>
          </cell>
        </row>
        <row r="45"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63.797826532000002</v>
          </cell>
          <cell r="M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7.1429059800000001</v>
          </cell>
          <cell r="X45">
            <v>0</v>
          </cell>
        </row>
        <row r="46">
          <cell r="H46" t="str">
            <v>нд</v>
          </cell>
          <cell r="I46" t="str">
            <v>нд</v>
          </cell>
          <cell r="J46" t="str">
            <v>нд</v>
          </cell>
          <cell r="K46" t="str">
            <v>нд</v>
          </cell>
          <cell r="L46" t="str">
            <v>нд</v>
          </cell>
          <cell r="M46" t="str">
            <v>нд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</row>
        <row r="47">
          <cell r="H47" t="str">
            <v>нд</v>
          </cell>
          <cell r="I47" t="str">
            <v>нд</v>
          </cell>
          <cell r="J47" t="str">
            <v>нд</v>
          </cell>
          <cell r="K47" t="str">
            <v>нд</v>
          </cell>
          <cell r="L47" t="str">
            <v>нд</v>
          </cell>
          <cell r="M47" t="str">
            <v>нд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</row>
        <row r="48"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153.70789260399997</v>
          </cell>
          <cell r="M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127.31976882800001</v>
          </cell>
          <cell r="X48">
            <v>0</v>
          </cell>
        </row>
        <row r="64">
          <cell r="H64">
            <v>0</v>
          </cell>
          <cell r="I64">
            <v>0</v>
          </cell>
          <cell r="J64">
            <v>48.659529879617473</v>
          </cell>
          <cell r="K64">
            <v>0</v>
          </cell>
          <cell r="L64">
            <v>12.93014812</v>
          </cell>
          <cell r="M64">
            <v>9.7319059759234907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</row>
        <row r="65"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547.57771441631166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40.77750812</v>
          </cell>
        </row>
        <row r="66">
          <cell r="H66">
            <v>0</v>
          </cell>
          <cell r="I66">
            <v>0</v>
          </cell>
          <cell r="J66">
            <v>6.1484585999919084</v>
          </cell>
          <cell r="K66">
            <v>0</v>
          </cell>
          <cell r="L66">
            <v>0</v>
          </cell>
          <cell r="M66">
            <v>1.2296917199983817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</row>
        <row r="67">
          <cell r="H67">
            <v>0</v>
          </cell>
          <cell r="I67">
            <v>0</v>
          </cell>
          <cell r="J67">
            <v>5.4095898203013499</v>
          </cell>
          <cell r="K67">
            <v>0</v>
          </cell>
          <cell r="L67">
            <v>0</v>
          </cell>
          <cell r="M67">
            <v>1.0819179640602696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</row>
        <row r="68">
          <cell r="H68">
            <v>0</v>
          </cell>
          <cell r="I68">
            <v>0</v>
          </cell>
          <cell r="J68">
            <v>14.295562390000001</v>
          </cell>
          <cell r="K68">
            <v>0</v>
          </cell>
          <cell r="L68">
            <v>0</v>
          </cell>
          <cell r="M68">
            <v>2.8591124780000001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7.543782416</v>
          </cell>
          <cell r="X68">
            <v>0</v>
          </cell>
        </row>
        <row r="75"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105.52159001599999</v>
          </cell>
          <cell r="S75">
            <v>0</v>
          </cell>
          <cell r="T75">
            <v>0</v>
          </cell>
          <cell r="U75">
            <v>1.2455466916666666</v>
          </cell>
          <cell r="V75">
            <v>0</v>
          </cell>
          <cell r="W75">
            <v>0</v>
          </cell>
          <cell r="X75">
            <v>0.24910933833333337</v>
          </cell>
        </row>
        <row r="76"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225.79971537685594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</row>
        <row r="77">
          <cell r="H77">
            <v>0</v>
          </cell>
          <cell r="I77">
            <v>0</v>
          </cell>
          <cell r="J77">
            <v>20.210292677198801</v>
          </cell>
          <cell r="K77">
            <v>0</v>
          </cell>
          <cell r="L77">
            <v>0</v>
          </cell>
          <cell r="M77">
            <v>4.0420585354397609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</row>
        <row r="78">
          <cell r="H78">
            <v>0</v>
          </cell>
          <cell r="I78">
            <v>0</v>
          </cell>
          <cell r="J78">
            <v>12.065403947581872</v>
          </cell>
          <cell r="K78">
            <v>0</v>
          </cell>
          <cell r="L78">
            <v>0</v>
          </cell>
          <cell r="M78">
            <v>2.4130807895163731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</row>
        <row r="81"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59.565714149999998</v>
          </cell>
        </row>
        <row r="82"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979.66496999999981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</row>
        <row r="83"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614.19057599999985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</row>
        <row r="84"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S84">
            <v>0</v>
          </cell>
          <cell r="T84">
            <v>0</v>
          </cell>
          <cell r="U84">
            <v>2.1853183333333379</v>
          </cell>
          <cell r="V84">
            <v>0</v>
          </cell>
          <cell r="W84">
            <v>0</v>
          </cell>
          <cell r="X84">
            <v>187.18155793666665</v>
          </cell>
        </row>
        <row r="85"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402.49838000399961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</row>
        <row r="86"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392.08496000400004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</row>
        <row r="87"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256.937739996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</row>
        <row r="88"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567.93785000399998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</row>
        <row r="89"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543.55736000400009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</row>
        <row r="90"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257.31288999599951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</row>
        <row r="98"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1.41576181</v>
          </cell>
        </row>
        <row r="99"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1.7108772000000001</v>
          </cell>
        </row>
        <row r="100"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71.254994601249123</v>
          </cell>
          <cell r="S100">
            <v>0</v>
          </cell>
          <cell r="T100">
            <v>0</v>
          </cell>
          <cell r="U100">
            <v>1.15255555</v>
          </cell>
          <cell r="V100">
            <v>0</v>
          </cell>
          <cell r="W100">
            <v>0</v>
          </cell>
          <cell r="X100">
            <v>0.26506458999999993</v>
          </cell>
        </row>
        <row r="101"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73.529593820978619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</row>
        <row r="102"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242.0196764165654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</row>
        <row r="103"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285.24956832642636</v>
          </cell>
          <cell r="S103">
            <v>0</v>
          </cell>
          <cell r="T103">
            <v>0</v>
          </cell>
          <cell r="U103">
            <v>2.3740114416666671</v>
          </cell>
          <cell r="V103">
            <v>0</v>
          </cell>
          <cell r="W103">
            <v>0</v>
          </cell>
          <cell r="X103">
            <v>0.48010742833333314</v>
          </cell>
        </row>
        <row r="104"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4.3352738100000101</v>
          </cell>
        </row>
        <row r="105"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75.960487013178493</v>
          </cell>
          <cell r="S105">
            <v>0</v>
          </cell>
          <cell r="T105">
            <v>0</v>
          </cell>
          <cell r="U105">
            <v>1.1876205250000003</v>
          </cell>
          <cell r="V105">
            <v>0</v>
          </cell>
          <cell r="W105">
            <v>0</v>
          </cell>
          <cell r="X105">
            <v>0.23752410499999987</v>
          </cell>
        </row>
        <row r="106"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114.14709856848536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1.5881719999999998E-2</v>
          </cell>
        </row>
        <row r="107"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17.053132430000002</v>
          </cell>
        </row>
        <row r="108"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28.619212439999998</v>
          </cell>
        </row>
        <row r="109"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106.06200470056518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0.12577081000000001</v>
          </cell>
        </row>
        <row r="110"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111.40610722788735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6.5725249300000002</v>
          </cell>
        </row>
        <row r="111"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112.04421091478262</v>
          </cell>
          <cell r="S111">
            <v>0</v>
          </cell>
          <cell r="T111">
            <v>0</v>
          </cell>
          <cell r="U111">
            <v>2.8000444833333336</v>
          </cell>
          <cell r="V111">
            <v>0</v>
          </cell>
          <cell r="W111">
            <v>0</v>
          </cell>
          <cell r="X111">
            <v>0.63275366666666655</v>
          </cell>
        </row>
        <row r="112"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53.567751685792445</v>
          </cell>
          <cell r="S112">
            <v>0</v>
          </cell>
          <cell r="T112">
            <v>0</v>
          </cell>
          <cell r="U112">
            <v>1.4018302083333334</v>
          </cell>
          <cell r="V112">
            <v>0</v>
          </cell>
          <cell r="W112">
            <v>0</v>
          </cell>
          <cell r="X112">
            <v>0.28036604166666668</v>
          </cell>
        </row>
        <row r="113"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14.47374853</v>
          </cell>
        </row>
        <row r="116">
          <cell r="H116">
            <v>0</v>
          </cell>
          <cell r="I116">
            <v>0</v>
          </cell>
          <cell r="J116">
            <v>17.378612499999999</v>
          </cell>
          <cell r="K116">
            <v>0</v>
          </cell>
          <cell r="L116">
            <v>0</v>
          </cell>
          <cell r="M116">
            <v>3.4757224999999998</v>
          </cell>
          <cell r="S116">
            <v>0</v>
          </cell>
          <cell r="T116">
            <v>0</v>
          </cell>
          <cell r="U116">
            <v>17.378612499999999</v>
          </cell>
          <cell r="V116">
            <v>0</v>
          </cell>
          <cell r="W116">
            <v>0</v>
          </cell>
          <cell r="X116">
            <v>3.4757224999999998</v>
          </cell>
        </row>
        <row r="117"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16.915030362571954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23.768383350000001</v>
          </cell>
        </row>
        <row r="118"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1.9057112180251714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10.34421755</v>
          </cell>
        </row>
        <row r="119"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25.415987905387361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16.006336650000001</v>
          </cell>
        </row>
        <row r="120"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2.2969954299999999</v>
          </cell>
        </row>
        <row r="121"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9.5868768137937277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0.93700019999999895</v>
          </cell>
        </row>
        <row r="122"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39.84627575923367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36.438977700000002</v>
          </cell>
        </row>
        <row r="123"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0.22873250266327849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0.18649979999999999</v>
          </cell>
        </row>
        <row r="124"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0.30577979</v>
          </cell>
        </row>
        <row r="125"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8.8794616676721425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0.751999800000001</v>
          </cell>
        </row>
        <row r="126"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0.66975340984097187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0.39550020000000002</v>
          </cell>
        </row>
        <row r="127"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0.62513160000000001</v>
          </cell>
        </row>
        <row r="128"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9.7276988969398364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0.49000018000000201</v>
          </cell>
        </row>
        <row r="129"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1.0349642214862347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0.70415057999999997</v>
          </cell>
        </row>
        <row r="130"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5.1966448991433882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0.43325819999999998</v>
          </cell>
        </row>
        <row r="131"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5.0400316895554633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0.34900019999999998</v>
          </cell>
        </row>
        <row r="132"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1.9545135837267513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0.18049979999999999</v>
          </cell>
        </row>
        <row r="133"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7.6087297335955881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5.2675390000000002</v>
          </cell>
        </row>
        <row r="134"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2.2702535127789929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2.5040070000000001</v>
          </cell>
        </row>
        <row r="135"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4.2631189999999902E-2</v>
          </cell>
        </row>
        <row r="136"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4.6473817879218009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5.1390616099999997</v>
          </cell>
        </row>
        <row r="137"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5.6230464718518638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4.9392028000000003</v>
          </cell>
        </row>
        <row r="138"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7.992522432824364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7.9389746900000002</v>
          </cell>
        </row>
        <row r="139"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8.8326556072082667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9.5861974700000001</v>
          </cell>
        </row>
        <row r="140"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0.26250000000000001</v>
          </cell>
        </row>
        <row r="141"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0.22652158999999999</v>
          </cell>
        </row>
        <row r="142"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4.5122806043165422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5.5996173100000002</v>
          </cell>
        </row>
        <row r="143"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0.21799980999999999</v>
          </cell>
        </row>
        <row r="144"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9.9277799999999805E-2</v>
          </cell>
        </row>
        <row r="145"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3.051792991589851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3.1968184599999998</v>
          </cell>
        </row>
        <row r="146"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0.22456021000000001</v>
          </cell>
        </row>
        <row r="147"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2.9731797258482944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3.4344399700000001</v>
          </cell>
        </row>
        <row r="148"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0.12700020000000001</v>
          </cell>
        </row>
        <row r="149"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9.0887990000000002E-2</v>
          </cell>
        </row>
        <row r="150"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7.5532189999999805E-2</v>
          </cell>
        </row>
        <row r="151"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6.1177189999999902E-2</v>
          </cell>
        </row>
        <row r="152"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7.8685067016738683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7.8679294799999999</v>
          </cell>
        </row>
        <row r="153"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6.1383251034162551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8.8734710999999997</v>
          </cell>
        </row>
        <row r="154"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5.0837836030073502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5.0018881500000001</v>
          </cell>
        </row>
        <row r="155"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4.67648829</v>
          </cell>
        </row>
        <row r="156"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3.5419829100000002</v>
          </cell>
        </row>
        <row r="157"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7.1812783400000004</v>
          </cell>
        </row>
        <row r="158"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2.6061091089837642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5.3962899899999996</v>
          </cell>
        </row>
        <row r="159"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3.9904254275216013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5.3205804700000003</v>
          </cell>
        </row>
        <row r="160"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3.8022924634254158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5.04501372</v>
          </cell>
        </row>
        <row r="161"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4.8587564311356033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3.88930701</v>
          </cell>
        </row>
        <row r="162"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4.63768542892584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9.9232453700000001</v>
          </cell>
        </row>
        <row r="163"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4.8555907622874166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3.1668197600000001</v>
          </cell>
        </row>
        <row r="164"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1.341567103149665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1.79400519</v>
          </cell>
        </row>
        <row r="165"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12.991001839388288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7.5903577799999997</v>
          </cell>
        </row>
        <row r="166"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4.7097907750776011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2.8162052200000001</v>
          </cell>
        </row>
        <row r="167"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3.8859779400000001</v>
          </cell>
        </row>
        <row r="168"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2.3451776199999999</v>
          </cell>
        </row>
        <row r="169"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1.05126242</v>
          </cell>
        </row>
        <row r="170"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2.0995578500000001</v>
          </cell>
        </row>
        <row r="171"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0.80373620999999995</v>
          </cell>
        </row>
        <row r="172"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1.8528133899999999</v>
          </cell>
        </row>
        <row r="173"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1.7891521500000001</v>
          </cell>
        </row>
        <row r="174"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2.0180043099999998</v>
          </cell>
        </row>
        <row r="175"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2.3254632200000001</v>
          </cell>
        </row>
        <row r="176"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10.15061571</v>
          </cell>
        </row>
        <row r="177"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5.695005949424031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6.5265991300000001</v>
          </cell>
        </row>
        <row r="178"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6.93666027</v>
          </cell>
        </row>
        <row r="179"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8.8969959951794859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10.00347251</v>
          </cell>
        </row>
        <row r="180"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283.44063350942827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464.89176788999993</v>
          </cell>
        </row>
        <row r="181"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21.500000007600001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21.500004000000001</v>
          </cell>
        </row>
        <row r="182"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15.299999999999999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15.3</v>
          </cell>
        </row>
        <row r="183">
          <cell r="H183">
            <v>0</v>
          </cell>
          <cell r="I183">
            <v>0</v>
          </cell>
          <cell r="J183">
            <v>31.653304999999996</v>
          </cell>
          <cell r="K183">
            <v>0</v>
          </cell>
          <cell r="L183">
            <v>0</v>
          </cell>
          <cell r="M183">
            <v>6.3306609999999992</v>
          </cell>
          <cell r="S183">
            <v>0</v>
          </cell>
          <cell r="T183">
            <v>0</v>
          </cell>
          <cell r="U183">
            <v>31.653305000000003</v>
          </cell>
          <cell r="V183">
            <v>0</v>
          </cell>
          <cell r="W183">
            <v>0</v>
          </cell>
          <cell r="X183">
            <v>6.3306609999999992</v>
          </cell>
        </row>
        <row r="184">
          <cell r="H184">
            <v>0</v>
          </cell>
          <cell r="I184">
            <v>0</v>
          </cell>
          <cell r="J184">
            <v>19.368350880000001</v>
          </cell>
          <cell r="K184">
            <v>0</v>
          </cell>
          <cell r="L184">
            <v>0</v>
          </cell>
          <cell r="M184">
            <v>3.873670176000001</v>
          </cell>
          <cell r="S184">
            <v>0</v>
          </cell>
          <cell r="T184">
            <v>0</v>
          </cell>
          <cell r="U184">
            <v>19.368350883333335</v>
          </cell>
          <cell r="V184">
            <v>0</v>
          </cell>
          <cell r="W184">
            <v>0</v>
          </cell>
          <cell r="X184">
            <v>3.8736701766666641</v>
          </cell>
        </row>
        <row r="185"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23.810003999999996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23.810003999999999</v>
          </cell>
        </row>
        <row r="186">
          <cell r="H186">
            <v>0</v>
          </cell>
          <cell r="I186">
            <v>0</v>
          </cell>
          <cell r="J186">
            <v>0.60593333333333321</v>
          </cell>
          <cell r="K186">
            <v>0</v>
          </cell>
          <cell r="L186">
            <v>0</v>
          </cell>
          <cell r="M186">
            <v>0.12118666666666666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</row>
        <row r="187">
          <cell r="H187" t="str">
            <v>нд</v>
          </cell>
          <cell r="I187" t="str">
            <v>нд</v>
          </cell>
          <cell r="J187" t="str">
            <v>нд</v>
          </cell>
          <cell r="K187" t="str">
            <v>нд</v>
          </cell>
          <cell r="L187" t="str">
            <v>нд</v>
          </cell>
          <cell r="M187" t="str">
            <v>нд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</row>
        <row r="188">
          <cell r="H188" t="str">
            <v>нд</v>
          </cell>
          <cell r="I188" t="str">
            <v>нд</v>
          </cell>
          <cell r="J188" t="str">
            <v>нд</v>
          </cell>
          <cell r="K188" t="str">
            <v>нд</v>
          </cell>
          <cell r="L188" t="str">
            <v>нд</v>
          </cell>
          <cell r="M188" t="str">
            <v>нд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</row>
        <row r="189">
          <cell r="H189" t="str">
            <v>нд</v>
          </cell>
          <cell r="I189" t="str">
            <v>нд</v>
          </cell>
          <cell r="J189" t="str">
            <v>нд</v>
          </cell>
          <cell r="K189" t="str">
            <v>нд</v>
          </cell>
          <cell r="L189" t="str">
            <v>нд</v>
          </cell>
          <cell r="M189" t="str">
            <v>нд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</row>
        <row r="190">
          <cell r="H190" t="str">
            <v>нд</v>
          </cell>
          <cell r="I190" t="str">
            <v>нд</v>
          </cell>
          <cell r="J190" t="str">
            <v>нд</v>
          </cell>
          <cell r="K190" t="str">
            <v>нд</v>
          </cell>
          <cell r="L190" t="str">
            <v>нд</v>
          </cell>
          <cell r="M190" t="str">
            <v>нд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</row>
        <row r="191">
          <cell r="H191" t="str">
            <v>нд</v>
          </cell>
          <cell r="I191" t="str">
            <v>нд</v>
          </cell>
          <cell r="J191" t="str">
            <v>нд</v>
          </cell>
          <cell r="K191" t="str">
            <v>нд</v>
          </cell>
          <cell r="L191" t="str">
            <v>нд</v>
          </cell>
          <cell r="M191" t="str">
            <v>нд</v>
          </cell>
          <cell r="S191">
            <v>0</v>
          </cell>
          <cell r="T191">
            <v>0</v>
          </cell>
          <cell r="U191">
            <v>1.018964</v>
          </cell>
          <cell r="V191">
            <v>0</v>
          </cell>
          <cell r="W191">
            <v>0</v>
          </cell>
          <cell r="X191">
            <v>0.2037928</v>
          </cell>
        </row>
        <row r="192">
          <cell r="H192" t="str">
            <v>нд</v>
          </cell>
          <cell r="I192" t="str">
            <v>нд</v>
          </cell>
          <cell r="J192" t="str">
            <v>нд</v>
          </cell>
          <cell r="K192" t="str">
            <v>нд</v>
          </cell>
          <cell r="L192" t="str">
            <v>нд</v>
          </cell>
          <cell r="M192" t="str">
            <v>нд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</row>
        <row r="193">
          <cell r="H193" t="str">
            <v>нд</v>
          </cell>
          <cell r="I193" t="str">
            <v>нд</v>
          </cell>
          <cell r="J193" t="str">
            <v>нд</v>
          </cell>
          <cell r="K193" t="str">
            <v>нд</v>
          </cell>
          <cell r="L193" t="str">
            <v>нд</v>
          </cell>
          <cell r="M193" t="str">
            <v>нд</v>
          </cell>
          <cell r="S193">
            <v>0</v>
          </cell>
          <cell r="T193">
            <v>0</v>
          </cell>
          <cell r="U193">
            <v>0.73247766666666658</v>
          </cell>
          <cell r="V193">
            <v>0</v>
          </cell>
          <cell r="W193">
            <v>0</v>
          </cell>
          <cell r="X193">
            <v>0.14649553333333332</v>
          </cell>
        </row>
        <row r="194"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</row>
        <row r="195">
          <cell r="H195" t="str">
            <v>нд</v>
          </cell>
          <cell r="I195" t="str">
            <v>нд</v>
          </cell>
          <cell r="J195" t="str">
            <v>нд</v>
          </cell>
          <cell r="K195" t="str">
            <v>нд</v>
          </cell>
          <cell r="L195" t="str">
            <v>нд</v>
          </cell>
          <cell r="M195" t="str">
            <v>нд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</row>
        <row r="196"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</row>
        <row r="197"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</row>
        <row r="198"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</row>
        <row r="199"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</row>
        <row r="200"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</row>
        <row r="201"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</row>
        <row r="202">
          <cell r="H202" t="str">
            <v>нд</v>
          </cell>
          <cell r="I202" t="str">
            <v>нд</v>
          </cell>
          <cell r="J202" t="str">
            <v>нд</v>
          </cell>
          <cell r="K202" t="str">
            <v>нд</v>
          </cell>
          <cell r="L202" t="str">
            <v>нд</v>
          </cell>
          <cell r="M202" t="str">
            <v>нд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</row>
        <row r="203">
          <cell r="H203" t="str">
            <v>нд</v>
          </cell>
          <cell r="I203" t="str">
            <v>нд</v>
          </cell>
          <cell r="J203" t="str">
            <v>нд</v>
          </cell>
          <cell r="K203" t="str">
            <v>нд</v>
          </cell>
          <cell r="L203" t="str">
            <v>нд</v>
          </cell>
          <cell r="M203" t="str">
            <v>нд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</row>
        <row r="204">
          <cell r="H204" t="str">
            <v>нд</v>
          </cell>
          <cell r="I204" t="str">
            <v>нд</v>
          </cell>
          <cell r="J204" t="str">
            <v>нд</v>
          </cell>
          <cell r="K204" t="str">
            <v>нд</v>
          </cell>
          <cell r="L204" t="str">
            <v>нд</v>
          </cell>
          <cell r="M204" t="str">
            <v>нд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</row>
        <row r="205">
          <cell r="H205" t="str">
            <v>нд</v>
          </cell>
          <cell r="I205" t="str">
            <v>нд</v>
          </cell>
          <cell r="J205" t="str">
            <v>нд</v>
          </cell>
          <cell r="K205" t="str">
            <v>нд</v>
          </cell>
          <cell r="L205" t="str">
            <v>нд</v>
          </cell>
          <cell r="M205" t="str">
            <v>нд</v>
          </cell>
          <cell r="S205">
            <v>0</v>
          </cell>
          <cell r="T205">
            <v>0</v>
          </cell>
          <cell r="U205">
            <v>2.2890000000000001</v>
          </cell>
          <cell r="V205">
            <v>0</v>
          </cell>
          <cell r="W205">
            <v>0</v>
          </cell>
          <cell r="X205">
            <v>0.45779999999999976</v>
          </cell>
        </row>
        <row r="206">
          <cell r="H206" t="str">
            <v>нд</v>
          </cell>
          <cell r="I206" t="str">
            <v>нд</v>
          </cell>
          <cell r="J206" t="str">
            <v>нд</v>
          </cell>
          <cell r="K206" t="str">
            <v>нд</v>
          </cell>
          <cell r="L206" t="str">
            <v>нд</v>
          </cell>
          <cell r="M206" t="str">
            <v>нд</v>
          </cell>
          <cell r="S206">
            <v>0</v>
          </cell>
          <cell r="T206">
            <v>0</v>
          </cell>
          <cell r="U206">
            <v>4.08</v>
          </cell>
          <cell r="V206">
            <v>0</v>
          </cell>
          <cell r="W206">
            <v>0</v>
          </cell>
          <cell r="X206">
            <v>0.81599999999999984</v>
          </cell>
        </row>
        <row r="269">
          <cell r="H269">
            <v>0</v>
          </cell>
          <cell r="I269">
            <v>0</v>
          </cell>
          <cell r="J269">
            <v>31.8942356437779</v>
          </cell>
          <cell r="K269">
            <v>0</v>
          </cell>
          <cell r="L269">
            <v>0</v>
          </cell>
          <cell r="M269">
            <v>6.3788471287555772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</row>
        <row r="270">
          <cell r="H270">
            <v>0</v>
          </cell>
          <cell r="I270">
            <v>0</v>
          </cell>
          <cell r="J270">
            <v>1.6887127906383201</v>
          </cell>
          <cell r="K270">
            <v>0</v>
          </cell>
          <cell r="L270">
            <v>0</v>
          </cell>
          <cell r="M270">
            <v>0.33774255812766385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</row>
        <row r="271">
          <cell r="H271">
            <v>0</v>
          </cell>
          <cell r="I271">
            <v>0</v>
          </cell>
          <cell r="J271">
            <v>3.2008758905474402</v>
          </cell>
          <cell r="K271">
            <v>0</v>
          </cell>
          <cell r="L271">
            <v>0</v>
          </cell>
          <cell r="M271">
            <v>0.64017517810948776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</row>
      </sheetData>
      <sheetData sheetId="4">
        <row r="5">
          <cell r="A5" t="str">
            <v>за 3 квартал 2023 года</v>
          </cell>
        </row>
        <row r="7">
          <cell r="A7" t="str">
            <v>Отчет о реализации инвестиционной программы Акционерного общества "Чеченэнерго"</v>
          </cell>
        </row>
        <row r="10">
          <cell r="A10" t="str">
            <v>Год раскрытия информации: 2023 год</v>
          </cell>
        </row>
        <row r="12">
          <cell r="A12" t="str">
            <v>Утвержденные плановые значения показателей приведены в соответствии с приказом Минэнерго России от 10.11.2022 № 16@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Z302"/>
  <sheetViews>
    <sheetView tabSelected="1" showRuler="0" zoomScale="55" zoomScaleNormal="55" zoomScaleSheetLayoutView="68" workbookViewId="0">
      <selection activeCell="D25" sqref="D25:M286"/>
    </sheetView>
  </sheetViews>
  <sheetFormatPr defaultColWidth="10" defaultRowHeight="15.6" x14ac:dyDescent="0.3"/>
  <cols>
    <col min="1" max="1" width="11.109375" style="1" customWidth="1"/>
    <col min="2" max="2" width="76.5546875" style="2" customWidth="1"/>
    <col min="3" max="3" width="23.77734375" style="1" customWidth="1"/>
    <col min="4" max="4" width="14.44140625" style="1" customWidth="1"/>
    <col min="5" max="14" width="12.109375" style="1" customWidth="1"/>
    <col min="15" max="15" width="15.109375" style="1" customWidth="1"/>
    <col min="16" max="23" width="12.109375" style="1" customWidth="1"/>
    <col min="24" max="24" width="50.5546875" style="2" customWidth="1"/>
    <col min="25" max="25" width="21.33203125" style="2" customWidth="1"/>
    <col min="26" max="26" width="11.88671875" style="2" customWidth="1"/>
    <col min="27" max="49" width="10" style="2" customWidth="1"/>
    <col min="50" max="16384" width="10" style="2"/>
  </cols>
  <sheetData>
    <row r="1" spans="1:26" s="2" customFormat="1" ht="18" x14ac:dyDescent="0.3">
      <c r="A1" s="1"/>
      <c r="C1" s="1"/>
      <c r="X1" s="3" t="s">
        <v>0</v>
      </c>
    </row>
    <row r="2" spans="1:26" s="2" customFormat="1" ht="18" x14ac:dyDescent="0.35">
      <c r="A2" s="1"/>
      <c r="C2" s="1"/>
      <c r="X2" s="4" t="s">
        <v>1</v>
      </c>
    </row>
    <row r="3" spans="1:26" s="2" customFormat="1" ht="18" x14ac:dyDescent="0.35">
      <c r="A3" s="1"/>
      <c r="C3" s="1"/>
      <c r="X3" s="4" t="s">
        <v>2</v>
      </c>
    </row>
    <row r="4" spans="1:26" s="7" customFormat="1" ht="18" x14ac:dyDescent="0.3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6" s="7" customFormat="1" ht="18.75" customHeight="1" x14ac:dyDescent="0.35">
      <c r="A5" s="8" t="str">
        <f>'[1]10квФ'!A5:T5</f>
        <v>за 3 квартал 2023 года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9"/>
      <c r="Z5" s="9"/>
    </row>
    <row r="6" spans="1:26" s="7" customFormat="1" ht="18" x14ac:dyDescent="0.35">
      <c r="A6" s="10"/>
      <c r="B6" s="11"/>
      <c r="C6" s="10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</row>
    <row r="7" spans="1:26" s="7" customFormat="1" ht="18.75" customHeight="1" x14ac:dyDescent="0.35">
      <c r="A7" s="8" t="str">
        <f>'[1]10квФ'!A7:T7</f>
        <v>Отчет о реализации инвестиционной программы Акционерного общества "Чеченэнерго"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9"/>
    </row>
    <row r="8" spans="1:26" s="2" customFormat="1" x14ac:dyDescent="0.3">
      <c r="A8" s="12" t="s">
        <v>4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3"/>
    </row>
    <row r="9" spans="1:26" s="2" customFormat="1" x14ac:dyDescent="0.3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</row>
    <row r="10" spans="1:26" s="2" customFormat="1" ht="18" x14ac:dyDescent="0.35">
      <c r="A10" s="15" t="str">
        <f>'[1]10квФ'!A10:T10</f>
        <v>Год раскрытия информации: 2023 год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6"/>
    </row>
    <row r="11" spans="1:26" s="2" customFormat="1" ht="18" x14ac:dyDescent="0.3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4"/>
    </row>
    <row r="12" spans="1:26" s="2" customFormat="1" ht="18" x14ac:dyDescent="0.3">
      <c r="A12" s="18" t="str">
        <f>'[1]10квФ'!A12:T12</f>
        <v>Утвержденные плановые значения показателей приведены в соответствии с приказом Минэнерго России от 10.11.2022 № 16@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9"/>
    </row>
    <row r="13" spans="1:26" s="2" customFormat="1" x14ac:dyDescent="0.3">
      <c r="A13" s="12" t="s">
        <v>5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3"/>
    </row>
    <row r="14" spans="1:26" ht="18.75" customHeight="1" x14ac:dyDescent="0.3">
      <c r="N14" s="20"/>
      <c r="O14" s="20"/>
      <c r="P14" s="20"/>
      <c r="Q14" s="20"/>
      <c r="R14" s="20"/>
      <c r="S14" s="20"/>
      <c r="T14" s="21"/>
      <c r="U14" s="22"/>
      <c r="V14" s="22"/>
      <c r="W14" s="23"/>
    </row>
    <row r="15" spans="1:26" ht="18.75" customHeight="1" x14ac:dyDescent="0.3">
      <c r="N15" s="20"/>
      <c r="O15" s="20"/>
      <c r="P15" s="20"/>
      <c r="Q15" s="20"/>
      <c r="R15" s="20"/>
      <c r="S15" s="20"/>
      <c r="T15" s="21"/>
      <c r="U15" s="22"/>
      <c r="V15" s="22"/>
      <c r="W15" s="24"/>
    </row>
    <row r="17" spans="1:26" s="26" customFormat="1" x14ac:dyDescent="0.3">
      <c r="A17" s="25"/>
      <c r="C17" s="25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0"/>
      <c r="O17" s="20"/>
      <c r="P17" s="20"/>
      <c r="Q17" s="20"/>
      <c r="R17" s="20"/>
      <c r="S17" s="20"/>
      <c r="T17" s="20"/>
      <c r="U17" s="20"/>
      <c r="V17" s="20"/>
      <c r="W17" s="20"/>
    </row>
    <row r="18" spans="1:26" s="26" customFormat="1" x14ac:dyDescent="0.3">
      <c r="A18" s="28"/>
      <c r="B18" s="29"/>
      <c r="C18" s="28"/>
      <c r="D18" s="30"/>
      <c r="E18" s="30"/>
      <c r="F18" s="30"/>
      <c r="G18" s="30"/>
      <c r="H18" s="30"/>
      <c r="I18" s="31"/>
      <c r="J18" s="30"/>
      <c r="K18" s="30"/>
      <c r="L18" s="30"/>
      <c r="M18" s="30"/>
      <c r="N18" s="29"/>
      <c r="O18" s="29"/>
      <c r="P18" s="29"/>
      <c r="Q18" s="29"/>
      <c r="R18" s="29"/>
      <c r="S18" s="29"/>
      <c r="T18" s="29"/>
      <c r="U18" s="29"/>
      <c r="V18" s="29"/>
      <c r="W18" s="29"/>
    </row>
    <row r="19" spans="1:26" ht="29.25" customHeight="1" x14ac:dyDescent="0.3">
      <c r="A19" s="32" t="s">
        <v>6</v>
      </c>
      <c r="B19" s="32" t="s">
        <v>7</v>
      </c>
      <c r="C19" s="33" t="s">
        <v>8</v>
      </c>
      <c r="D19" s="32" t="s">
        <v>9</v>
      </c>
      <c r="E19" s="32"/>
      <c r="F19" s="32"/>
      <c r="G19" s="32"/>
      <c r="H19" s="32"/>
      <c r="I19" s="32"/>
      <c r="J19" s="32"/>
      <c r="K19" s="32"/>
      <c r="L19" s="32"/>
      <c r="M19" s="32"/>
      <c r="N19" s="32" t="s">
        <v>10</v>
      </c>
      <c r="O19" s="32"/>
      <c r="P19" s="32"/>
      <c r="Q19" s="32"/>
      <c r="R19" s="32"/>
      <c r="S19" s="32"/>
      <c r="T19" s="32"/>
      <c r="U19" s="32"/>
      <c r="V19" s="32"/>
      <c r="W19" s="32"/>
      <c r="X19" s="32" t="s">
        <v>11</v>
      </c>
    </row>
    <row r="20" spans="1:26" ht="29.25" customHeight="1" x14ac:dyDescent="0.3">
      <c r="A20" s="32"/>
      <c r="B20" s="32"/>
      <c r="C20" s="34"/>
      <c r="D20" s="32" t="s">
        <v>12</v>
      </c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</row>
    <row r="21" spans="1:26" ht="29.25" customHeight="1" x14ac:dyDescent="0.3">
      <c r="A21" s="32"/>
      <c r="B21" s="32"/>
      <c r="C21" s="34"/>
      <c r="D21" s="32" t="s">
        <v>13</v>
      </c>
      <c r="E21" s="32"/>
      <c r="F21" s="32"/>
      <c r="G21" s="32"/>
      <c r="H21" s="32"/>
      <c r="I21" s="32" t="s">
        <v>14</v>
      </c>
      <c r="J21" s="32"/>
      <c r="K21" s="32"/>
      <c r="L21" s="32"/>
      <c r="M21" s="32"/>
      <c r="N21" s="35" t="s">
        <v>15</v>
      </c>
      <c r="O21" s="35"/>
      <c r="P21" s="35" t="s">
        <v>16</v>
      </c>
      <c r="Q21" s="35"/>
      <c r="R21" s="35" t="s">
        <v>17</v>
      </c>
      <c r="S21" s="35"/>
      <c r="T21" s="35" t="s">
        <v>18</v>
      </c>
      <c r="U21" s="35"/>
      <c r="V21" s="35" t="s">
        <v>19</v>
      </c>
      <c r="W21" s="35"/>
      <c r="X21" s="32"/>
    </row>
    <row r="22" spans="1:26" ht="49.5" customHeight="1" x14ac:dyDescent="0.3">
      <c r="A22" s="32"/>
      <c r="B22" s="32"/>
      <c r="C22" s="34"/>
      <c r="D22" s="36" t="s">
        <v>15</v>
      </c>
      <c r="E22" s="36" t="s">
        <v>16</v>
      </c>
      <c r="F22" s="36" t="s">
        <v>17</v>
      </c>
      <c r="G22" s="36" t="s">
        <v>18</v>
      </c>
      <c r="H22" s="36" t="s">
        <v>19</v>
      </c>
      <c r="I22" s="36" t="s">
        <v>20</v>
      </c>
      <c r="J22" s="36" t="s">
        <v>16</v>
      </c>
      <c r="K22" s="36" t="s">
        <v>17</v>
      </c>
      <c r="L22" s="36" t="s">
        <v>18</v>
      </c>
      <c r="M22" s="36" t="s">
        <v>19</v>
      </c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2"/>
    </row>
    <row r="23" spans="1:26" ht="48" customHeight="1" x14ac:dyDescent="0.3">
      <c r="A23" s="32"/>
      <c r="B23" s="32"/>
      <c r="C23" s="37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9" t="s">
        <v>21</v>
      </c>
      <c r="O23" s="39" t="s">
        <v>22</v>
      </c>
      <c r="P23" s="39" t="s">
        <v>21</v>
      </c>
      <c r="Q23" s="39" t="s">
        <v>22</v>
      </c>
      <c r="R23" s="39" t="s">
        <v>21</v>
      </c>
      <c r="S23" s="39" t="s">
        <v>22</v>
      </c>
      <c r="T23" s="39" t="s">
        <v>21</v>
      </c>
      <c r="U23" s="39" t="s">
        <v>22</v>
      </c>
      <c r="V23" s="39" t="s">
        <v>21</v>
      </c>
      <c r="W23" s="39" t="s">
        <v>22</v>
      </c>
      <c r="X23" s="32"/>
      <c r="Z23" s="40"/>
    </row>
    <row r="24" spans="1:26" x14ac:dyDescent="0.3">
      <c r="A24" s="41">
        <v>1</v>
      </c>
      <c r="B24" s="41">
        <f>A24+1</f>
        <v>2</v>
      </c>
      <c r="C24" s="41">
        <f t="shared" ref="C24:M24" si="0">B24+1</f>
        <v>3</v>
      </c>
      <c r="D24" s="41">
        <f t="shared" si="0"/>
        <v>4</v>
      </c>
      <c r="E24" s="41">
        <f t="shared" si="0"/>
        <v>5</v>
      </c>
      <c r="F24" s="41">
        <f t="shared" si="0"/>
        <v>6</v>
      </c>
      <c r="G24" s="41">
        <f t="shared" si="0"/>
        <v>7</v>
      </c>
      <c r="H24" s="41">
        <f t="shared" si="0"/>
        <v>8</v>
      </c>
      <c r="I24" s="41">
        <f t="shared" si="0"/>
        <v>9</v>
      </c>
      <c r="J24" s="41">
        <f t="shared" si="0"/>
        <v>10</v>
      </c>
      <c r="K24" s="41">
        <f t="shared" si="0"/>
        <v>11</v>
      </c>
      <c r="L24" s="41">
        <f t="shared" si="0"/>
        <v>12</v>
      </c>
      <c r="M24" s="41">
        <f t="shared" si="0"/>
        <v>13</v>
      </c>
      <c r="N24" s="41">
        <v>14</v>
      </c>
      <c r="O24" s="41">
        <v>15</v>
      </c>
      <c r="P24" s="41">
        <v>16</v>
      </c>
      <c r="Q24" s="41">
        <v>17</v>
      </c>
      <c r="R24" s="41">
        <v>18</v>
      </c>
      <c r="S24" s="41">
        <v>19</v>
      </c>
      <c r="T24" s="41">
        <v>20</v>
      </c>
      <c r="U24" s="41">
        <v>21</v>
      </c>
      <c r="V24" s="41">
        <v>22</v>
      </c>
      <c r="W24" s="41">
        <v>23</v>
      </c>
      <c r="X24" s="41">
        <v>24</v>
      </c>
    </row>
    <row r="25" spans="1:26" ht="16.8" x14ac:dyDescent="0.3">
      <c r="A25" s="42">
        <v>0</v>
      </c>
      <c r="B25" s="43" t="s">
        <v>23</v>
      </c>
      <c r="C25" s="44" t="s">
        <v>24</v>
      </c>
      <c r="D25" s="45">
        <f>D26+D33+D41+D47</f>
        <v>9427.1966672470244</v>
      </c>
      <c r="E25" s="45">
        <f t="shared" ref="E25:M25" si="1">E26+E33+E41+E47</f>
        <v>0</v>
      </c>
      <c r="F25" s="45">
        <f t="shared" si="1"/>
        <v>0</v>
      </c>
      <c r="G25" s="45">
        <f t="shared" si="1"/>
        <v>231.37886335298842</v>
      </c>
      <c r="H25" s="45">
        <f t="shared" si="1"/>
        <v>9195.817803894035</v>
      </c>
      <c r="I25" s="45">
        <f t="shared" si="1"/>
        <v>1488.052270103</v>
      </c>
      <c r="J25" s="45">
        <f t="shared" si="1"/>
        <v>0</v>
      </c>
      <c r="K25" s="45">
        <f t="shared" si="1"/>
        <v>0</v>
      </c>
      <c r="L25" s="45">
        <f t="shared" si="1"/>
        <v>103.84369974916669</v>
      </c>
      <c r="M25" s="45">
        <f t="shared" si="1"/>
        <v>1384.2085703538332</v>
      </c>
      <c r="N25" s="46">
        <f>IF(D25="нд","нд",I25-D25)</f>
        <v>-7939.144397144024</v>
      </c>
      <c r="O25" s="47">
        <f>IF($D25="нд","нд",IF(D25=0,"-",N25/D25))</f>
        <v>-0.84215325906237315</v>
      </c>
      <c r="P25" s="46">
        <f>IF(E25="нд","нд",J25-E25)</f>
        <v>0</v>
      </c>
      <c r="Q25" s="48" t="str">
        <f>IF($D25="нд","нд",IF(E25=0,"-",P25/E25*100))</f>
        <v>-</v>
      </c>
      <c r="R25" s="46">
        <f>IF(F25="нд","нд",K25-F25)</f>
        <v>0</v>
      </c>
      <c r="S25" s="48" t="str">
        <f t="shared" ref="S25:S88" si="2">IF($D25="нд","нд",IF(F25=0,"-",R25/F25*100))</f>
        <v>-</v>
      </c>
      <c r="T25" s="46">
        <f>IF(G25="нд","нд",L25-G25)</f>
        <v>-127.53516360382173</v>
      </c>
      <c r="U25" s="48">
        <f t="shared" ref="U25:U88" si="3">IF($D25="нд","нд",IF(G25=0,"-",T25/G25*100))</f>
        <v>-55.119625775521172</v>
      </c>
      <c r="V25" s="46">
        <f>IF(H25="нд","нд",M25-H25)</f>
        <v>-7811.6092335402018</v>
      </c>
      <c r="W25" s="48">
        <f t="shared" ref="W25:W88" si="4">IF($D25="нд","нд",IF(H25=0,"-",V25/H25*100))</f>
        <v>-84.947411966256226</v>
      </c>
      <c r="X25" s="41" t="s">
        <v>25</v>
      </c>
    </row>
    <row r="26" spans="1:26" ht="31.2" x14ac:dyDescent="0.3">
      <c r="A26" s="42" t="s">
        <v>26</v>
      </c>
      <c r="B26" s="43" t="s">
        <v>27</v>
      </c>
      <c r="C26" s="44" t="s">
        <v>24</v>
      </c>
      <c r="D26" s="49">
        <f>D27+D28+D29+D30+D31+D32</f>
        <v>9383.0560780570686</v>
      </c>
      <c r="E26" s="49">
        <f t="shared" ref="E26:M26" si="5">E27+E28+E29+E30+E31+E32</f>
        <v>0</v>
      </c>
      <c r="F26" s="49">
        <f t="shared" si="5"/>
        <v>0</v>
      </c>
      <c r="G26" s="49">
        <f t="shared" si="5"/>
        <v>194.59503902802476</v>
      </c>
      <c r="H26" s="49">
        <f t="shared" si="5"/>
        <v>9188.4610390290418</v>
      </c>
      <c r="I26" s="49">
        <f t="shared" si="5"/>
        <v>1488.052270103</v>
      </c>
      <c r="J26" s="49">
        <f t="shared" si="5"/>
        <v>0</v>
      </c>
      <c r="K26" s="49">
        <f t="shared" si="5"/>
        <v>0</v>
      </c>
      <c r="L26" s="49">
        <f t="shared" si="5"/>
        <v>103.84369974916669</v>
      </c>
      <c r="M26" s="49">
        <f t="shared" si="5"/>
        <v>1384.2085703538332</v>
      </c>
      <c r="N26" s="46">
        <f t="shared" ref="N26:N51" si="6">IF(D26="нд","нд",I26-D26)</f>
        <v>-7895.0038079540682</v>
      </c>
      <c r="O26" s="47">
        <f t="shared" ref="O26:O89" si="7">IF($D26="нд","нд",IF(D26=0,"-",N26/D26))</f>
        <v>-0.84141070268322127</v>
      </c>
      <c r="P26" s="46">
        <f t="shared" ref="P26:P51" si="8">IF(E26="нд","нд",J26-E26)</f>
        <v>0</v>
      </c>
      <c r="Q26" s="48" t="str">
        <f t="shared" ref="Q26:Q88" si="9">IF($D26="нд","нд",IF(E26=0,"-",P26/E26*100))</f>
        <v>-</v>
      </c>
      <c r="R26" s="46">
        <f t="shared" ref="R26:R88" si="10">IF(F26="нд","нд",K26-F26)</f>
        <v>0</v>
      </c>
      <c r="S26" s="48" t="str">
        <f t="shared" si="2"/>
        <v>-</v>
      </c>
      <c r="T26" s="46">
        <f t="shared" ref="T26:T88" si="11">IF(G26="нд","нд",L26-G26)</f>
        <v>-90.751339278858069</v>
      </c>
      <c r="U26" s="48">
        <f t="shared" si="3"/>
        <v>-46.635998395513276</v>
      </c>
      <c r="V26" s="46">
        <f t="shared" ref="V26:V51" si="12">IF(H26="нд","нд",M26-H26)</f>
        <v>-7804.2524686752085</v>
      </c>
      <c r="W26" s="48">
        <f t="shared" si="4"/>
        <v>-84.935360073093321</v>
      </c>
      <c r="X26" s="41" t="s">
        <v>25</v>
      </c>
    </row>
    <row r="27" spans="1:26" x14ac:dyDescent="0.3">
      <c r="A27" s="42" t="s">
        <v>28</v>
      </c>
      <c r="B27" s="43" t="s">
        <v>29</v>
      </c>
      <c r="C27" s="44" t="s">
        <v>24</v>
      </c>
      <c r="D27" s="50">
        <f>D50</f>
        <v>3075.3302753669641</v>
      </c>
      <c r="E27" s="50">
        <f t="shared" ref="E27:M27" si="13">E50</f>
        <v>0</v>
      </c>
      <c r="F27" s="50">
        <f t="shared" si="13"/>
        <v>0</v>
      </c>
      <c r="G27" s="50">
        <f t="shared" si="13"/>
        <v>93.313140689910739</v>
      </c>
      <c r="H27" s="50">
        <f t="shared" si="13"/>
        <v>2982.0171346770539</v>
      </c>
      <c r="I27" s="50">
        <f t="shared" si="13"/>
        <v>258.04330096300004</v>
      </c>
      <c r="J27" s="50">
        <f t="shared" si="13"/>
        <v>0</v>
      </c>
      <c r="K27" s="50">
        <f t="shared" si="13"/>
        <v>0</v>
      </c>
      <c r="L27" s="50">
        <f t="shared" si="13"/>
        <v>14.976062465833333</v>
      </c>
      <c r="M27" s="50">
        <f t="shared" si="13"/>
        <v>243.06723849716667</v>
      </c>
      <c r="N27" s="46">
        <f t="shared" si="6"/>
        <v>-2817.286974403964</v>
      </c>
      <c r="O27" s="47">
        <f t="shared" si="7"/>
        <v>-0.91609249158378314</v>
      </c>
      <c r="P27" s="46">
        <f t="shared" si="8"/>
        <v>0</v>
      </c>
      <c r="Q27" s="48" t="str">
        <f t="shared" si="9"/>
        <v>-</v>
      </c>
      <c r="R27" s="46">
        <f t="shared" si="10"/>
        <v>0</v>
      </c>
      <c r="S27" s="48" t="str">
        <f t="shared" si="2"/>
        <v>-</v>
      </c>
      <c r="T27" s="46">
        <f t="shared" si="11"/>
        <v>-78.337078224077402</v>
      </c>
      <c r="U27" s="48">
        <f t="shared" si="3"/>
        <v>-83.950746534616869</v>
      </c>
      <c r="V27" s="46">
        <f t="shared" si="12"/>
        <v>-2738.9498961798872</v>
      </c>
      <c r="W27" s="48">
        <f t="shared" si="4"/>
        <v>-91.84889866424291</v>
      </c>
      <c r="X27" s="41" t="s">
        <v>25</v>
      </c>
    </row>
    <row r="28" spans="1:26" x14ac:dyDescent="0.3">
      <c r="A28" s="42" t="s">
        <v>30</v>
      </c>
      <c r="B28" s="43" t="s">
        <v>31</v>
      </c>
      <c r="C28" s="44" t="s">
        <v>24</v>
      </c>
      <c r="D28" s="50">
        <f>D83</f>
        <v>4384.2368673505925</v>
      </c>
      <c r="E28" s="50">
        <f t="shared" ref="E28:M28" si="14">E83</f>
        <v>0</v>
      </c>
      <c r="F28" s="50">
        <f t="shared" si="14"/>
        <v>0</v>
      </c>
      <c r="G28" s="50">
        <f t="shared" si="14"/>
        <v>32.275696624780672</v>
      </c>
      <c r="H28" s="50">
        <f t="shared" si="14"/>
        <v>4351.9611707258118</v>
      </c>
      <c r="I28" s="50">
        <f t="shared" si="14"/>
        <v>250.42724644999996</v>
      </c>
      <c r="J28" s="50">
        <f t="shared" si="14"/>
        <v>0</v>
      </c>
      <c r="K28" s="50">
        <f t="shared" si="14"/>
        <v>0</v>
      </c>
      <c r="L28" s="50">
        <f t="shared" si="14"/>
        <v>3.4308650250000046</v>
      </c>
      <c r="M28" s="50">
        <f t="shared" si="14"/>
        <v>246.99638142499998</v>
      </c>
      <c r="N28" s="46">
        <f t="shared" si="6"/>
        <v>-4133.8096209005926</v>
      </c>
      <c r="O28" s="47">
        <f t="shared" si="7"/>
        <v>-0.94288008289083758</v>
      </c>
      <c r="P28" s="46">
        <f t="shared" si="8"/>
        <v>0</v>
      </c>
      <c r="Q28" s="48" t="str">
        <f t="shared" si="9"/>
        <v>-</v>
      </c>
      <c r="R28" s="46">
        <f t="shared" si="10"/>
        <v>0</v>
      </c>
      <c r="S28" s="48" t="str">
        <f t="shared" si="2"/>
        <v>-</v>
      </c>
      <c r="T28" s="46">
        <f t="shared" si="11"/>
        <v>-28.844831599780669</v>
      </c>
      <c r="U28" s="48">
        <f t="shared" si="3"/>
        <v>-89.370128660938491</v>
      </c>
      <c r="V28" s="46">
        <f t="shared" si="12"/>
        <v>-4104.9647893008114</v>
      </c>
      <c r="W28" s="48">
        <f t="shared" si="4"/>
        <v>-94.324481038882823</v>
      </c>
      <c r="X28" s="41" t="s">
        <v>25</v>
      </c>
    </row>
    <row r="29" spans="1:26" ht="31.2" x14ac:dyDescent="0.3">
      <c r="A29" s="42" t="s">
        <v>32</v>
      </c>
      <c r="B29" s="43" t="s">
        <v>33</v>
      </c>
      <c r="C29" s="44" t="s">
        <v>24</v>
      </c>
      <c r="D29" s="50">
        <f>D108</f>
        <v>0</v>
      </c>
      <c r="E29" s="50">
        <f t="shared" ref="E29:M29" si="15">E108</f>
        <v>0</v>
      </c>
      <c r="F29" s="50">
        <f t="shared" si="15"/>
        <v>0</v>
      </c>
      <c r="G29" s="50">
        <f t="shared" si="15"/>
        <v>0</v>
      </c>
      <c r="H29" s="50">
        <f t="shared" si="15"/>
        <v>0</v>
      </c>
      <c r="I29" s="50">
        <f t="shared" si="15"/>
        <v>0</v>
      </c>
      <c r="J29" s="50">
        <f t="shared" si="15"/>
        <v>0</v>
      </c>
      <c r="K29" s="50">
        <f t="shared" si="15"/>
        <v>0</v>
      </c>
      <c r="L29" s="50">
        <f t="shared" si="15"/>
        <v>0</v>
      </c>
      <c r="M29" s="50">
        <f t="shared" si="15"/>
        <v>0</v>
      </c>
      <c r="N29" s="46">
        <f t="shared" si="6"/>
        <v>0</v>
      </c>
      <c r="O29" s="47" t="str">
        <f t="shared" si="7"/>
        <v>-</v>
      </c>
      <c r="P29" s="46">
        <f t="shared" si="8"/>
        <v>0</v>
      </c>
      <c r="Q29" s="48" t="str">
        <f t="shared" si="9"/>
        <v>-</v>
      </c>
      <c r="R29" s="46">
        <f t="shared" si="10"/>
        <v>0</v>
      </c>
      <c r="S29" s="48" t="str">
        <f t="shared" si="2"/>
        <v>-</v>
      </c>
      <c r="T29" s="46">
        <f t="shared" si="11"/>
        <v>0</v>
      </c>
      <c r="U29" s="48" t="str">
        <f t="shared" si="3"/>
        <v>-</v>
      </c>
      <c r="V29" s="46">
        <f t="shared" si="12"/>
        <v>0</v>
      </c>
      <c r="W29" s="48" t="str">
        <f t="shared" si="4"/>
        <v>-</v>
      </c>
      <c r="X29" s="41" t="s">
        <v>25</v>
      </c>
    </row>
    <row r="30" spans="1:26" x14ac:dyDescent="0.3">
      <c r="A30" s="42" t="s">
        <v>34</v>
      </c>
      <c r="B30" s="43" t="s">
        <v>35</v>
      </c>
      <c r="C30" s="44" t="s">
        <v>24</v>
      </c>
      <c r="D30" s="50">
        <f t="shared" ref="D30:M30" si="16">D111</f>
        <v>1245.2414932759109</v>
      </c>
      <c r="E30" s="50">
        <f t="shared" si="16"/>
        <v>0</v>
      </c>
      <c r="F30" s="50">
        <f t="shared" si="16"/>
        <v>0</v>
      </c>
      <c r="G30" s="50">
        <f t="shared" si="16"/>
        <v>0</v>
      </c>
      <c r="H30" s="50">
        <f t="shared" si="16"/>
        <v>1245.2414932759109</v>
      </c>
      <c r="I30" s="50">
        <f t="shared" si="16"/>
        <v>85.134061720000005</v>
      </c>
      <c r="J30" s="50">
        <f t="shared" si="16"/>
        <v>0</v>
      </c>
      <c r="K30" s="50">
        <f t="shared" si="16"/>
        <v>0</v>
      </c>
      <c r="L30" s="50">
        <f t="shared" si="16"/>
        <v>8.9160622083333347</v>
      </c>
      <c r="M30" s="50">
        <f t="shared" si="16"/>
        <v>76.217999511666676</v>
      </c>
      <c r="N30" s="46">
        <f t="shared" si="6"/>
        <v>-1160.1074315559108</v>
      </c>
      <c r="O30" s="47">
        <f t="shared" si="7"/>
        <v>-0.9316324888146521</v>
      </c>
      <c r="P30" s="46">
        <f t="shared" si="8"/>
        <v>0</v>
      </c>
      <c r="Q30" s="48" t="str">
        <f t="shared" si="9"/>
        <v>-</v>
      </c>
      <c r="R30" s="46">
        <f t="shared" si="10"/>
        <v>0</v>
      </c>
      <c r="S30" s="48" t="str">
        <f t="shared" si="2"/>
        <v>-</v>
      </c>
      <c r="T30" s="46">
        <f t="shared" si="11"/>
        <v>8.9160622083333347</v>
      </c>
      <c r="U30" s="48" t="str">
        <f t="shared" si="3"/>
        <v>-</v>
      </c>
      <c r="V30" s="46">
        <f t="shared" si="12"/>
        <v>-1169.0234937642442</v>
      </c>
      <c r="W30" s="48">
        <f t="shared" si="4"/>
        <v>-93.879259571478244</v>
      </c>
      <c r="X30" s="41" t="s">
        <v>25</v>
      </c>
    </row>
    <row r="31" spans="1:26" ht="31.2" x14ac:dyDescent="0.3">
      <c r="A31" s="42" t="s">
        <v>36</v>
      </c>
      <c r="B31" s="43" t="s">
        <v>37</v>
      </c>
      <c r="C31" s="44" t="s">
        <v>24</v>
      </c>
      <c r="D31" s="50">
        <f t="shared" ref="D31:M32" si="17">D128</f>
        <v>0</v>
      </c>
      <c r="E31" s="50">
        <f t="shared" si="17"/>
        <v>0</v>
      </c>
      <c r="F31" s="50">
        <f t="shared" si="17"/>
        <v>0</v>
      </c>
      <c r="G31" s="50">
        <f t="shared" si="17"/>
        <v>0</v>
      </c>
      <c r="H31" s="50">
        <f t="shared" si="17"/>
        <v>0</v>
      </c>
      <c r="I31" s="50">
        <f t="shared" si="17"/>
        <v>0</v>
      </c>
      <c r="J31" s="50">
        <f t="shared" si="17"/>
        <v>0</v>
      </c>
      <c r="K31" s="50">
        <f t="shared" si="17"/>
        <v>0</v>
      </c>
      <c r="L31" s="50">
        <f t="shared" si="17"/>
        <v>0</v>
      </c>
      <c r="M31" s="50">
        <f t="shared" si="17"/>
        <v>0</v>
      </c>
      <c r="N31" s="46">
        <f t="shared" si="6"/>
        <v>0</v>
      </c>
      <c r="O31" s="47" t="str">
        <f t="shared" si="7"/>
        <v>-</v>
      </c>
      <c r="P31" s="46">
        <f t="shared" si="8"/>
        <v>0</v>
      </c>
      <c r="Q31" s="48" t="str">
        <f t="shared" si="9"/>
        <v>-</v>
      </c>
      <c r="R31" s="46">
        <f t="shared" si="10"/>
        <v>0</v>
      </c>
      <c r="S31" s="48" t="str">
        <f t="shared" si="2"/>
        <v>-</v>
      </c>
      <c r="T31" s="46">
        <f t="shared" si="11"/>
        <v>0</v>
      </c>
      <c r="U31" s="48" t="str">
        <f t="shared" si="3"/>
        <v>-</v>
      </c>
      <c r="V31" s="46">
        <f t="shared" si="12"/>
        <v>0</v>
      </c>
      <c r="W31" s="48" t="str">
        <f t="shared" si="4"/>
        <v>-</v>
      </c>
      <c r="X31" s="41" t="s">
        <v>25</v>
      </c>
    </row>
    <row r="32" spans="1:26" x14ac:dyDescent="0.3">
      <c r="A32" s="42" t="s">
        <v>38</v>
      </c>
      <c r="B32" s="43" t="s">
        <v>39</v>
      </c>
      <c r="C32" s="44" t="s">
        <v>24</v>
      </c>
      <c r="D32" s="50">
        <f t="shared" si="17"/>
        <v>678.24744206360003</v>
      </c>
      <c r="E32" s="50">
        <f t="shared" si="17"/>
        <v>0</v>
      </c>
      <c r="F32" s="50">
        <f t="shared" si="17"/>
        <v>0</v>
      </c>
      <c r="G32" s="50">
        <f t="shared" si="17"/>
        <v>69.00620171333334</v>
      </c>
      <c r="H32" s="50">
        <f t="shared" si="17"/>
        <v>609.24124035026659</v>
      </c>
      <c r="I32" s="50">
        <f t="shared" si="17"/>
        <v>894.44766097000002</v>
      </c>
      <c r="J32" s="50">
        <f t="shared" si="17"/>
        <v>0</v>
      </c>
      <c r="K32" s="50">
        <f t="shared" si="17"/>
        <v>0</v>
      </c>
      <c r="L32" s="50">
        <f t="shared" si="17"/>
        <v>76.520710050000005</v>
      </c>
      <c r="M32" s="50">
        <f t="shared" si="17"/>
        <v>817.92695091999997</v>
      </c>
      <c r="N32" s="46">
        <f t="shared" si="6"/>
        <v>216.20021890639998</v>
      </c>
      <c r="O32" s="47">
        <f t="shared" si="7"/>
        <v>0.31876304354145524</v>
      </c>
      <c r="P32" s="46">
        <f t="shared" si="8"/>
        <v>0</v>
      </c>
      <c r="Q32" s="48" t="str">
        <f t="shared" si="9"/>
        <v>-</v>
      </c>
      <c r="R32" s="46">
        <f t="shared" si="10"/>
        <v>0</v>
      </c>
      <c r="S32" s="48" t="str">
        <f t="shared" si="2"/>
        <v>-</v>
      </c>
      <c r="T32" s="46">
        <f t="shared" si="11"/>
        <v>7.5145083366666654</v>
      </c>
      <c r="U32" s="48">
        <f t="shared" si="3"/>
        <v>10.889613034903087</v>
      </c>
      <c r="V32" s="46">
        <f t="shared" si="12"/>
        <v>208.68571056973337</v>
      </c>
      <c r="W32" s="48">
        <f t="shared" si="4"/>
        <v>34.253378916002994</v>
      </c>
      <c r="X32" s="41" t="s">
        <v>25</v>
      </c>
    </row>
    <row r="33" spans="1:24" ht="31.2" x14ac:dyDescent="0.3">
      <c r="A33" s="42" t="s">
        <v>40</v>
      </c>
      <c r="B33" s="43" t="s">
        <v>41</v>
      </c>
      <c r="C33" s="44" t="s">
        <v>24</v>
      </c>
      <c r="D33" s="50">
        <v>0</v>
      </c>
      <c r="E33" s="50">
        <v>0</v>
      </c>
      <c r="F33" s="50">
        <v>0</v>
      </c>
      <c r="G33" s="50">
        <v>0</v>
      </c>
      <c r="H33" s="50">
        <v>0</v>
      </c>
      <c r="I33" s="50">
        <v>0</v>
      </c>
      <c r="J33" s="50">
        <v>0</v>
      </c>
      <c r="K33" s="50">
        <v>0</v>
      </c>
      <c r="L33" s="50">
        <v>0</v>
      </c>
      <c r="M33" s="50">
        <v>0</v>
      </c>
      <c r="N33" s="46">
        <f t="shared" si="6"/>
        <v>0</v>
      </c>
      <c r="O33" s="47" t="str">
        <f t="shared" si="7"/>
        <v>-</v>
      </c>
      <c r="P33" s="46">
        <f t="shared" si="8"/>
        <v>0</v>
      </c>
      <c r="Q33" s="48" t="str">
        <f t="shared" si="9"/>
        <v>-</v>
      </c>
      <c r="R33" s="46">
        <f t="shared" si="10"/>
        <v>0</v>
      </c>
      <c r="S33" s="48" t="str">
        <f t="shared" si="2"/>
        <v>-</v>
      </c>
      <c r="T33" s="46">
        <f t="shared" si="11"/>
        <v>0</v>
      </c>
      <c r="U33" s="48" t="str">
        <f t="shared" si="3"/>
        <v>-</v>
      </c>
      <c r="V33" s="46">
        <f t="shared" si="12"/>
        <v>0</v>
      </c>
      <c r="W33" s="48" t="str">
        <f t="shared" si="4"/>
        <v>-</v>
      </c>
      <c r="X33" s="41" t="s">
        <v>25</v>
      </c>
    </row>
    <row r="34" spans="1:24" x14ac:dyDescent="0.3">
      <c r="A34" s="42" t="s">
        <v>42</v>
      </c>
      <c r="B34" s="43" t="s">
        <v>43</v>
      </c>
      <c r="C34" s="44" t="s">
        <v>24</v>
      </c>
      <c r="D34" s="50">
        <v>0</v>
      </c>
      <c r="E34" s="50">
        <v>0</v>
      </c>
      <c r="F34" s="50">
        <v>0</v>
      </c>
      <c r="G34" s="50">
        <v>0</v>
      </c>
      <c r="H34" s="50">
        <v>0</v>
      </c>
      <c r="I34" s="50">
        <v>0</v>
      </c>
      <c r="J34" s="50">
        <v>0</v>
      </c>
      <c r="K34" s="50">
        <v>0</v>
      </c>
      <c r="L34" s="50">
        <v>0</v>
      </c>
      <c r="M34" s="50">
        <v>0</v>
      </c>
      <c r="N34" s="46">
        <f t="shared" si="6"/>
        <v>0</v>
      </c>
      <c r="O34" s="47" t="str">
        <f t="shared" si="7"/>
        <v>-</v>
      </c>
      <c r="P34" s="46">
        <f t="shared" si="8"/>
        <v>0</v>
      </c>
      <c r="Q34" s="48" t="str">
        <f t="shared" si="9"/>
        <v>-</v>
      </c>
      <c r="R34" s="46">
        <f t="shared" si="10"/>
        <v>0</v>
      </c>
      <c r="S34" s="48" t="str">
        <f t="shared" si="2"/>
        <v>-</v>
      </c>
      <c r="T34" s="46">
        <f t="shared" si="11"/>
        <v>0</v>
      </c>
      <c r="U34" s="48" t="str">
        <f t="shared" si="3"/>
        <v>-</v>
      </c>
      <c r="V34" s="46">
        <f t="shared" si="12"/>
        <v>0</v>
      </c>
      <c r="W34" s="48" t="str">
        <f t="shared" si="4"/>
        <v>-</v>
      </c>
      <c r="X34" s="41" t="s">
        <v>25</v>
      </c>
    </row>
    <row r="35" spans="1:24" x14ac:dyDescent="0.3">
      <c r="A35" s="42" t="s">
        <v>44</v>
      </c>
      <c r="B35" s="43" t="s">
        <v>45</v>
      </c>
      <c r="C35" s="44" t="s">
        <v>24</v>
      </c>
      <c r="D35" s="50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  <c r="K35" s="50">
        <v>0</v>
      </c>
      <c r="L35" s="50">
        <v>0</v>
      </c>
      <c r="M35" s="50">
        <v>0</v>
      </c>
      <c r="N35" s="46">
        <f t="shared" si="6"/>
        <v>0</v>
      </c>
      <c r="O35" s="47" t="str">
        <f t="shared" si="7"/>
        <v>-</v>
      </c>
      <c r="P35" s="46">
        <f t="shared" si="8"/>
        <v>0</v>
      </c>
      <c r="Q35" s="48" t="str">
        <f t="shared" si="9"/>
        <v>-</v>
      </c>
      <c r="R35" s="46">
        <f t="shared" si="10"/>
        <v>0</v>
      </c>
      <c r="S35" s="48" t="str">
        <f t="shared" si="2"/>
        <v>-</v>
      </c>
      <c r="T35" s="46">
        <f t="shared" si="11"/>
        <v>0</v>
      </c>
      <c r="U35" s="48" t="str">
        <f t="shared" si="3"/>
        <v>-</v>
      </c>
      <c r="V35" s="46">
        <f t="shared" si="12"/>
        <v>0</v>
      </c>
      <c r="W35" s="48" t="str">
        <f t="shared" si="4"/>
        <v>-</v>
      </c>
      <c r="X35" s="41" t="s">
        <v>25</v>
      </c>
    </row>
    <row r="36" spans="1:24" x14ac:dyDescent="0.3">
      <c r="A36" s="42" t="s">
        <v>46</v>
      </c>
      <c r="B36" s="43" t="s">
        <v>47</v>
      </c>
      <c r="C36" s="44" t="s">
        <v>24</v>
      </c>
      <c r="D36" s="50">
        <v>0</v>
      </c>
      <c r="E36" s="50">
        <v>0</v>
      </c>
      <c r="F36" s="50">
        <v>0</v>
      </c>
      <c r="G36" s="50">
        <v>0</v>
      </c>
      <c r="H36" s="50">
        <v>0</v>
      </c>
      <c r="I36" s="50">
        <v>0</v>
      </c>
      <c r="J36" s="50">
        <v>0</v>
      </c>
      <c r="K36" s="50">
        <v>0</v>
      </c>
      <c r="L36" s="50">
        <v>0</v>
      </c>
      <c r="M36" s="50">
        <v>0</v>
      </c>
      <c r="N36" s="46">
        <f t="shared" si="6"/>
        <v>0</v>
      </c>
      <c r="O36" s="47" t="str">
        <f t="shared" si="7"/>
        <v>-</v>
      </c>
      <c r="P36" s="46">
        <f t="shared" si="8"/>
        <v>0</v>
      </c>
      <c r="Q36" s="48" t="str">
        <f t="shared" si="9"/>
        <v>-</v>
      </c>
      <c r="R36" s="46">
        <f t="shared" si="10"/>
        <v>0</v>
      </c>
      <c r="S36" s="48" t="str">
        <f t="shared" si="2"/>
        <v>-</v>
      </c>
      <c r="T36" s="46">
        <f t="shared" si="11"/>
        <v>0</v>
      </c>
      <c r="U36" s="48" t="str">
        <f t="shared" si="3"/>
        <v>-</v>
      </c>
      <c r="V36" s="46">
        <f t="shared" si="12"/>
        <v>0</v>
      </c>
      <c r="W36" s="48" t="str">
        <f t="shared" si="4"/>
        <v>-</v>
      </c>
      <c r="X36" s="41" t="s">
        <v>25</v>
      </c>
    </row>
    <row r="37" spans="1:24" ht="31.2" x14ac:dyDescent="0.3">
      <c r="A37" s="42" t="s">
        <v>48</v>
      </c>
      <c r="B37" s="43" t="s">
        <v>49</v>
      </c>
      <c r="C37" s="44" t="s">
        <v>24</v>
      </c>
      <c r="D37" s="50">
        <v>0</v>
      </c>
      <c r="E37" s="50">
        <v>0</v>
      </c>
      <c r="F37" s="50">
        <v>0</v>
      </c>
      <c r="G37" s="50">
        <v>0</v>
      </c>
      <c r="H37" s="50">
        <v>0</v>
      </c>
      <c r="I37" s="50">
        <v>0</v>
      </c>
      <c r="J37" s="50">
        <v>0</v>
      </c>
      <c r="K37" s="50">
        <v>0</v>
      </c>
      <c r="L37" s="50">
        <v>0</v>
      </c>
      <c r="M37" s="50">
        <v>0</v>
      </c>
      <c r="N37" s="46">
        <f t="shared" si="6"/>
        <v>0</v>
      </c>
      <c r="O37" s="47" t="str">
        <f t="shared" si="7"/>
        <v>-</v>
      </c>
      <c r="P37" s="46">
        <f t="shared" si="8"/>
        <v>0</v>
      </c>
      <c r="Q37" s="48" t="str">
        <f t="shared" si="9"/>
        <v>-</v>
      </c>
      <c r="R37" s="46">
        <f t="shared" si="10"/>
        <v>0</v>
      </c>
      <c r="S37" s="48" t="str">
        <f t="shared" si="2"/>
        <v>-</v>
      </c>
      <c r="T37" s="46">
        <f t="shared" si="11"/>
        <v>0</v>
      </c>
      <c r="U37" s="48" t="str">
        <f t="shared" si="3"/>
        <v>-</v>
      </c>
      <c r="V37" s="46">
        <f t="shared" si="12"/>
        <v>0</v>
      </c>
      <c r="W37" s="48" t="str">
        <f t="shared" si="4"/>
        <v>-</v>
      </c>
      <c r="X37" s="41" t="s">
        <v>25</v>
      </c>
    </row>
    <row r="38" spans="1:24" x14ac:dyDescent="0.3">
      <c r="A38" s="42" t="s">
        <v>50</v>
      </c>
      <c r="B38" s="43" t="s">
        <v>51</v>
      </c>
      <c r="C38" s="44" t="s">
        <v>24</v>
      </c>
      <c r="D38" s="50">
        <v>0</v>
      </c>
      <c r="E38" s="50">
        <v>0</v>
      </c>
      <c r="F38" s="50">
        <v>0</v>
      </c>
      <c r="G38" s="50">
        <v>0</v>
      </c>
      <c r="H38" s="50">
        <v>0</v>
      </c>
      <c r="I38" s="50">
        <v>0</v>
      </c>
      <c r="J38" s="50">
        <v>0</v>
      </c>
      <c r="K38" s="50">
        <v>0</v>
      </c>
      <c r="L38" s="50">
        <v>0</v>
      </c>
      <c r="M38" s="50">
        <v>0</v>
      </c>
      <c r="N38" s="46">
        <f t="shared" si="6"/>
        <v>0</v>
      </c>
      <c r="O38" s="47" t="str">
        <f t="shared" si="7"/>
        <v>-</v>
      </c>
      <c r="P38" s="46">
        <f t="shared" si="8"/>
        <v>0</v>
      </c>
      <c r="Q38" s="48" t="str">
        <f t="shared" si="9"/>
        <v>-</v>
      </c>
      <c r="R38" s="46">
        <f t="shared" si="10"/>
        <v>0</v>
      </c>
      <c r="S38" s="48" t="str">
        <f t="shared" si="2"/>
        <v>-</v>
      </c>
      <c r="T38" s="46">
        <f t="shared" si="11"/>
        <v>0</v>
      </c>
      <c r="U38" s="48" t="str">
        <f t="shared" si="3"/>
        <v>-</v>
      </c>
      <c r="V38" s="46">
        <f t="shared" si="12"/>
        <v>0</v>
      </c>
      <c r="W38" s="48" t="str">
        <f t="shared" si="4"/>
        <v>-</v>
      </c>
      <c r="X38" s="41" t="s">
        <v>25</v>
      </c>
    </row>
    <row r="39" spans="1:24" ht="31.2" x14ac:dyDescent="0.3">
      <c r="A39" s="42" t="s">
        <v>52</v>
      </c>
      <c r="B39" s="43" t="s">
        <v>37</v>
      </c>
      <c r="C39" s="44" t="s">
        <v>24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46">
        <f t="shared" si="6"/>
        <v>0</v>
      </c>
      <c r="O39" s="47" t="str">
        <f t="shared" si="7"/>
        <v>-</v>
      </c>
      <c r="P39" s="46">
        <f t="shared" si="8"/>
        <v>0</v>
      </c>
      <c r="Q39" s="48" t="str">
        <f t="shared" si="9"/>
        <v>-</v>
      </c>
      <c r="R39" s="46">
        <f t="shared" si="10"/>
        <v>0</v>
      </c>
      <c r="S39" s="48" t="str">
        <f t="shared" si="2"/>
        <v>-</v>
      </c>
      <c r="T39" s="46">
        <f t="shared" si="11"/>
        <v>0</v>
      </c>
      <c r="U39" s="48" t="str">
        <f t="shared" si="3"/>
        <v>-</v>
      </c>
      <c r="V39" s="46">
        <f t="shared" si="12"/>
        <v>0</v>
      </c>
      <c r="W39" s="48" t="str">
        <f t="shared" si="4"/>
        <v>-</v>
      </c>
      <c r="X39" s="41" t="s">
        <v>25</v>
      </c>
    </row>
    <row r="40" spans="1:24" x14ac:dyDescent="0.3">
      <c r="A40" s="42" t="s">
        <v>53</v>
      </c>
      <c r="B40" s="43" t="s">
        <v>39</v>
      </c>
      <c r="C40" s="44" t="s">
        <v>24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46">
        <f t="shared" si="6"/>
        <v>0</v>
      </c>
      <c r="O40" s="47" t="str">
        <f t="shared" si="7"/>
        <v>-</v>
      </c>
      <c r="P40" s="46">
        <f t="shared" si="8"/>
        <v>0</v>
      </c>
      <c r="Q40" s="48" t="str">
        <f t="shared" si="9"/>
        <v>-</v>
      </c>
      <c r="R40" s="46">
        <f t="shared" si="10"/>
        <v>0</v>
      </c>
      <c r="S40" s="48" t="str">
        <f t="shared" si="2"/>
        <v>-</v>
      </c>
      <c r="T40" s="46">
        <f t="shared" si="11"/>
        <v>0</v>
      </c>
      <c r="U40" s="48" t="str">
        <f t="shared" si="3"/>
        <v>-</v>
      </c>
      <c r="V40" s="46">
        <f t="shared" si="12"/>
        <v>0</v>
      </c>
      <c r="W40" s="48" t="str">
        <f t="shared" si="4"/>
        <v>-</v>
      </c>
      <c r="X40" s="41" t="s">
        <v>25</v>
      </c>
    </row>
    <row r="41" spans="1:24" ht="46.8" x14ac:dyDescent="0.3">
      <c r="A41" s="42" t="s">
        <v>54</v>
      </c>
      <c r="B41" s="43" t="s">
        <v>55</v>
      </c>
      <c r="C41" s="44" t="s">
        <v>24</v>
      </c>
      <c r="D41" s="50">
        <f>D260</f>
        <v>44.140589189956394</v>
      </c>
      <c r="E41" s="50">
        <f t="shared" ref="E41:M42" si="18">E260</f>
        <v>0</v>
      </c>
      <c r="F41" s="50">
        <f t="shared" si="18"/>
        <v>0</v>
      </c>
      <c r="G41" s="50">
        <f t="shared" si="18"/>
        <v>36.783824324963661</v>
      </c>
      <c r="H41" s="50">
        <f t="shared" si="18"/>
        <v>7.3567648649927282</v>
      </c>
      <c r="I41" s="50">
        <f t="shared" si="18"/>
        <v>0</v>
      </c>
      <c r="J41" s="50">
        <f t="shared" si="18"/>
        <v>0</v>
      </c>
      <c r="K41" s="50">
        <f t="shared" si="18"/>
        <v>0</v>
      </c>
      <c r="L41" s="50">
        <f t="shared" si="18"/>
        <v>0</v>
      </c>
      <c r="M41" s="50">
        <f t="shared" si="18"/>
        <v>0</v>
      </c>
      <c r="N41" s="46">
        <f t="shared" si="6"/>
        <v>-44.140589189956394</v>
      </c>
      <c r="O41" s="47">
        <f t="shared" si="7"/>
        <v>-1</v>
      </c>
      <c r="P41" s="46">
        <f t="shared" si="8"/>
        <v>0</v>
      </c>
      <c r="Q41" s="48" t="str">
        <f t="shared" si="9"/>
        <v>-</v>
      </c>
      <c r="R41" s="46">
        <f t="shared" si="10"/>
        <v>0</v>
      </c>
      <c r="S41" s="48" t="str">
        <f t="shared" si="2"/>
        <v>-</v>
      </c>
      <c r="T41" s="46">
        <f t="shared" si="11"/>
        <v>-36.783824324963661</v>
      </c>
      <c r="U41" s="48">
        <f t="shared" si="3"/>
        <v>-100</v>
      </c>
      <c r="V41" s="46">
        <f t="shared" si="12"/>
        <v>-7.3567648649927282</v>
      </c>
      <c r="W41" s="48">
        <f t="shared" si="4"/>
        <v>-100</v>
      </c>
      <c r="X41" s="41" t="s">
        <v>25</v>
      </c>
    </row>
    <row r="42" spans="1:24" x14ac:dyDescent="0.3">
      <c r="A42" s="42" t="s">
        <v>56</v>
      </c>
      <c r="B42" s="43" t="s">
        <v>45</v>
      </c>
      <c r="C42" s="44" t="s">
        <v>24</v>
      </c>
      <c r="D42" s="50">
        <f>D261</f>
        <v>0</v>
      </c>
      <c r="E42" s="50">
        <f t="shared" si="18"/>
        <v>0</v>
      </c>
      <c r="F42" s="50">
        <f t="shared" si="18"/>
        <v>0</v>
      </c>
      <c r="G42" s="50">
        <f t="shared" si="18"/>
        <v>0</v>
      </c>
      <c r="H42" s="50">
        <f t="shared" si="18"/>
        <v>0</v>
      </c>
      <c r="I42" s="50">
        <f t="shared" si="18"/>
        <v>0</v>
      </c>
      <c r="J42" s="50">
        <f t="shared" si="18"/>
        <v>0</v>
      </c>
      <c r="K42" s="50">
        <f t="shared" si="18"/>
        <v>0</v>
      </c>
      <c r="L42" s="50">
        <f t="shared" si="18"/>
        <v>0</v>
      </c>
      <c r="M42" s="50">
        <f t="shared" si="18"/>
        <v>0</v>
      </c>
      <c r="N42" s="46">
        <f t="shared" si="6"/>
        <v>0</v>
      </c>
      <c r="O42" s="47" t="str">
        <f t="shared" si="7"/>
        <v>-</v>
      </c>
      <c r="P42" s="46">
        <f t="shared" si="8"/>
        <v>0</v>
      </c>
      <c r="Q42" s="48" t="str">
        <f t="shared" si="9"/>
        <v>-</v>
      </c>
      <c r="R42" s="46">
        <f t="shared" si="10"/>
        <v>0</v>
      </c>
      <c r="S42" s="48" t="str">
        <f t="shared" si="2"/>
        <v>-</v>
      </c>
      <c r="T42" s="46">
        <f t="shared" si="11"/>
        <v>0</v>
      </c>
      <c r="U42" s="48" t="str">
        <f t="shared" si="3"/>
        <v>-</v>
      </c>
      <c r="V42" s="46">
        <f t="shared" si="12"/>
        <v>0</v>
      </c>
      <c r="W42" s="48" t="str">
        <f t="shared" si="4"/>
        <v>-</v>
      </c>
      <c r="X42" s="41" t="s">
        <v>25</v>
      </c>
    </row>
    <row r="43" spans="1:24" x14ac:dyDescent="0.3">
      <c r="A43" s="42" t="s">
        <v>57</v>
      </c>
      <c r="B43" s="43" t="s">
        <v>58</v>
      </c>
      <c r="C43" s="44" t="s">
        <v>24</v>
      </c>
      <c r="D43" s="50">
        <f>D267</f>
        <v>0</v>
      </c>
      <c r="E43" s="50">
        <f t="shared" ref="E43:M43" si="19">E267</f>
        <v>0</v>
      </c>
      <c r="F43" s="50">
        <f t="shared" si="19"/>
        <v>0</v>
      </c>
      <c r="G43" s="50">
        <f t="shared" si="19"/>
        <v>0</v>
      </c>
      <c r="H43" s="50">
        <f t="shared" si="19"/>
        <v>0</v>
      </c>
      <c r="I43" s="50">
        <f t="shared" si="19"/>
        <v>0</v>
      </c>
      <c r="J43" s="50">
        <f t="shared" si="19"/>
        <v>0</v>
      </c>
      <c r="K43" s="50">
        <f t="shared" si="19"/>
        <v>0</v>
      </c>
      <c r="L43" s="50">
        <f t="shared" si="19"/>
        <v>0</v>
      </c>
      <c r="M43" s="50">
        <f t="shared" si="19"/>
        <v>0</v>
      </c>
      <c r="N43" s="46">
        <f t="shared" si="6"/>
        <v>0</v>
      </c>
      <c r="O43" s="47" t="str">
        <f t="shared" si="7"/>
        <v>-</v>
      </c>
      <c r="P43" s="46">
        <f t="shared" si="8"/>
        <v>0</v>
      </c>
      <c r="Q43" s="48" t="str">
        <f t="shared" si="9"/>
        <v>-</v>
      </c>
      <c r="R43" s="46">
        <f t="shared" si="10"/>
        <v>0</v>
      </c>
      <c r="S43" s="48" t="str">
        <f t="shared" si="2"/>
        <v>-</v>
      </c>
      <c r="T43" s="46">
        <f t="shared" si="11"/>
        <v>0</v>
      </c>
      <c r="U43" s="48" t="str">
        <f t="shared" si="3"/>
        <v>-</v>
      </c>
      <c r="V43" s="46">
        <f t="shared" si="12"/>
        <v>0</v>
      </c>
      <c r="W43" s="48" t="str">
        <f t="shared" si="4"/>
        <v>-</v>
      </c>
      <c r="X43" s="41" t="s">
        <v>25</v>
      </c>
    </row>
    <row r="44" spans="1:24" x14ac:dyDescent="0.3">
      <c r="A44" s="42" t="s">
        <v>59</v>
      </c>
      <c r="B44" s="43" t="s">
        <v>60</v>
      </c>
      <c r="C44" s="44" t="s">
        <v>24</v>
      </c>
      <c r="D44" s="50">
        <f>D274</f>
        <v>0</v>
      </c>
      <c r="E44" s="50">
        <f t="shared" ref="E44:M44" si="20">E274</f>
        <v>0</v>
      </c>
      <c r="F44" s="50">
        <f t="shared" si="20"/>
        <v>0</v>
      </c>
      <c r="G44" s="50">
        <f t="shared" si="20"/>
        <v>0</v>
      </c>
      <c r="H44" s="50">
        <f t="shared" si="20"/>
        <v>0</v>
      </c>
      <c r="I44" s="50">
        <f t="shared" si="20"/>
        <v>0</v>
      </c>
      <c r="J44" s="50">
        <f t="shared" si="20"/>
        <v>0</v>
      </c>
      <c r="K44" s="50">
        <f t="shared" si="20"/>
        <v>0</v>
      </c>
      <c r="L44" s="50">
        <f t="shared" si="20"/>
        <v>0</v>
      </c>
      <c r="M44" s="50">
        <f t="shared" si="20"/>
        <v>0</v>
      </c>
      <c r="N44" s="46">
        <f t="shared" si="6"/>
        <v>0</v>
      </c>
      <c r="O44" s="47" t="str">
        <f t="shared" si="7"/>
        <v>-</v>
      </c>
      <c r="P44" s="46">
        <f t="shared" si="8"/>
        <v>0</v>
      </c>
      <c r="Q44" s="48" t="str">
        <f t="shared" si="9"/>
        <v>-</v>
      </c>
      <c r="R44" s="46">
        <f t="shared" si="10"/>
        <v>0</v>
      </c>
      <c r="S44" s="48" t="str">
        <f t="shared" si="2"/>
        <v>-</v>
      </c>
      <c r="T44" s="46">
        <f t="shared" si="11"/>
        <v>0</v>
      </c>
      <c r="U44" s="48" t="str">
        <f t="shared" si="3"/>
        <v>-</v>
      </c>
      <c r="V44" s="46">
        <f t="shared" si="12"/>
        <v>0</v>
      </c>
      <c r="W44" s="48" t="str">
        <f t="shared" si="4"/>
        <v>-</v>
      </c>
      <c r="X44" s="41" t="s">
        <v>25</v>
      </c>
    </row>
    <row r="45" spans="1:24" ht="31.2" x14ac:dyDescent="0.3">
      <c r="A45" s="42" t="s">
        <v>61</v>
      </c>
      <c r="B45" s="43" t="s">
        <v>37</v>
      </c>
      <c r="C45" s="44" t="s">
        <v>24</v>
      </c>
      <c r="D45" s="50">
        <f>D281</f>
        <v>0</v>
      </c>
      <c r="E45" s="50">
        <f t="shared" ref="E45:M46" si="21">E281</f>
        <v>0</v>
      </c>
      <c r="F45" s="50">
        <f t="shared" si="21"/>
        <v>0</v>
      </c>
      <c r="G45" s="50">
        <f t="shared" si="21"/>
        <v>0</v>
      </c>
      <c r="H45" s="50">
        <f t="shared" si="21"/>
        <v>0</v>
      </c>
      <c r="I45" s="50">
        <f t="shared" si="21"/>
        <v>0</v>
      </c>
      <c r="J45" s="50">
        <f t="shared" si="21"/>
        <v>0</v>
      </c>
      <c r="K45" s="50">
        <f t="shared" si="21"/>
        <v>0</v>
      </c>
      <c r="L45" s="50">
        <f t="shared" si="21"/>
        <v>0</v>
      </c>
      <c r="M45" s="50">
        <f t="shared" si="21"/>
        <v>0</v>
      </c>
      <c r="N45" s="46">
        <f t="shared" si="6"/>
        <v>0</v>
      </c>
      <c r="O45" s="47" t="str">
        <f t="shared" si="7"/>
        <v>-</v>
      </c>
      <c r="P45" s="46">
        <f t="shared" si="8"/>
        <v>0</v>
      </c>
      <c r="Q45" s="48" t="str">
        <f t="shared" si="9"/>
        <v>-</v>
      </c>
      <c r="R45" s="46">
        <f t="shared" si="10"/>
        <v>0</v>
      </c>
      <c r="S45" s="48" t="str">
        <f t="shared" si="2"/>
        <v>-</v>
      </c>
      <c r="T45" s="46">
        <f t="shared" si="11"/>
        <v>0</v>
      </c>
      <c r="U45" s="48" t="str">
        <f t="shared" si="3"/>
        <v>-</v>
      </c>
      <c r="V45" s="46">
        <f t="shared" si="12"/>
        <v>0</v>
      </c>
      <c r="W45" s="48" t="str">
        <f t="shared" si="4"/>
        <v>-</v>
      </c>
      <c r="X45" s="41" t="s">
        <v>25</v>
      </c>
    </row>
    <row r="46" spans="1:24" x14ac:dyDescent="0.3">
      <c r="A46" s="42" t="s">
        <v>62</v>
      </c>
      <c r="B46" s="43" t="s">
        <v>39</v>
      </c>
      <c r="C46" s="44" t="s">
        <v>24</v>
      </c>
      <c r="D46" s="50">
        <f>D282</f>
        <v>44.140589189956394</v>
      </c>
      <c r="E46" s="50">
        <f t="shared" si="21"/>
        <v>0</v>
      </c>
      <c r="F46" s="50">
        <f t="shared" si="21"/>
        <v>0</v>
      </c>
      <c r="G46" s="50">
        <f t="shared" si="21"/>
        <v>36.783824324963661</v>
      </c>
      <c r="H46" s="50">
        <f t="shared" si="21"/>
        <v>7.3567648649927282</v>
      </c>
      <c r="I46" s="50">
        <f t="shared" si="21"/>
        <v>0</v>
      </c>
      <c r="J46" s="50">
        <f t="shared" si="21"/>
        <v>0</v>
      </c>
      <c r="K46" s="50">
        <f t="shared" si="21"/>
        <v>0</v>
      </c>
      <c r="L46" s="50">
        <f t="shared" si="21"/>
        <v>0</v>
      </c>
      <c r="M46" s="50">
        <f t="shared" si="21"/>
        <v>0</v>
      </c>
      <c r="N46" s="46">
        <f t="shared" si="6"/>
        <v>-44.140589189956394</v>
      </c>
      <c r="O46" s="47">
        <f t="shared" si="7"/>
        <v>-1</v>
      </c>
      <c r="P46" s="46">
        <f t="shared" si="8"/>
        <v>0</v>
      </c>
      <c r="Q46" s="48" t="str">
        <f t="shared" si="9"/>
        <v>-</v>
      </c>
      <c r="R46" s="46">
        <f t="shared" si="10"/>
        <v>0</v>
      </c>
      <c r="S46" s="48" t="str">
        <f t="shared" si="2"/>
        <v>-</v>
      </c>
      <c r="T46" s="46">
        <f t="shared" si="11"/>
        <v>-36.783824324963661</v>
      </c>
      <c r="U46" s="48">
        <f t="shared" si="3"/>
        <v>-100</v>
      </c>
      <c r="V46" s="46">
        <f t="shared" si="12"/>
        <v>-7.3567648649927282</v>
      </c>
      <c r="W46" s="48">
        <f t="shared" si="4"/>
        <v>-100</v>
      </c>
      <c r="X46" s="41" t="s">
        <v>25</v>
      </c>
    </row>
    <row r="47" spans="1:24" x14ac:dyDescent="0.3">
      <c r="A47" s="42" t="s">
        <v>63</v>
      </c>
      <c r="B47" s="43" t="s">
        <v>64</v>
      </c>
      <c r="C47" s="44" t="s">
        <v>24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46">
        <f t="shared" si="6"/>
        <v>0</v>
      </c>
      <c r="O47" s="47" t="str">
        <f t="shared" si="7"/>
        <v>-</v>
      </c>
      <c r="P47" s="46">
        <f t="shared" si="8"/>
        <v>0</v>
      </c>
      <c r="Q47" s="48" t="str">
        <f t="shared" si="9"/>
        <v>-</v>
      </c>
      <c r="R47" s="46">
        <f t="shared" si="10"/>
        <v>0</v>
      </c>
      <c r="S47" s="48" t="str">
        <f t="shared" si="2"/>
        <v>-</v>
      </c>
      <c r="T47" s="46">
        <f t="shared" si="11"/>
        <v>0</v>
      </c>
      <c r="U47" s="48" t="str">
        <f t="shared" si="3"/>
        <v>-</v>
      </c>
      <c r="V47" s="46">
        <f t="shared" si="12"/>
        <v>0</v>
      </c>
      <c r="W47" s="48" t="str">
        <f t="shared" si="4"/>
        <v>-</v>
      </c>
      <c r="X47" s="41" t="s">
        <v>25</v>
      </c>
    </row>
    <row r="48" spans="1:24" x14ac:dyDescent="0.3">
      <c r="A48" s="42" t="s">
        <v>65</v>
      </c>
      <c r="B48" s="43" t="s">
        <v>66</v>
      </c>
      <c r="C48" s="44" t="s">
        <v>24</v>
      </c>
      <c r="D48" s="50">
        <f t="shared" ref="D48:M48" si="22">SUM(D49,D221,D260,D286)</f>
        <v>9427.1966672470244</v>
      </c>
      <c r="E48" s="50">
        <f t="shared" si="22"/>
        <v>0</v>
      </c>
      <c r="F48" s="50">
        <f t="shared" si="22"/>
        <v>0</v>
      </c>
      <c r="G48" s="50">
        <f t="shared" si="22"/>
        <v>231.37886335298842</v>
      </c>
      <c r="H48" s="50">
        <f t="shared" si="22"/>
        <v>9195.817803894035</v>
      </c>
      <c r="I48" s="50">
        <f t="shared" si="22"/>
        <v>1488.052270103</v>
      </c>
      <c r="J48" s="50">
        <f t="shared" si="22"/>
        <v>0</v>
      </c>
      <c r="K48" s="50">
        <f t="shared" si="22"/>
        <v>0</v>
      </c>
      <c r="L48" s="50">
        <f t="shared" si="22"/>
        <v>103.84369974916669</v>
      </c>
      <c r="M48" s="50">
        <f t="shared" si="22"/>
        <v>1384.2085703538332</v>
      </c>
      <c r="N48" s="46">
        <f t="shared" si="6"/>
        <v>-7939.144397144024</v>
      </c>
      <c r="O48" s="47">
        <f t="shared" si="7"/>
        <v>-0.84215325906237315</v>
      </c>
      <c r="P48" s="46">
        <f t="shared" si="8"/>
        <v>0</v>
      </c>
      <c r="Q48" s="48" t="str">
        <f t="shared" si="9"/>
        <v>-</v>
      </c>
      <c r="R48" s="46">
        <f t="shared" si="10"/>
        <v>0</v>
      </c>
      <c r="S48" s="48" t="str">
        <f t="shared" si="2"/>
        <v>-</v>
      </c>
      <c r="T48" s="46">
        <f t="shared" si="11"/>
        <v>-127.53516360382173</v>
      </c>
      <c r="U48" s="48">
        <f t="shared" si="3"/>
        <v>-55.119625775521172</v>
      </c>
      <c r="V48" s="46">
        <f t="shared" si="12"/>
        <v>-7811.6092335402018</v>
      </c>
      <c r="W48" s="48">
        <f t="shared" si="4"/>
        <v>-84.947411966256226</v>
      </c>
      <c r="X48" s="41" t="s">
        <v>25</v>
      </c>
    </row>
    <row r="49" spans="1:24" ht="46.8" x14ac:dyDescent="0.3">
      <c r="A49" s="42" t="s">
        <v>67</v>
      </c>
      <c r="B49" s="43" t="s">
        <v>68</v>
      </c>
      <c r="C49" s="44" t="s">
        <v>24</v>
      </c>
      <c r="D49" s="50">
        <f t="shared" ref="D49:M49" si="23">D50+D83+D108+D111+D128+D129</f>
        <v>9383.0560780570686</v>
      </c>
      <c r="E49" s="50">
        <f t="shared" si="23"/>
        <v>0</v>
      </c>
      <c r="F49" s="50">
        <f t="shared" si="23"/>
        <v>0</v>
      </c>
      <c r="G49" s="50">
        <f t="shared" si="23"/>
        <v>194.59503902802476</v>
      </c>
      <c r="H49" s="50">
        <f t="shared" si="23"/>
        <v>9188.4610390290418</v>
      </c>
      <c r="I49" s="50">
        <f t="shared" si="23"/>
        <v>1488.052270103</v>
      </c>
      <c r="J49" s="50">
        <f t="shared" si="23"/>
        <v>0</v>
      </c>
      <c r="K49" s="50">
        <f t="shared" si="23"/>
        <v>0</v>
      </c>
      <c r="L49" s="50">
        <f t="shared" si="23"/>
        <v>103.84369974916669</v>
      </c>
      <c r="M49" s="50">
        <f t="shared" si="23"/>
        <v>1384.2085703538332</v>
      </c>
      <c r="N49" s="46">
        <f t="shared" si="6"/>
        <v>-7895.0038079540682</v>
      </c>
      <c r="O49" s="47">
        <f t="shared" si="7"/>
        <v>-0.84141070268322127</v>
      </c>
      <c r="P49" s="46">
        <f t="shared" si="8"/>
        <v>0</v>
      </c>
      <c r="Q49" s="48" t="str">
        <f t="shared" si="9"/>
        <v>-</v>
      </c>
      <c r="R49" s="46">
        <f t="shared" si="10"/>
        <v>0</v>
      </c>
      <c r="S49" s="48" t="str">
        <f t="shared" si="2"/>
        <v>-</v>
      </c>
      <c r="T49" s="46">
        <f t="shared" si="11"/>
        <v>-90.751339278858069</v>
      </c>
      <c r="U49" s="48">
        <f t="shared" si="3"/>
        <v>-46.635998395513276</v>
      </c>
      <c r="V49" s="46">
        <f t="shared" si="12"/>
        <v>-7804.2524686752085</v>
      </c>
      <c r="W49" s="48">
        <f t="shared" si="4"/>
        <v>-84.935360073093321</v>
      </c>
      <c r="X49" s="41" t="s">
        <v>25</v>
      </c>
    </row>
    <row r="50" spans="1:24" x14ac:dyDescent="0.3">
      <c r="A50" s="42" t="s">
        <v>69</v>
      </c>
      <c r="B50" s="43" t="s">
        <v>70</v>
      </c>
      <c r="C50" s="44" t="s">
        <v>24</v>
      </c>
      <c r="D50" s="50">
        <f t="shared" ref="D50:M50" si="24">D51+D63+D66+D75</f>
        <v>3075.3302753669641</v>
      </c>
      <c r="E50" s="50">
        <f t="shared" si="24"/>
        <v>0</v>
      </c>
      <c r="F50" s="50">
        <f t="shared" si="24"/>
        <v>0</v>
      </c>
      <c r="G50" s="50">
        <f t="shared" si="24"/>
        <v>93.313140689910739</v>
      </c>
      <c r="H50" s="50">
        <f t="shared" si="24"/>
        <v>2982.0171346770539</v>
      </c>
      <c r="I50" s="50">
        <f t="shared" si="24"/>
        <v>258.04330096300004</v>
      </c>
      <c r="J50" s="50">
        <f t="shared" si="24"/>
        <v>0</v>
      </c>
      <c r="K50" s="50">
        <f t="shared" si="24"/>
        <v>0</v>
      </c>
      <c r="L50" s="50">
        <f t="shared" si="24"/>
        <v>14.976062465833333</v>
      </c>
      <c r="M50" s="50">
        <f t="shared" si="24"/>
        <v>243.06723849716667</v>
      </c>
      <c r="N50" s="46">
        <f t="shared" si="6"/>
        <v>-2817.286974403964</v>
      </c>
      <c r="O50" s="47">
        <f t="shared" si="7"/>
        <v>-0.91609249158378314</v>
      </c>
      <c r="P50" s="46">
        <f t="shared" si="8"/>
        <v>0</v>
      </c>
      <c r="Q50" s="48" t="str">
        <f t="shared" si="9"/>
        <v>-</v>
      </c>
      <c r="R50" s="46">
        <f t="shared" si="10"/>
        <v>0</v>
      </c>
      <c r="S50" s="48" t="str">
        <f t="shared" si="2"/>
        <v>-</v>
      </c>
      <c r="T50" s="46">
        <f t="shared" si="11"/>
        <v>-78.337078224077402</v>
      </c>
      <c r="U50" s="48">
        <f t="shared" si="3"/>
        <v>-83.950746534616869</v>
      </c>
      <c r="V50" s="46">
        <f t="shared" si="12"/>
        <v>-2738.9498961798872</v>
      </c>
      <c r="W50" s="48">
        <f t="shared" si="4"/>
        <v>-91.84889866424291</v>
      </c>
      <c r="X50" s="41" t="s">
        <v>25</v>
      </c>
    </row>
    <row r="51" spans="1:24" ht="31.2" x14ac:dyDescent="0.3">
      <c r="A51" s="42" t="s">
        <v>71</v>
      </c>
      <c r="B51" s="43" t="s">
        <v>72</v>
      </c>
      <c r="C51" s="44" t="s">
        <v>24</v>
      </c>
      <c r="D51" s="50">
        <f>SUM(D52,D53,D54)</f>
        <v>2425.4066440027595</v>
      </c>
      <c r="E51" s="50">
        <f t="shared" ref="E51:M51" si="25">SUM(E52,E53,E54)</f>
        <v>0</v>
      </c>
      <c r="F51" s="50">
        <f t="shared" si="25"/>
        <v>0</v>
      </c>
      <c r="G51" s="50">
        <f t="shared" si="25"/>
        <v>18.800000000000004</v>
      </c>
      <c r="H51" s="50">
        <f t="shared" si="25"/>
        <v>2406.6066440027598</v>
      </c>
      <c r="I51" s="50">
        <f t="shared" si="25"/>
        <v>209.72201042700001</v>
      </c>
      <c r="J51" s="50">
        <f t="shared" si="25"/>
        <v>0</v>
      </c>
      <c r="K51" s="50">
        <f t="shared" si="25"/>
        <v>0</v>
      </c>
      <c r="L51" s="50">
        <f t="shared" si="25"/>
        <v>14.976062465833333</v>
      </c>
      <c r="M51" s="50">
        <f t="shared" si="25"/>
        <v>194.74594796116668</v>
      </c>
      <c r="N51" s="46">
        <f t="shared" si="6"/>
        <v>-2215.6846335757596</v>
      </c>
      <c r="O51" s="47">
        <f t="shared" si="7"/>
        <v>-0.91353119653334247</v>
      </c>
      <c r="P51" s="46">
        <f t="shared" si="8"/>
        <v>0</v>
      </c>
      <c r="Q51" s="48" t="str">
        <f t="shared" si="9"/>
        <v>-</v>
      </c>
      <c r="R51" s="46">
        <f t="shared" si="10"/>
        <v>0</v>
      </c>
      <c r="S51" s="48" t="str">
        <f t="shared" si="2"/>
        <v>-</v>
      </c>
      <c r="T51" s="46">
        <f t="shared" si="11"/>
        <v>-3.8239375341666708</v>
      </c>
      <c r="U51" s="48">
        <f t="shared" si="3"/>
        <v>-20.34009326684399</v>
      </c>
      <c r="V51" s="46">
        <f t="shared" si="12"/>
        <v>-2211.8606960415932</v>
      </c>
      <c r="W51" s="48">
        <f t="shared" si="4"/>
        <v>-91.907861284831412</v>
      </c>
      <c r="X51" s="41" t="s">
        <v>25</v>
      </c>
    </row>
    <row r="52" spans="1:24" ht="31.2" x14ac:dyDescent="0.3">
      <c r="A52" s="41" t="str">
        <f>'[1]Формат ИПР'!A36</f>
        <v>1.1.1.1.1</v>
      </c>
      <c r="B52" s="43" t="str">
        <f>'[1]Формат ИПР'!B36</f>
        <v>Технологическое присоединение энергопринимающих устройств потребителей максимальной мощностью до 15 кВт включительно, всего</v>
      </c>
      <c r="C52" s="41" t="str">
        <f>'[1]Формат ИПР'!C36</f>
        <v>1.1.1.1.1</v>
      </c>
      <c r="D52" s="51">
        <f>IF(E52="нд","нд",E52+F52+G52+H52)</f>
        <v>14.880000000000003</v>
      </c>
      <c r="E52" s="51">
        <f>'[1]2.5 Отчет финансир источники'!H38</f>
        <v>0</v>
      </c>
      <c r="F52" s="51">
        <f>'[1]2.5 Отчет финансир источники'!I38</f>
        <v>0</v>
      </c>
      <c r="G52" s="51">
        <f>'[1]2.5 Отчет финансир источники'!J38</f>
        <v>12.400000000000002</v>
      </c>
      <c r="H52" s="51">
        <f>IF(E52="нд","нд",SUM('[1]2.5 Отчет финансир источники'!K38:M38))</f>
        <v>2.4800000000000009</v>
      </c>
      <c r="I52" s="51">
        <f>J52+K52+L52+M52</f>
        <v>17.933431638999998</v>
      </c>
      <c r="J52" s="51">
        <f>'[1]2.5 Отчет финансир источники'!S38</f>
        <v>0</v>
      </c>
      <c r="K52" s="51">
        <f>'[1]2.5 Отчет финансир источники'!T38</f>
        <v>0</v>
      </c>
      <c r="L52" s="51">
        <f>'[1]2.5 Отчет финансир источники'!U38</f>
        <v>14.944526365833333</v>
      </c>
      <c r="M52" s="51">
        <f>SUM('[1]2.5 Отчет финансир источники'!V38:X38)</f>
        <v>2.9889052731666657</v>
      </c>
      <c r="N52" s="46">
        <f>IF(D52="нд","нд",I52-D52)</f>
        <v>3.0534316389999958</v>
      </c>
      <c r="O52" s="47">
        <f>IF($D52="нд","нд",IF(D52=0,"-",N52/D52))</f>
        <v>0.2052037391801072</v>
      </c>
      <c r="P52" s="46">
        <f>IF(E52="нд","нд",J52-E52)</f>
        <v>0</v>
      </c>
      <c r="Q52" s="48" t="str">
        <f t="shared" si="9"/>
        <v>-</v>
      </c>
      <c r="R52" s="46">
        <f t="shared" si="10"/>
        <v>0</v>
      </c>
      <c r="S52" s="48" t="str">
        <f t="shared" si="2"/>
        <v>-</v>
      </c>
      <c r="T52" s="46">
        <f t="shared" si="11"/>
        <v>2.544526365833331</v>
      </c>
      <c r="U52" s="48">
        <f t="shared" si="3"/>
        <v>20.52037391801073</v>
      </c>
      <c r="V52" s="46">
        <f>IF(H52="нд","нд",M52-H52)</f>
        <v>0.50890527316666478</v>
      </c>
      <c r="W52" s="48">
        <f t="shared" si="4"/>
        <v>20.520373918010669</v>
      </c>
      <c r="X52" s="52" t="str">
        <f>'[1]Формат ИПР'!AL36</f>
        <v xml:space="preserve">Исполнение обязательств по договору ТП </v>
      </c>
    </row>
    <row r="53" spans="1:24" ht="46.8" x14ac:dyDescent="0.3">
      <c r="A53" s="41" t="str">
        <f>'[1]Формат ИПР'!A39</f>
        <v>1.1.1.1.2</v>
      </c>
      <c r="B53" s="43" t="str">
        <f>'[1]Формат ИПР'!B39</f>
        <v>Технологическое присоединение энергопринимающих устройств потребителей максимальной мощностью от 15 до 150 кВт включительно, всего</v>
      </c>
      <c r="C53" s="41" t="str">
        <f>'[1]Формат ИПР'!C39</f>
        <v>1.1.1.1.2</v>
      </c>
      <c r="D53" s="51">
        <f>IF(E53="нд","нд",E53+F53+G53+H53)</f>
        <v>7.68</v>
      </c>
      <c r="E53" s="51">
        <f>'[1]2.5 Отчет финансир источники'!H39</f>
        <v>0</v>
      </c>
      <c r="F53" s="51">
        <f>'[1]2.5 Отчет финансир источники'!I39</f>
        <v>0</v>
      </c>
      <c r="G53" s="51">
        <f>'[1]2.5 Отчет финансир источники'!J39</f>
        <v>6.4</v>
      </c>
      <c r="H53" s="51">
        <f>IF(E53="нд","нд",SUM('[1]2.5 Отчет финансир источники'!K39:M39))</f>
        <v>1.2799999999999996</v>
      </c>
      <c r="I53" s="51">
        <f>J53+K53+L53+M53</f>
        <v>3.784332E-2</v>
      </c>
      <c r="J53" s="51">
        <f>'[1]2.5 Отчет финансир источники'!S39</f>
        <v>0</v>
      </c>
      <c r="K53" s="51">
        <f>'[1]2.5 Отчет финансир источники'!T39</f>
        <v>0</v>
      </c>
      <c r="L53" s="51">
        <f>'[1]2.5 Отчет финансир источники'!U39</f>
        <v>3.1536099999999997E-2</v>
      </c>
      <c r="M53" s="51">
        <f>SUM('[1]2.5 Отчет финансир источники'!V39:X39)</f>
        <v>6.3072199999999997E-3</v>
      </c>
      <c r="N53" s="46">
        <f>IF(D53="нд","нд",I53-D53)</f>
        <v>-7.6421566799999994</v>
      </c>
      <c r="O53" s="47">
        <f>IF($D53="нд","нд",IF(D53=0,"-",N53/D53))</f>
        <v>-0.99507248437499995</v>
      </c>
      <c r="P53" s="46">
        <f>IF(E53="нд","нд",J53-E53)</f>
        <v>0</v>
      </c>
      <c r="Q53" s="48" t="str">
        <f>IF($D53="нд","нд",IF(E53=0,"-",P53/E53*100))</f>
        <v>-</v>
      </c>
      <c r="R53" s="46">
        <f>IF(F53="нд","нд",K53-F53)</f>
        <v>0</v>
      </c>
      <c r="S53" s="48" t="str">
        <f>IF($D53="нд","нд",IF(F53=0,"-",R53/F53*100))</f>
        <v>-</v>
      </c>
      <c r="T53" s="46">
        <f>IF(G53="нд","нд",L53-G53)</f>
        <v>-6.3684639000000001</v>
      </c>
      <c r="U53" s="48">
        <f>IF($D53="нд","нд",IF(G53=0,"-",T53/G53*100))</f>
        <v>-99.507248437499996</v>
      </c>
      <c r="V53" s="46">
        <f>IF(H53="нд","нд",M53-H53)</f>
        <v>-1.2736927799999995</v>
      </c>
      <c r="W53" s="48">
        <f>IF($D53="нд","нд",IF(H53=0,"-",V53/H53*100))</f>
        <v>-99.507248437499996</v>
      </c>
      <c r="X53" s="52" t="str">
        <f>'[1]Формат ИПР'!AL39</f>
        <v>Отклонение по финансированию обусловлено отсутствием заявок ТП и заключенных договоров в отчетном периоде.</v>
      </c>
    </row>
    <row r="54" spans="1:24" ht="31.2" x14ac:dyDescent="0.3">
      <c r="A54" s="42" t="s">
        <v>73</v>
      </c>
      <c r="B54" s="41" t="s">
        <v>74</v>
      </c>
      <c r="C54" s="44" t="s">
        <v>24</v>
      </c>
      <c r="D54" s="50">
        <f t="shared" ref="D54:M54" si="26">SUM(D55:D62)</f>
        <v>2402.8466440027596</v>
      </c>
      <c r="E54" s="50">
        <f t="shared" si="26"/>
        <v>0</v>
      </c>
      <c r="F54" s="50">
        <f t="shared" si="26"/>
        <v>0</v>
      </c>
      <c r="G54" s="50">
        <f t="shared" si="26"/>
        <v>0</v>
      </c>
      <c r="H54" s="50">
        <f t="shared" si="26"/>
        <v>2402.8466440027596</v>
      </c>
      <c r="I54" s="50">
        <f t="shared" si="26"/>
        <v>191.75073546800002</v>
      </c>
      <c r="J54" s="50">
        <f t="shared" si="26"/>
        <v>0</v>
      </c>
      <c r="K54" s="50">
        <f t="shared" si="26"/>
        <v>0</v>
      </c>
      <c r="L54" s="50">
        <f t="shared" si="26"/>
        <v>0</v>
      </c>
      <c r="M54" s="50">
        <f t="shared" si="26"/>
        <v>191.75073546800002</v>
      </c>
      <c r="N54" s="50">
        <f>IF(D54="нд","нд",I54-D54)</f>
        <v>-2211.0959085347595</v>
      </c>
      <c r="O54" s="47">
        <f t="shared" si="7"/>
        <v>-0.92019851289861176</v>
      </c>
      <c r="P54" s="46">
        <f>IF(E54="нд","нд",J54-E54)</f>
        <v>0</v>
      </c>
      <c r="Q54" s="48" t="str">
        <f t="shared" si="9"/>
        <v>-</v>
      </c>
      <c r="R54" s="46">
        <f t="shared" si="10"/>
        <v>0</v>
      </c>
      <c r="S54" s="48" t="str">
        <f t="shared" si="2"/>
        <v>-</v>
      </c>
      <c r="T54" s="46">
        <f>IF(G54="нд","нд",L54-G54)</f>
        <v>0</v>
      </c>
      <c r="U54" s="48" t="str">
        <f>IF($D54="нд","нд",IF(G54=0,"-",T54/G54*100))</f>
        <v>-</v>
      </c>
      <c r="V54" s="46">
        <f t="shared" ref="V54:V94" si="27">IF(H54="нд","нд",M54-H54)</f>
        <v>-2211.0959085347595</v>
      </c>
      <c r="W54" s="48">
        <f t="shared" si="4"/>
        <v>-92.01985128986118</v>
      </c>
      <c r="X54" s="41" t="s">
        <v>25</v>
      </c>
    </row>
    <row r="55" spans="1:24" ht="156" x14ac:dyDescent="0.3">
      <c r="A55" s="41" t="str">
        <f>'[1]Формат ИПР'!A43</f>
        <v>1.1.1.1.3</v>
      </c>
      <c r="B55" s="43" t="str">
        <f>'[1]Формат ИПР'!B43</f>
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</c>
      <c r="C55" s="41" t="str">
        <f>'[1]Формат ИПР'!C43</f>
        <v>I_Che146</v>
      </c>
      <c r="D55" s="51">
        <f t="shared" ref="D55:D62" si="28">IF(E55="нд","нд",E55+F55+G55+H55)</f>
        <v>222.80977517404006</v>
      </c>
      <c r="E55" s="51">
        <f>'[1]2.5 Отчет финансир источники'!H41</f>
        <v>0</v>
      </c>
      <c r="F55" s="51">
        <f>'[1]2.5 Отчет финансир источники'!I41</f>
        <v>0</v>
      </c>
      <c r="G55" s="51">
        <f>'[1]2.5 Отчет финансир источники'!J41</f>
        <v>0</v>
      </c>
      <c r="H55" s="51">
        <f>IF(E55="нд","нд",SUM('[1]2.5 Отчет финансир источники'!K41:M41))</f>
        <v>222.80977517404006</v>
      </c>
      <c r="I55" s="51">
        <f t="shared" ref="I55:I62" si="29">J55+K55+L55+M55</f>
        <v>0</v>
      </c>
      <c r="J55" s="51">
        <f>'[1]2.5 Отчет финансир источники'!S41</f>
        <v>0</v>
      </c>
      <c r="K55" s="51">
        <f>'[1]2.5 Отчет финансир источники'!T41</f>
        <v>0</v>
      </c>
      <c r="L55" s="51">
        <f>'[1]2.5 Отчет финансир источники'!U41</f>
        <v>0</v>
      </c>
      <c r="M55" s="51">
        <f>SUM('[1]2.5 Отчет финансир источники'!V41:X41)</f>
        <v>0</v>
      </c>
      <c r="N55" s="46">
        <f t="shared" ref="N55:N94" si="30">IF(D55="нд","нд",I55-D55)</f>
        <v>-222.80977517404006</v>
      </c>
      <c r="O55" s="47">
        <f t="shared" si="7"/>
        <v>-1</v>
      </c>
      <c r="P55" s="46">
        <f t="shared" ref="P55:P94" si="31">IF(E55="нд","нд",J55-E55)</f>
        <v>0</v>
      </c>
      <c r="Q55" s="48" t="str">
        <f t="shared" si="9"/>
        <v>-</v>
      </c>
      <c r="R55" s="46">
        <f t="shared" si="10"/>
        <v>0</v>
      </c>
      <c r="S55" s="48" t="str">
        <f t="shared" si="2"/>
        <v>-</v>
      </c>
      <c r="T55" s="46">
        <f t="shared" ref="T55:T62" si="32">IF(G55="нд","нд",L55-G55)</f>
        <v>0</v>
      </c>
      <c r="U55" s="48" t="str">
        <f t="shared" ref="U55:U62" si="33">IF($D55="нд","нд",IF(G55=0,"-",T55/G55*100))</f>
        <v>-</v>
      </c>
      <c r="V55" s="46">
        <f t="shared" si="27"/>
        <v>-222.80977517404006</v>
      </c>
      <c r="W55" s="48">
        <f t="shared" si="4"/>
        <v>-100</v>
      </c>
      <c r="X55" s="52" t="str">
        <f>'[1]Формат ИПР'!AL43</f>
        <v>Отклонения по финансированию обусловлено увеличением сметной стоимости по факту выхода ГГЭ ПСД, внесением изменений в части выделения дополнительной финансовой поддержки, а также переносам сроков реализации мероприятий на 2023- 2025 гг.</v>
      </c>
    </row>
    <row r="56" spans="1:24" ht="78" x14ac:dyDescent="0.3">
      <c r="A56" s="41" t="str">
        <f>'[1]Формат ИПР'!A44</f>
        <v>1.1.1.1.3</v>
      </c>
      <c r="B56" s="43" t="str">
        <f>'[1]Формат ИПР'!B44</f>
        <v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56" s="41" t="str">
        <f>'[1]Формат ИПР'!C44</f>
        <v>M_Che442</v>
      </c>
      <c r="D56" s="51">
        <f t="shared" si="28"/>
        <v>1930.0784528287199</v>
      </c>
      <c r="E56" s="51">
        <f>'[1]2.5 Отчет финансир источники'!H42</f>
        <v>0</v>
      </c>
      <c r="F56" s="51">
        <f>'[1]2.5 Отчет финансир источники'!I42</f>
        <v>0</v>
      </c>
      <c r="G56" s="51">
        <f>'[1]2.5 Отчет финансир источники'!J42</f>
        <v>0</v>
      </c>
      <c r="H56" s="51">
        <f>IF(E56="нд","нд",SUM('[1]2.5 Отчет финансир источники'!K42:M42))</f>
        <v>1930.0784528287199</v>
      </c>
      <c r="I56" s="51">
        <f t="shared" si="29"/>
        <v>54.183991140000003</v>
      </c>
      <c r="J56" s="51">
        <f>'[1]2.5 Отчет финансир источники'!S42</f>
        <v>0</v>
      </c>
      <c r="K56" s="51">
        <f>'[1]2.5 Отчет финансир источники'!T42</f>
        <v>0</v>
      </c>
      <c r="L56" s="51">
        <f>'[1]2.5 Отчет финансир источники'!U42</f>
        <v>0</v>
      </c>
      <c r="M56" s="51">
        <f>SUM('[1]2.5 Отчет финансир источники'!V42:X42)</f>
        <v>54.183991140000003</v>
      </c>
      <c r="N56" s="46">
        <f t="shared" si="30"/>
        <v>-1875.89446168872</v>
      </c>
      <c r="O56" s="47">
        <f t="shared" si="7"/>
        <v>-0.97192653435377818</v>
      </c>
      <c r="P56" s="46">
        <f t="shared" si="31"/>
        <v>0</v>
      </c>
      <c r="Q56" s="48" t="str">
        <f t="shared" si="9"/>
        <v>-</v>
      </c>
      <c r="R56" s="46">
        <f t="shared" si="10"/>
        <v>0</v>
      </c>
      <c r="S56" s="48" t="str">
        <f t="shared" si="2"/>
        <v>-</v>
      </c>
      <c r="T56" s="46">
        <f t="shared" si="32"/>
        <v>0</v>
      </c>
      <c r="U56" s="48" t="str">
        <f t="shared" si="33"/>
        <v>-</v>
      </c>
      <c r="V56" s="46">
        <f t="shared" si="27"/>
        <v>-1875.89446168872</v>
      </c>
      <c r="W56" s="48">
        <f t="shared" si="4"/>
        <v>-97.192653435377821</v>
      </c>
      <c r="X56" s="52" t="str">
        <f>'[1]Формат ИПР'!AL44</f>
        <v>Отклонения по финансированию обусловлено увеличением сметной стоимости по факту выхода ГГЭ ПСД, что повлекло за собой необходимость заключения дополнительного соглашения в части изменения суммы и сроков реализации.</v>
      </c>
    </row>
    <row r="57" spans="1:24" ht="62.4" x14ac:dyDescent="0.3">
      <c r="A57" s="41" t="str">
        <f>'[1]Формат ИПР'!A45</f>
        <v>1.1.1.1.3</v>
      </c>
      <c r="B57" s="43" t="str">
        <f>'[1]Формат ИПР'!B45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v>
      </c>
      <c r="C57" s="41" t="str">
        <f>'[1]Формат ИПР'!C45</f>
        <v>M_Che424</v>
      </c>
      <c r="D57" s="51">
        <f t="shared" si="28"/>
        <v>28.691842544</v>
      </c>
      <c r="E57" s="51">
        <f>'[1]2.5 Отчет финансир источники'!H43</f>
        <v>0</v>
      </c>
      <c r="F57" s="51">
        <f>'[1]2.5 Отчет финансир источники'!I43</f>
        <v>0</v>
      </c>
      <c r="G57" s="51">
        <f>'[1]2.5 Отчет финансир источники'!J43</f>
        <v>0</v>
      </c>
      <c r="H57" s="51">
        <f>IF(E57="нд","нд",SUM('[1]2.5 Отчет финансир источники'!K43:M43))</f>
        <v>28.691842544</v>
      </c>
      <c r="I57" s="51">
        <f t="shared" si="29"/>
        <v>0</v>
      </c>
      <c r="J57" s="51">
        <f>'[1]2.5 Отчет финансир источники'!S43</f>
        <v>0</v>
      </c>
      <c r="K57" s="51">
        <f>'[1]2.5 Отчет финансир источники'!T43</f>
        <v>0</v>
      </c>
      <c r="L57" s="51">
        <f>'[1]2.5 Отчет финансир источники'!U43</f>
        <v>0</v>
      </c>
      <c r="M57" s="51">
        <f>SUM('[1]2.5 Отчет финансир источники'!V43:X43)</f>
        <v>0</v>
      </c>
      <c r="N57" s="46">
        <f t="shared" si="30"/>
        <v>-28.691842544</v>
      </c>
      <c r="O57" s="47">
        <f t="shared" si="7"/>
        <v>-1</v>
      </c>
      <c r="P57" s="46">
        <f t="shared" si="31"/>
        <v>0</v>
      </c>
      <c r="Q57" s="48" t="str">
        <f t="shared" si="9"/>
        <v>-</v>
      </c>
      <c r="R57" s="46">
        <f t="shared" si="10"/>
        <v>0</v>
      </c>
      <c r="S57" s="48" t="str">
        <f t="shared" si="2"/>
        <v>-</v>
      </c>
      <c r="T57" s="46">
        <f t="shared" si="32"/>
        <v>0</v>
      </c>
      <c r="U57" s="48" t="str">
        <f t="shared" si="33"/>
        <v>-</v>
      </c>
      <c r="V57" s="46">
        <f t="shared" si="27"/>
        <v>-28.691842544</v>
      </c>
      <c r="W57" s="48">
        <f t="shared" si="4"/>
        <v>-100</v>
      </c>
      <c r="X57" s="52" t="str">
        <f>'[1]Формат ИПР'!AL45</f>
        <v>Отклонение обусловлено корректировкой сроков реализации ввиду поздней поставки оборудования.</v>
      </c>
    </row>
    <row r="58" spans="1:24" ht="62.4" x14ac:dyDescent="0.3">
      <c r="A58" s="41" t="str">
        <f>'[1]Формат ИПР'!A46</f>
        <v>1.1.1.1.3</v>
      </c>
      <c r="B58" s="43" t="str">
        <f>'[1]Формат ИПР'!B46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v>
      </c>
      <c r="C58" s="41" t="str">
        <f>'[1]Формат ИПР'!C46</f>
        <v>M_Che425</v>
      </c>
      <c r="D58" s="51">
        <f t="shared" si="28"/>
        <v>3.76085432</v>
      </c>
      <c r="E58" s="51">
        <f>'[1]2.5 Отчет финансир источники'!H44</f>
        <v>0</v>
      </c>
      <c r="F58" s="51">
        <f>'[1]2.5 Отчет финансир источники'!I44</f>
        <v>0</v>
      </c>
      <c r="G58" s="51">
        <f>'[1]2.5 Отчет финансир источники'!J44</f>
        <v>0</v>
      </c>
      <c r="H58" s="51">
        <f>IF(E58="нд","нд",SUM('[1]2.5 Отчет финансир источники'!K44:M44))</f>
        <v>3.76085432</v>
      </c>
      <c r="I58" s="51">
        <f t="shared" si="29"/>
        <v>3.1040695199999999</v>
      </c>
      <c r="J58" s="51">
        <f>'[1]2.5 Отчет финансир источники'!S44</f>
        <v>0</v>
      </c>
      <c r="K58" s="51">
        <f>'[1]2.5 Отчет финансир источники'!T44</f>
        <v>0</v>
      </c>
      <c r="L58" s="51">
        <f>'[1]2.5 Отчет финансир источники'!U44</f>
        <v>0</v>
      </c>
      <c r="M58" s="51">
        <f>SUM('[1]2.5 Отчет финансир источники'!V44:X44)</f>
        <v>3.1040695199999999</v>
      </c>
      <c r="N58" s="46">
        <f t="shared" si="30"/>
        <v>-0.65678480000000006</v>
      </c>
      <c r="O58" s="47">
        <f t="shared" si="7"/>
        <v>-0.17463712872558171</v>
      </c>
      <c r="P58" s="46">
        <f t="shared" si="31"/>
        <v>0</v>
      </c>
      <c r="Q58" s="48" t="str">
        <f t="shared" si="9"/>
        <v>-</v>
      </c>
      <c r="R58" s="46">
        <f t="shared" si="10"/>
        <v>0</v>
      </c>
      <c r="S58" s="48" t="str">
        <f t="shared" si="2"/>
        <v>-</v>
      </c>
      <c r="T58" s="46">
        <f t="shared" si="32"/>
        <v>0</v>
      </c>
      <c r="U58" s="48" t="str">
        <f t="shared" si="33"/>
        <v>-</v>
      </c>
      <c r="V58" s="46">
        <f t="shared" si="27"/>
        <v>-0.65678480000000006</v>
      </c>
      <c r="W58" s="48">
        <f t="shared" si="4"/>
        <v>-17.463712872558173</v>
      </c>
      <c r="X58" s="52" t="str">
        <f>'[1]Формат ИПР'!AL46</f>
        <v>Отклонение обусловлено корректировкой сроков реализации ввиду поздней поставки оборудования.</v>
      </c>
    </row>
    <row r="59" spans="1:24" ht="78" x14ac:dyDescent="0.3">
      <c r="A59" s="41" t="str">
        <f>'[1]Формат ИПР'!A47</f>
        <v>1.1.1.1.3</v>
      </c>
      <c r="B59" s="43" t="str">
        <f>'[1]Формат ИПР'!B47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v>
      </c>
      <c r="C59" s="41" t="str">
        <f>'[1]Формат ИПР'!C47</f>
        <v>M_Che426</v>
      </c>
      <c r="D59" s="51">
        <f t="shared" si="28"/>
        <v>63.797826532000002</v>
      </c>
      <c r="E59" s="51">
        <f>'[1]2.5 Отчет финансир источники'!H45</f>
        <v>0</v>
      </c>
      <c r="F59" s="51">
        <f>'[1]2.5 Отчет финансир источники'!I45</f>
        <v>0</v>
      </c>
      <c r="G59" s="51">
        <f>'[1]2.5 Отчет финансир источники'!J45</f>
        <v>0</v>
      </c>
      <c r="H59" s="51">
        <f>IF(E59="нд","нд",SUM('[1]2.5 Отчет финансир источники'!K45:M45))</f>
        <v>63.797826532000002</v>
      </c>
      <c r="I59" s="51">
        <f t="shared" si="29"/>
        <v>7.1429059800000001</v>
      </c>
      <c r="J59" s="51">
        <f>'[1]2.5 Отчет финансир источники'!S45</f>
        <v>0</v>
      </c>
      <c r="K59" s="51">
        <f>'[1]2.5 Отчет финансир источники'!T45</f>
        <v>0</v>
      </c>
      <c r="L59" s="51">
        <f>'[1]2.5 Отчет финансир источники'!U45</f>
        <v>0</v>
      </c>
      <c r="M59" s="51">
        <f>SUM('[1]2.5 Отчет финансир источники'!V45:X45)</f>
        <v>7.1429059800000001</v>
      </c>
      <c r="N59" s="46">
        <f t="shared" si="30"/>
        <v>-56.654920552</v>
      </c>
      <c r="O59" s="47">
        <f t="shared" si="7"/>
        <v>-0.88803841183496701</v>
      </c>
      <c r="P59" s="46">
        <f t="shared" si="31"/>
        <v>0</v>
      </c>
      <c r="Q59" s="48" t="str">
        <f t="shared" si="9"/>
        <v>-</v>
      </c>
      <c r="R59" s="46">
        <f t="shared" si="10"/>
        <v>0</v>
      </c>
      <c r="S59" s="48" t="str">
        <f t="shared" si="2"/>
        <v>-</v>
      </c>
      <c r="T59" s="46">
        <f t="shared" si="32"/>
        <v>0</v>
      </c>
      <c r="U59" s="48" t="str">
        <f t="shared" si="33"/>
        <v>-</v>
      </c>
      <c r="V59" s="46">
        <f t="shared" si="27"/>
        <v>-56.654920552</v>
      </c>
      <c r="W59" s="48">
        <f t="shared" si="4"/>
        <v>-88.803841183496701</v>
      </c>
      <c r="X59" s="52" t="str">
        <f>'[1]Формат ИПР'!AL47</f>
        <v>Отклонение обусловлено корректировкой сроков реализации ввиду поздней поставки оборудования.</v>
      </c>
    </row>
    <row r="60" spans="1:24" ht="93.6" x14ac:dyDescent="0.3">
      <c r="A60" s="41" t="str">
        <f>'[1]Формат ИПР'!A48</f>
        <v>1.1.1.1.3</v>
      </c>
      <c r="B60" s="43" t="str">
        <f>'[1]Формат ИПР'!B48</f>
        <v>Строительство двух ВЛ 10 кВ резервных ячеек Ф-1 на 1 СШ Ф-6 11 СШ КРУН-10 кВ ПС 110 Самашки до границы земельного участка Заявителя ориентировочной протяженностью 12 км. для технологического присоединения военного городка "Серноводский" ФКП "УЗКС министерства обороны РФ" для нужд АО "Чеченэнерго". ( Договор ТП № 22870/2022/ЧЭ/АМРЭС от 16.03.23г.)</v>
      </c>
      <c r="C60" s="41" t="str">
        <f>'[1]Формат ИПР'!C48</f>
        <v>N_Che462_23</v>
      </c>
      <c r="D60" s="51" t="str">
        <f t="shared" si="28"/>
        <v>нд</v>
      </c>
      <c r="E60" s="51" t="str">
        <f>'[1]2.5 Отчет финансир источники'!H46</f>
        <v>нд</v>
      </c>
      <c r="F60" s="51" t="str">
        <f>'[1]2.5 Отчет финансир источники'!I46</f>
        <v>нд</v>
      </c>
      <c r="G60" s="51" t="str">
        <f>'[1]2.5 Отчет финансир источники'!J46</f>
        <v>нд</v>
      </c>
      <c r="H60" s="51" t="str">
        <f>IF(E60="нд","нд",SUM('[1]2.5 Отчет финансир источники'!K46:M46))</f>
        <v>нд</v>
      </c>
      <c r="I60" s="51">
        <f t="shared" si="29"/>
        <v>0</v>
      </c>
      <c r="J60" s="51">
        <f>'[1]2.5 Отчет финансир источники'!S46</f>
        <v>0</v>
      </c>
      <c r="K60" s="51">
        <f>'[1]2.5 Отчет финансир источники'!T46</f>
        <v>0</v>
      </c>
      <c r="L60" s="51">
        <f>'[1]2.5 Отчет финансир источники'!U46</f>
        <v>0</v>
      </c>
      <c r="M60" s="51">
        <f>SUM('[1]2.5 Отчет финансир источники'!V46:X46)</f>
        <v>0</v>
      </c>
      <c r="N60" s="46" t="str">
        <f t="shared" si="30"/>
        <v>нд</v>
      </c>
      <c r="O60" s="47" t="str">
        <f t="shared" si="7"/>
        <v>нд</v>
      </c>
      <c r="P60" s="46" t="str">
        <f t="shared" si="31"/>
        <v>нд</v>
      </c>
      <c r="Q60" s="48" t="str">
        <f t="shared" si="9"/>
        <v>нд</v>
      </c>
      <c r="R60" s="46" t="str">
        <f t="shared" si="10"/>
        <v>нд</v>
      </c>
      <c r="S60" s="48" t="str">
        <f t="shared" si="2"/>
        <v>нд</v>
      </c>
      <c r="T60" s="46" t="str">
        <f t="shared" si="32"/>
        <v>нд</v>
      </c>
      <c r="U60" s="48" t="str">
        <f t="shared" si="33"/>
        <v>нд</v>
      </c>
      <c r="V60" s="46" t="str">
        <f t="shared" si="27"/>
        <v>нд</v>
      </c>
      <c r="W60" s="48" t="str">
        <f t="shared" si="4"/>
        <v>нд</v>
      </c>
      <c r="X60" s="52" t="str">
        <f>'[1]Формат ИПР'!AL48</f>
        <v>нд</v>
      </c>
    </row>
    <row r="61" spans="1:24" ht="93.6" x14ac:dyDescent="0.3">
      <c r="A61" s="41" t="str">
        <f>'[1]Формат ИПР'!A49</f>
        <v>1.1.1.1.3</v>
      </c>
      <c r="B61" s="43" t="str">
        <f>'[1]Формат ИПР'!B49</f>
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</c>
      <c r="C61" s="41" t="str">
        <f>'[1]Формат ИПР'!C49</f>
        <v>N_Che463_23</v>
      </c>
      <c r="D61" s="51" t="str">
        <f t="shared" si="28"/>
        <v>нд</v>
      </c>
      <c r="E61" s="51" t="str">
        <f>'[1]2.5 Отчет финансир источники'!H47</f>
        <v>нд</v>
      </c>
      <c r="F61" s="51" t="str">
        <f>'[1]2.5 Отчет финансир источники'!I47</f>
        <v>нд</v>
      </c>
      <c r="G61" s="51" t="str">
        <f>'[1]2.5 Отчет финансир источники'!J47</f>
        <v>нд</v>
      </c>
      <c r="H61" s="51" t="str">
        <f>IF(E61="нд","нд",SUM('[1]2.5 Отчет финансир источники'!K47:M47))</f>
        <v>нд</v>
      </c>
      <c r="I61" s="51">
        <f t="shared" si="29"/>
        <v>0</v>
      </c>
      <c r="J61" s="51">
        <f>'[1]2.5 Отчет финансир источники'!S47</f>
        <v>0</v>
      </c>
      <c r="K61" s="51">
        <f>'[1]2.5 Отчет финансир источники'!T47</f>
        <v>0</v>
      </c>
      <c r="L61" s="51">
        <f>'[1]2.5 Отчет финансир источники'!U47</f>
        <v>0</v>
      </c>
      <c r="M61" s="51">
        <f>SUM('[1]2.5 Отчет финансир источники'!V47:X47)</f>
        <v>0</v>
      </c>
      <c r="N61" s="46" t="str">
        <f t="shared" si="30"/>
        <v>нд</v>
      </c>
      <c r="O61" s="47" t="str">
        <f t="shared" si="7"/>
        <v>нд</v>
      </c>
      <c r="P61" s="46" t="str">
        <f t="shared" si="31"/>
        <v>нд</v>
      </c>
      <c r="Q61" s="48" t="str">
        <f t="shared" si="9"/>
        <v>нд</v>
      </c>
      <c r="R61" s="46" t="str">
        <f t="shared" si="10"/>
        <v>нд</v>
      </c>
      <c r="S61" s="48" t="str">
        <f t="shared" si="2"/>
        <v>нд</v>
      </c>
      <c r="T61" s="46" t="str">
        <f t="shared" si="32"/>
        <v>нд</v>
      </c>
      <c r="U61" s="48" t="str">
        <f t="shared" si="33"/>
        <v>нд</v>
      </c>
      <c r="V61" s="46" t="str">
        <f t="shared" si="27"/>
        <v>нд</v>
      </c>
      <c r="W61" s="48" t="str">
        <f t="shared" si="4"/>
        <v>нд</v>
      </c>
      <c r="X61" s="52" t="str">
        <f>'[1]Формат ИПР'!AL49</f>
        <v>нд</v>
      </c>
    </row>
    <row r="62" spans="1:24" ht="62.4" x14ac:dyDescent="0.3">
      <c r="A62" s="41" t="str">
        <f>'[1]Формат ИПР'!A50</f>
        <v>1.1.1.1.3</v>
      </c>
      <c r="B62" s="43" t="str">
        <f>'[1]Формат ИПР'!B50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v>
      </c>
      <c r="C62" s="41" t="str">
        <f>'[1]Формат ИПР'!C50</f>
        <v>M_Che427</v>
      </c>
      <c r="D62" s="51">
        <f t="shared" si="28"/>
        <v>153.70789260399997</v>
      </c>
      <c r="E62" s="51">
        <f>'[1]2.5 Отчет финансир источники'!H48</f>
        <v>0</v>
      </c>
      <c r="F62" s="51">
        <f>'[1]2.5 Отчет финансир источники'!I48</f>
        <v>0</v>
      </c>
      <c r="G62" s="51">
        <f>'[1]2.5 Отчет финансир источники'!J48</f>
        <v>0</v>
      </c>
      <c r="H62" s="51">
        <f>IF(E62="нд","нд",SUM('[1]2.5 Отчет финансир источники'!K48:M48))</f>
        <v>153.70789260399997</v>
      </c>
      <c r="I62" s="51">
        <f t="shared" si="29"/>
        <v>127.31976882800001</v>
      </c>
      <c r="J62" s="51">
        <f>'[1]2.5 Отчет финансир источники'!S48</f>
        <v>0</v>
      </c>
      <c r="K62" s="51">
        <f>'[1]2.5 Отчет финансир источники'!T48</f>
        <v>0</v>
      </c>
      <c r="L62" s="51">
        <f>'[1]2.5 Отчет финансир источники'!U48</f>
        <v>0</v>
      </c>
      <c r="M62" s="51">
        <f>SUM('[1]2.5 Отчет финансир источники'!V48:X48)</f>
        <v>127.31976882800001</v>
      </c>
      <c r="N62" s="46">
        <f t="shared" si="30"/>
        <v>-26.388123775999958</v>
      </c>
      <c r="O62" s="47">
        <f t="shared" si="7"/>
        <v>-0.17167709041450521</v>
      </c>
      <c r="P62" s="46">
        <f t="shared" si="31"/>
        <v>0</v>
      </c>
      <c r="Q62" s="48" t="str">
        <f t="shared" si="9"/>
        <v>-</v>
      </c>
      <c r="R62" s="46">
        <f t="shared" si="10"/>
        <v>0</v>
      </c>
      <c r="S62" s="48" t="str">
        <f t="shared" si="2"/>
        <v>-</v>
      </c>
      <c r="T62" s="46">
        <f t="shared" si="32"/>
        <v>0</v>
      </c>
      <c r="U62" s="48" t="str">
        <f t="shared" si="33"/>
        <v>-</v>
      </c>
      <c r="V62" s="46">
        <f t="shared" si="27"/>
        <v>-26.388123775999958</v>
      </c>
      <c r="W62" s="48">
        <f t="shared" si="4"/>
        <v>-17.167709041450522</v>
      </c>
      <c r="X62" s="52" t="str">
        <f>'[1]Формат ИПР'!AL50</f>
        <v>Отклонение обусловлено соблюдением условий договора, удержание в размере 20% от объема выполненных работ до полного исполнения договора.</v>
      </c>
    </row>
    <row r="63" spans="1:24" ht="31.2" x14ac:dyDescent="0.3">
      <c r="A63" s="42" t="s">
        <v>75</v>
      </c>
      <c r="B63" s="41" t="s">
        <v>76</v>
      </c>
      <c r="C63" s="44" t="s">
        <v>24</v>
      </c>
      <c r="D63" s="51">
        <f>D64+D65</f>
        <v>0</v>
      </c>
      <c r="E63" s="51">
        <f t="shared" ref="E63:M63" si="34">E64+E65</f>
        <v>0</v>
      </c>
      <c r="F63" s="51">
        <f t="shared" si="34"/>
        <v>0</v>
      </c>
      <c r="G63" s="51">
        <f t="shared" si="34"/>
        <v>0</v>
      </c>
      <c r="H63" s="51">
        <f t="shared" si="34"/>
        <v>0</v>
      </c>
      <c r="I63" s="51">
        <f t="shared" si="34"/>
        <v>0</v>
      </c>
      <c r="J63" s="51">
        <f t="shared" si="34"/>
        <v>0</v>
      </c>
      <c r="K63" s="51">
        <f t="shared" si="34"/>
        <v>0</v>
      </c>
      <c r="L63" s="51">
        <f t="shared" si="34"/>
        <v>0</v>
      </c>
      <c r="M63" s="51">
        <f t="shared" si="34"/>
        <v>0</v>
      </c>
      <c r="N63" s="46">
        <f t="shared" si="30"/>
        <v>0</v>
      </c>
      <c r="O63" s="47" t="str">
        <f t="shared" si="7"/>
        <v>-</v>
      </c>
      <c r="P63" s="46">
        <f t="shared" si="31"/>
        <v>0</v>
      </c>
      <c r="Q63" s="48" t="str">
        <f t="shared" si="9"/>
        <v>-</v>
      </c>
      <c r="R63" s="46">
        <f t="shared" si="10"/>
        <v>0</v>
      </c>
      <c r="S63" s="48" t="str">
        <f t="shared" si="2"/>
        <v>-</v>
      </c>
      <c r="T63" s="46">
        <f t="shared" si="11"/>
        <v>0</v>
      </c>
      <c r="U63" s="48" t="str">
        <f t="shared" si="3"/>
        <v>-</v>
      </c>
      <c r="V63" s="46">
        <f t="shared" si="27"/>
        <v>0</v>
      </c>
      <c r="W63" s="48" t="str">
        <f t="shared" si="4"/>
        <v>-</v>
      </c>
      <c r="X63" s="41" t="s">
        <v>25</v>
      </c>
    </row>
    <row r="64" spans="1:24" ht="46.8" x14ac:dyDescent="0.3">
      <c r="A64" s="42" t="s">
        <v>77</v>
      </c>
      <c r="B64" s="41" t="s">
        <v>78</v>
      </c>
      <c r="C64" s="44" t="s">
        <v>24</v>
      </c>
      <c r="D64" s="51">
        <v>0</v>
      </c>
      <c r="E64" s="51">
        <v>0</v>
      </c>
      <c r="F64" s="51">
        <v>0</v>
      </c>
      <c r="G64" s="51">
        <v>0</v>
      </c>
      <c r="H64" s="51">
        <v>0</v>
      </c>
      <c r="I64" s="51">
        <v>0</v>
      </c>
      <c r="J64" s="51">
        <v>0</v>
      </c>
      <c r="K64" s="51">
        <v>0</v>
      </c>
      <c r="L64" s="51">
        <v>0</v>
      </c>
      <c r="M64" s="51">
        <v>0</v>
      </c>
      <c r="N64" s="46">
        <f t="shared" si="30"/>
        <v>0</v>
      </c>
      <c r="O64" s="47" t="str">
        <f t="shared" si="7"/>
        <v>-</v>
      </c>
      <c r="P64" s="46">
        <f t="shared" si="31"/>
        <v>0</v>
      </c>
      <c r="Q64" s="48" t="str">
        <f t="shared" si="9"/>
        <v>-</v>
      </c>
      <c r="R64" s="46">
        <f t="shared" si="10"/>
        <v>0</v>
      </c>
      <c r="S64" s="48" t="str">
        <f t="shared" si="2"/>
        <v>-</v>
      </c>
      <c r="T64" s="46">
        <f t="shared" si="11"/>
        <v>0</v>
      </c>
      <c r="U64" s="48" t="str">
        <f t="shared" si="3"/>
        <v>-</v>
      </c>
      <c r="V64" s="46">
        <f t="shared" si="27"/>
        <v>0</v>
      </c>
      <c r="W64" s="48" t="str">
        <f t="shared" si="4"/>
        <v>-</v>
      </c>
      <c r="X64" s="41" t="s">
        <v>25</v>
      </c>
    </row>
    <row r="65" spans="1:24" ht="31.2" x14ac:dyDescent="0.3">
      <c r="A65" s="42" t="s">
        <v>79</v>
      </c>
      <c r="B65" s="41" t="s">
        <v>80</v>
      </c>
      <c r="C65" s="44" t="s">
        <v>24</v>
      </c>
      <c r="D65" s="51">
        <v>0</v>
      </c>
      <c r="E65" s="51">
        <v>0</v>
      </c>
      <c r="F65" s="51">
        <v>0</v>
      </c>
      <c r="G65" s="51">
        <v>0</v>
      </c>
      <c r="H65" s="51">
        <v>0</v>
      </c>
      <c r="I65" s="51">
        <v>0</v>
      </c>
      <c r="J65" s="51">
        <v>0</v>
      </c>
      <c r="K65" s="51">
        <v>0</v>
      </c>
      <c r="L65" s="51">
        <v>0</v>
      </c>
      <c r="M65" s="51">
        <v>0</v>
      </c>
      <c r="N65" s="46">
        <f t="shared" si="30"/>
        <v>0</v>
      </c>
      <c r="O65" s="47" t="str">
        <f t="shared" si="7"/>
        <v>-</v>
      </c>
      <c r="P65" s="46">
        <f t="shared" si="31"/>
        <v>0</v>
      </c>
      <c r="Q65" s="48" t="str">
        <f t="shared" si="9"/>
        <v>-</v>
      </c>
      <c r="R65" s="46">
        <f t="shared" si="10"/>
        <v>0</v>
      </c>
      <c r="S65" s="48" t="str">
        <f t="shared" si="2"/>
        <v>-</v>
      </c>
      <c r="T65" s="46">
        <f t="shared" si="11"/>
        <v>0</v>
      </c>
      <c r="U65" s="48" t="str">
        <f t="shared" si="3"/>
        <v>-</v>
      </c>
      <c r="V65" s="46">
        <f t="shared" si="27"/>
        <v>0</v>
      </c>
      <c r="W65" s="48" t="str">
        <f t="shared" si="4"/>
        <v>-</v>
      </c>
      <c r="X65" s="41" t="s">
        <v>25</v>
      </c>
    </row>
    <row r="66" spans="1:24" ht="31.2" x14ac:dyDescent="0.3">
      <c r="A66" s="42" t="s">
        <v>81</v>
      </c>
      <c r="B66" s="41" t="s">
        <v>82</v>
      </c>
      <c r="C66" s="44" t="s">
        <v>24</v>
      </c>
      <c r="D66" s="51">
        <f t="shared" ref="D66:M66" si="35">D67+D71</f>
        <v>0</v>
      </c>
      <c r="E66" s="51">
        <f t="shared" si="35"/>
        <v>0</v>
      </c>
      <c r="F66" s="51">
        <f t="shared" si="35"/>
        <v>0</v>
      </c>
      <c r="G66" s="51">
        <f t="shared" si="35"/>
        <v>0</v>
      </c>
      <c r="H66" s="51">
        <f t="shared" si="35"/>
        <v>0</v>
      </c>
      <c r="I66" s="51">
        <f t="shared" si="35"/>
        <v>0</v>
      </c>
      <c r="J66" s="51">
        <f t="shared" si="35"/>
        <v>0</v>
      </c>
      <c r="K66" s="51">
        <f t="shared" si="35"/>
        <v>0</v>
      </c>
      <c r="L66" s="51">
        <f t="shared" si="35"/>
        <v>0</v>
      </c>
      <c r="M66" s="51">
        <f t="shared" si="35"/>
        <v>0</v>
      </c>
      <c r="N66" s="46">
        <f t="shared" si="30"/>
        <v>0</v>
      </c>
      <c r="O66" s="47" t="str">
        <f t="shared" si="7"/>
        <v>-</v>
      </c>
      <c r="P66" s="46">
        <f t="shared" si="31"/>
        <v>0</v>
      </c>
      <c r="Q66" s="48" t="str">
        <f t="shared" si="9"/>
        <v>-</v>
      </c>
      <c r="R66" s="46">
        <f t="shared" si="10"/>
        <v>0</v>
      </c>
      <c r="S66" s="48" t="str">
        <f t="shared" si="2"/>
        <v>-</v>
      </c>
      <c r="T66" s="46">
        <f t="shared" si="11"/>
        <v>0</v>
      </c>
      <c r="U66" s="48" t="str">
        <f t="shared" si="3"/>
        <v>-</v>
      </c>
      <c r="V66" s="46">
        <f t="shared" si="27"/>
        <v>0</v>
      </c>
      <c r="W66" s="48" t="str">
        <f t="shared" si="4"/>
        <v>-</v>
      </c>
      <c r="X66" s="41" t="s">
        <v>25</v>
      </c>
    </row>
    <row r="67" spans="1:24" ht="31.2" x14ac:dyDescent="0.3">
      <c r="A67" s="42" t="s">
        <v>83</v>
      </c>
      <c r="B67" s="53" t="s">
        <v>84</v>
      </c>
      <c r="C67" s="44" t="s">
        <v>24</v>
      </c>
      <c r="D67" s="51">
        <f t="shared" ref="D67:M67" si="36">D68+D69+D70</f>
        <v>0</v>
      </c>
      <c r="E67" s="51">
        <f t="shared" si="36"/>
        <v>0</v>
      </c>
      <c r="F67" s="51">
        <f t="shared" si="36"/>
        <v>0</v>
      </c>
      <c r="G67" s="51">
        <f t="shared" si="36"/>
        <v>0</v>
      </c>
      <c r="H67" s="51">
        <f t="shared" si="36"/>
        <v>0</v>
      </c>
      <c r="I67" s="51">
        <f t="shared" si="36"/>
        <v>0</v>
      </c>
      <c r="J67" s="51">
        <f t="shared" si="36"/>
        <v>0</v>
      </c>
      <c r="K67" s="51">
        <f t="shared" si="36"/>
        <v>0</v>
      </c>
      <c r="L67" s="51">
        <f t="shared" si="36"/>
        <v>0</v>
      </c>
      <c r="M67" s="51">
        <f t="shared" si="36"/>
        <v>0</v>
      </c>
      <c r="N67" s="46">
        <f t="shared" si="30"/>
        <v>0</v>
      </c>
      <c r="O67" s="47" t="str">
        <f t="shared" si="7"/>
        <v>-</v>
      </c>
      <c r="P67" s="46">
        <f t="shared" si="31"/>
        <v>0</v>
      </c>
      <c r="Q67" s="48" t="str">
        <f t="shared" si="9"/>
        <v>-</v>
      </c>
      <c r="R67" s="46">
        <f t="shared" si="10"/>
        <v>0</v>
      </c>
      <c r="S67" s="48" t="str">
        <f t="shared" si="2"/>
        <v>-</v>
      </c>
      <c r="T67" s="46">
        <f t="shared" si="11"/>
        <v>0</v>
      </c>
      <c r="U67" s="48" t="str">
        <f t="shared" si="3"/>
        <v>-</v>
      </c>
      <c r="V67" s="46">
        <f t="shared" si="27"/>
        <v>0</v>
      </c>
      <c r="W67" s="48" t="str">
        <f t="shared" si="4"/>
        <v>-</v>
      </c>
      <c r="X67" s="41" t="s">
        <v>25</v>
      </c>
    </row>
    <row r="68" spans="1:24" ht="62.4" x14ac:dyDescent="0.3">
      <c r="A68" s="42" t="s">
        <v>83</v>
      </c>
      <c r="B68" s="41" t="s">
        <v>85</v>
      </c>
      <c r="C68" s="44" t="s">
        <v>24</v>
      </c>
      <c r="D68" s="51">
        <v>0</v>
      </c>
      <c r="E68" s="51">
        <v>0</v>
      </c>
      <c r="F68" s="51">
        <v>0</v>
      </c>
      <c r="G68" s="51">
        <v>0</v>
      </c>
      <c r="H68" s="51">
        <v>0</v>
      </c>
      <c r="I68" s="51">
        <v>0</v>
      </c>
      <c r="J68" s="51">
        <v>0</v>
      </c>
      <c r="K68" s="51">
        <v>0</v>
      </c>
      <c r="L68" s="51">
        <v>0</v>
      </c>
      <c r="M68" s="51">
        <v>0</v>
      </c>
      <c r="N68" s="46">
        <f t="shared" si="30"/>
        <v>0</v>
      </c>
      <c r="O68" s="47" t="str">
        <f t="shared" si="7"/>
        <v>-</v>
      </c>
      <c r="P68" s="46">
        <f t="shared" si="31"/>
        <v>0</v>
      </c>
      <c r="Q68" s="48" t="str">
        <f t="shared" si="9"/>
        <v>-</v>
      </c>
      <c r="R68" s="46">
        <f t="shared" si="10"/>
        <v>0</v>
      </c>
      <c r="S68" s="48" t="str">
        <f t="shared" si="2"/>
        <v>-</v>
      </c>
      <c r="T68" s="46">
        <f t="shared" si="11"/>
        <v>0</v>
      </c>
      <c r="U68" s="48" t="str">
        <f t="shared" si="3"/>
        <v>-</v>
      </c>
      <c r="V68" s="46">
        <f t="shared" si="27"/>
        <v>0</v>
      </c>
      <c r="W68" s="48" t="str">
        <f t="shared" si="4"/>
        <v>-</v>
      </c>
      <c r="X68" s="41" t="s">
        <v>25</v>
      </c>
    </row>
    <row r="69" spans="1:24" ht="62.4" x14ac:dyDescent="0.3">
      <c r="A69" s="42" t="s">
        <v>83</v>
      </c>
      <c r="B69" s="41" t="s">
        <v>86</v>
      </c>
      <c r="C69" s="44" t="s">
        <v>24</v>
      </c>
      <c r="D69" s="50">
        <v>0</v>
      </c>
      <c r="E69" s="50">
        <v>0</v>
      </c>
      <c r="F69" s="50">
        <v>0</v>
      </c>
      <c r="G69" s="50">
        <v>0</v>
      </c>
      <c r="H69" s="50">
        <v>0</v>
      </c>
      <c r="I69" s="50">
        <v>0</v>
      </c>
      <c r="J69" s="50">
        <v>0</v>
      </c>
      <c r="K69" s="50">
        <v>0</v>
      </c>
      <c r="L69" s="50">
        <v>0</v>
      </c>
      <c r="M69" s="50">
        <v>0</v>
      </c>
      <c r="N69" s="46">
        <f t="shared" si="30"/>
        <v>0</v>
      </c>
      <c r="O69" s="47" t="str">
        <f t="shared" si="7"/>
        <v>-</v>
      </c>
      <c r="P69" s="46">
        <f t="shared" si="31"/>
        <v>0</v>
      </c>
      <c r="Q69" s="48" t="str">
        <f t="shared" si="9"/>
        <v>-</v>
      </c>
      <c r="R69" s="46">
        <f t="shared" si="10"/>
        <v>0</v>
      </c>
      <c r="S69" s="48" t="str">
        <f t="shared" si="2"/>
        <v>-</v>
      </c>
      <c r="T69" s="46">
        <f t="shared" si="11"/>
        <v>0</v>
      </c>
      <c r="U69" s="48" t="str">
        <f t="shared" si="3"/>
        <v>-</v>
      </c>
      <c r="V69" s="46">
        <f t="shared" si="27"/>
        <v>0</v>
      </c>
      <c r="W69" s="48" t="str">
        <f t="shared" si="4"/>
        <v>-</v>
      </c>
      <c r="X69" s="41" t="s">
        <v>25</v>
      </c>
    </row>
    <row r="70" spans="1:24" ht="62.4" x14ac:dyDescent="0.3">
      <c r="A70" s="42" t="s">
        <v>83</v>
      </c>
      <c r="B70" s="41" t="s">
        <v>87</v>
      </c>
      <c r="C70" s="44" t="s">
        <v>24</v>
      </c>
      <c r="D70" s="50">
        <v>0</v>
      </c>
      <c r="E70" s="50">
        <v>0</v>
      </c>
      <c r="F70" s="50">
        <v>0</v>
      </c>
      <c r="G70" s="50">
        <v>0</v>
      </c>
      <c r="H70" s="50">
        <v>0</v>
      </c>
      <c r="I70" s="50">
        <v>0</v>
      </c>
      <c r="J70" s="50">
        <v>0</v>
      </c>
      <c r="K70" s="50">
        <v>0</v>
      </c>
      <c r="L70" s="50">
        <v>0</v>
      </c>
      <c r="M70" s="50">
        <v>0</v>
      </c>
      <c r="N70" s="46">
        <f t="shared" si="30"/>
        <v>0</v>
      </c>
      <c r="O70" s="47" t="str">
        <f t="shared" si="7"/>
        <v>-</v>
      </c>
      <c r="P70" s="46">
        <f t="shared" si="31"/>
        <v>0</v>
      </c>
      <c r="Q70" s="48" t="str">
        <f t="shared" si="9"/>
        <v>-</v>
      </c>
      <c r="R70" s="46">
        <f t="shared" si="10"/>
        <v>0</v>
      </c>
      <c r="S70" s="48" t="str">
        <f t="shared" si="2"/>
        <v>-</v>
      </c>
      <c r="T70" s="46">
        <f t="shared" si="11"/>
        <v>0</v>
      </c>
      <c r="U70" s="48" t="str">
        <f t="shared" si="3"/>
        <v>-</v>
      </c>
      <c r="V70" s="46">
        <f t="shared" si="27"/>
        <v>0</v>
      </c>
      <c r="W70" s="48" t="str">
        <f t="shared" si="4"/>
        <v>-</v>
      </c>
      <c r="X70" s="41" t="s">
        <v>25</v>
      </c>
    </row>
    <row r="71" spans="1:24" ht="31.2" x14ac:dyDescent="0.3">
      <c r="A71" s="42" t="s">
        <v>88</v>
      </c>
      <c r="B71" s="41" t="s">
        <v>89</v>
      </c>
      <c r="C71" s="44" t="s">
        <v>24</v>
      </c>
      <c r="D71" s="50">
        <f>D72+D73+D74</f>
        <v>0</v>
      </c>
      <c r="E71" s="50">
        <f t="shared" ref="E71:M71" si="37">E72+E73+E74</f>
        <v>0</v>
      </c>
      <c r="F71" s="50">
        <f t="shared" si="37"/>
        <v>0</v>
      </c>
      <c r="G71" s="50">
        <f t="shared" si="37"/>
        <v>0</v>
      </c>
      <c r="H71" s="50">
        <f t="shared" si="37"/>
        <v>0</v>
      </c>
      <c r="I71" s="50">
        <f t="shared" si="37"/>
        <v>0</v>
      </c>
      <c r="J71" s="50">
        <f t="shared" si="37"/>
        <v>0</v>
      </c>
      <c r="K71" s="50">
        <f t="shared" si="37"/>
        <v>0</v>
      </c>
      <c r="L71" s="50">
        <f t="shared" si="37"/>
        <v>0</v>
      </c>
      <c r="M71" s="50">
        <f t="shared" si="37"/>
        <v>0</v>
      </c>
      <c r="N71" s="46">
        <f t="shared" si="30"/>
        <v>0</v>
      </c>
      <c r="O71" s="47" t="str">
        <f t="shared" si="7"/>
        <v>-</v>
      </c>
      <c r="P71" s="46">
        <f t="shared" si="31"/>
        <v>0</v>
      </c>
      <c r="Q71" s="48" t="str">
        <f t="shared" si="9"/>
        <v>-</v>
      </c>
      <c r="R71" s="46">
        <f t="shared" si="10"/>
        <v>0</v>
      </c>
      <c r="S71" s="48" t="str">
        <f t="shared" si="2"/>
        <v>-</v>
      </c>
      <c r="T71" s="46">
        <f t="shared" si="11"/>
        <v>0</v>
      </c>
      <c r="U71" s="48" t="str">
        <f t="shared" si="3"/>
        <v>-</v>
      </c>
      <c r="V71" s="46">
        <f t="shared" si="27"/>
        <v>0</v>
      </c>
      <c r="W71" s="48" t="str">
        <f t="shared" si="4"/>
        <v>-</v>
      </c>
      <c r="X71" s="41" t="s">
        <v>25</v>
      </c>
    </row>
    <row r="72" spans="1:24" ht="62.4" x14ac:dyDescent="0.3">
      <c r="A72" s="42" t="s">
        <v>88</v>
      </c>
      <c r="B72" s="41" t="s">
        <v>85</v>
      </c>
      <c r="C72" s="44" t="s">
        <v>24</v>
      </c>
      <c r="D72" s="50">
        <v>0</v>
      </c>
      <c r="E72" s="50">
        <v>0</v>
      </c>
      <c r="F72" s="50">
        <v>0</v>
      </c>
      <c r="G72" s="50">
        <v>0</v>
      </c>
      <c r="H72" s="50">
        <v>0</v>
      </c>
      <c r="I72" s="50">
        <v>0</v>
      </c>
      <c r="J72" s="50">
        <v>0</v>
      </c>
      <c r="K72" s="50">
        <v>0</v>
      </c>
      <c r="L72" s="50">
        <v>0</v>
      </c>
      <c r="M72" s="50">
        <v>0</v>
      </c>
      <c r="N72" s="46">
        <f t="shared" si="30"/>
        <v>0</v>
      </c>
      <c r="O72" s="47" t="str">
        <f t="shared" si="7"/>
        <v>-</v>
      </c>
      <c r="P72" s="46">
        <f t="shared" si="31"/>
        <v>0</v>
      </c>
      <c r="Q72" s="48" t="str">
        <f t="shared" si="9"/>
        <v>-</v>
      </c>
      <c r="R72" s="46">
        <f t="shared" si="10"/>
        <v>0</v>
      </c>
      <c r="S72" s="48" t="str">
        <f t="shared" si="2"/>
        <v>-</v>
      </c>
      <c r="T72" s="46">
        <f t="shared" si="11"/>
        <v>0</v>
      </c>
      <c r="U72" s="48" t="str">
        <f t="shared" si="3"/>
        <v>-</v>
      </c>
      <c r="V72" s="46">
        <f t="shared" si="27"/>
        <v>0</v>
      </c>
      <c r="W72" s="48" t="str">
        <f t="shared" si="4"/>
        <v>-</v>
      </c>
      <c r="X72" s="41" t="s">
        <v>25</v>
      </c>
    </row>
    <row r="73" spans="1:24" ht="62.4" x14ac:dyDescent="0.3">
      <c r="A73" s="42" t="s">
        <v>88</v>
      </c>
      <c r="B73" s="41" t="s">
        <v>86</v>
      </c>
      <c r="C73" s="44" t="s">
        <v>24</v>
      </c>
      <c r="D73" s="50">
        <v>0</v>
      </c>
      <c r="E73" s="50">
        <v>0</v>
      </c>
      <c r="F73" s="50">
        <v>0</v>
      </c>
      <c r="G73" s="50">
        <v>0</v>
      </c>
      <c r="H73" s="50">
        <v>0</v>
      </c>
      <c r="I73" s="50">
        <v>0</v>
      </c>
      <c r="J73" s="50">
        <v>0</v>
      </c>
      <c r="K73" s="50">
        <v>0</v>
      </c>
      <c r="L73" s="50">
        <v>0</v>
      </c>
      <c r="M73" s="50">
        <v>0</v>
      </c>
      <c r="N73" s="46">
        <f t="shared" si="30"/>
        <v>0</v>
      </c>
      <c r="O73" s="47" t="str">
        <f t="shared" si="7"/>
        <v>-</v>
      </c>
      <c r="P73" s="46">
        <f t="shared" si="31"/>
        <v>0</v>
      </c>
      <c r="Q73" s="48" t="str">
        <f t="shared" si="9"/>
        <v>-</v>
      </c>
      <c r="R73" s="46">
        <f t="shared" si="10"/>
        <v>0</v>
      </c>
      <c r="S73" s="48" t="str">
        <f t="shared" si="2"/>
        <v>-</v>
      </c>
      <c r="T73" s="46">
        <f t="shared" si="11"/>
        <v>0</v>
      </c>
      <c r="U73" s="48" t="str">
        <f t="shared" si="3"/>
        <v>-</v>
      </c>
      <c r="V73" s="46">
        <f t="shared" si="27"/>
        <v>0</v>
      </c>
      <c r="W73" s="48" t="str">
        <f t="shared" si="4"/>
        <v>-</v>
      </c>
      <c r="X73" s="41" t="s">
        <v>25</v>
      </c>
    </row>
    <row r="74" spans="1:24" ht="62.4" x14ac:dyDescent="0.3">
      <c r="A74" s="42" t="s">
        <v>88</v>
      </c>
      <c r="B74" s="41" t="s">
        <v>90</v>
      </c>
      <c r="C74" s="44" t="s">
        <v>24</v>
      </c>
      <c r="D74" s="51">
        <v>0</v>
      </c>
      <c r="E74" s="51">
        <v>0</v>
      </c>
      <c r="F74" s="51">
        <v>0</v>
      </c>
      <c r="G74" s="51">
        <v>0</v>
      </c>
      <c r="H74" s="51">
        <v>0</v>
      </c>
      <c r="I74" s="51">
        <v>0</v>
      </c>
      <c r="J74" s="51">
        <v>0</v>
      </c>
      <c r="K74" s="51">
        <v>0</v>
      </c>
      <c r="L74" s="51">
        <v>0</v>
      </c>
      <c r="M74" s="51">
        <v>0</v>
      </c>
      <c r="N74" s="46">
        <f t="shared" si="30"/>
        <v>0</v>
      </c>
      <c r="O74" s="47" t="str">
        <f t="shared" si="7"/>
        <v>-</v>
      </c>
      <c r="P74" s="46">
        <f t="shared" si="31"/>
        <v>0</v>
      </c>
      <c r="Q74" s="48" t="str">
        <f t="shared" si="9"/>
        <v>-</v>
      </c>
      <c r="R74" s="46">
        <f t="shared" si="10"/>
        <v>0</v>
      </c>
      <c r="S74" s="48" t="str">
        <f t="shared" si="2"/>
        <v>-</v>
      </c>
      <c r="T74" s="46">
        <f t="shared" si="11"/>
        <v>0</v>
      </c>
      <c r="U74" s="48" t="str">
        <f t="shared" si="3"/>
        <v>-</v>
      </c>
      <c r="V74" s="46">
        <f t="shared" si="27"/>
        <v>0</v>
      </c>
      <c r="W74" s="48" t="str">
        <f t="shared" si="4"/>
        <v>-</v>
      </c>
      <c r="X74" s="41" t="s">
        <v>25</v>
      </c>
    </row>
    <row r="75" spans="1:24" ht="46.8" x14ac:dyDescent="0.3">
      <c r="A75" s="42" t="s">
        <v>91</v>
      </c>
      <c r="B75" s="41" t="s">
        <v>92</v>
      </c>
      <c r="C75" s="44" t="s">
        <v>24</v>
      </c>
      <c r="D75" s="51">
        <f>D76+D77</f>
        <v>649.92363136420454</v>
      </c>
      <c r="E75" s="51">
        <f t="shared" ref="E75:M75" si="38">E76+E77</f>
        <v>0</v>
      </c>
      <c r="F75" s="51">
        <f t="shared" si="38"/>
        <v>0</v>
      </c>
      <c r="G75" s="51">
        <f t="shared" si="38"/>
        <v>74.513140689910728</v>
      </c>
      <c r="H75" s="51">
        <f t="shared" si="38"/>
        <v>575.4104906742939</v>
      </c>
      <c r="I75" s="51">
        <f t="shared" si="38"/>
        <v>48.321290535999999</v>
      </c>
      <c r="J75" s="51">
        <f t="shared" si="38"/>
        <v>0</v>
      </c>
      <c r="K75" s="51">
        <f t="shared" si="38"/>
        <v>0</v>
      </c>
      <c r="L75" s="51">
        <f t="shared" si="38"/>
        <v>0</v>
      </c>
      <c r="M75" s="51">
        <f t="shared" si="38"/>
        <v>48.321290535999999</v>
      </c>
      <c r="N75" s="46">
        <f t="shared" si="30"/>
        <v>-601.60234082820455</v>
      </c>
      <c r="O75" s="47">
        <f t="shared" si="7"/>
        <v>-0.92565081772057978</v>
      </c>
      <c r="P75" s="46">
        <f t="shared" si="31"/>
        <v>0</v>
      </c>
      <c r="Q75" s="48" t="str">
        <f t="shared" si="9"/>
        <v>-</v>
      </c>
      <c r="R75" s="46">
        <f t="shared" si="10"/>
        <v>0</v>
      </c>
      <c r="S75" s="48" t="str">
        <f t="shared" si="2"/>
        <v>-</v>
      </c>
      <c r="T75" s="46">
        <f t="shared" si="11"/>
        <v>-74.513140689910728</v>
      </c>
      <c r="U75" s="48">
        <f t="shared" si="3"/>
        <v>-100</v>
      </c>
      <c r="V75" s="46">
        <f t="shared" si="27"/>
        <v>-527.0892001382939</v>
      </c>
      <c r="W75" s="48">
        <f t="shared" si="4"/>
        <v>-91.60229239488234</v>
      </c>
      <c r="X75" s="41" t="s">
        <v>25</v>
      </c>
    </row>
    <row r="76" spans="1:24" ht="46.8" x14ac:dyDescent="0.3">
      <c r="A76" s="42" t="s">
        <v>93</v>
      </c>
      <c r="B76" s="41" t="s">
        <v>94</v>
      </c>
      <c r="C76" s="44" t="s">
        <v>24</v>
      </c>
      <c r="D76" s="51">
        <v>0</v>
      </c>
      <c r="E76" s="51">
        <v>0</v>
      </c>
      <c r="F76" s="51">
        <v>0</v>
      </c>
      <c r="G76" s="51">
        <v>0</v>
      </c>
      <c r="H76" s="51">
        <v>0</v>
      </c>
      <c r="I76" s="51">
        <v>0</v>
      </c>
      <c r="J76" s="51">
        <v>0</v>
      </c>
      <c r="K76" s="51">
        <v>0</v>
      </c>
      <c r="L76" s="51">
        <v>0</v>
      </c>
      <c r="M76" s="51">
        <v>0</v>
      </c>
      <c r="N76" s="46">
        <f t="shared" si="30"/>
        <v>0</v>
      </c>
      <c r="O76" s="47" t="str">
        <f t="shared" si="7"/>
        <v>-</v>
      </c>
      <c r="P76" s="46">
        <f t="shared" si="31"/>
        <v>0</v>
      </c>
      <c r="Q76" s="48" t="str">
        <f t="shared" si="9"/>
        <v>-</v>
      </c>
      <c r="R76" s="46">
        <f t="shared" si="10"/>
        <v>0</v>
      </c>
      <c r="S76" s="48" t="str">
        <f t="shared" si="2"/>
        <v>-</v>
      </c>
      <c r="T76" s="46">
        <f t="shared" si="11"/>
        <v>0</v>
      </c>
      <c r="U76" s="48" t="str">
        <f t="shared" si="3"/>
        <v>-</v>
      </c>
      <c r="V76" s="46">
        <f t="shared" si="27"/>
        <v>0</v>
      </c>
      <c r="W76" s="48" t="str">
        <f t="shared" si="4"/>
        <v>-</v>
      </c>
      <c r="X76" s="41" t="s">
        <v>25</v>
      </c>
    </row>
    <row r="77" spans="1:24" ht="46.8" x14ac:dyDescent="0.3">
      <c r="A77" s="42" t="s">
        <v>95</v>
      </c>
      <c r="B77" s="41" t="s">
        <v>96</v>
      </c>
      <c r="C77" s="44" t="s">
        <v>24</v>
      </c>
      <c r="D77" s="51">
        <f t="shared" ref="D77:M77" si="39">SUM(D78:D82)</f>
        <v>649.92363136420454</v>
      </c>
      <c r="E77" s="51">
        <f t="shared" si="39"/>
        <v>0</v>
      </c>
      <c r="F77" s="51">
        <f t="shared" si="39"/>
        <v>0</v>
      </c>
      <c r="G77" s="51">
        <f t="shared" si="39"/>
        <v>74.513140689910728</v>
      </c>
      <c r="H77" s="51">
        <f t="shared" si="39"/>
        <v>575.4104906742939</v>
      </c>
      <c r="I77" s="51">
        <f t="shared" si="39"/>
        <v>48.321290535999999</v>
      </c>
      <c r="J77" s="51">
        <f t="shared" si="39"/>
        <v>0</v>
      </c>
      <c r="K77" s="51">
        <f t="shared" si="39"/>
        <v>0</v>
      </c>
      <c r="L77" s="51">
        <f t="shared" si="39"/>
        <v>0</v>
      </c>
      <c r="M77" s="51">
        <f t="shared" si="39"/>
        <v>48.321290535999999</v>
      </c>
      <c r="N77" s="46">
        <f t="shared" si="30"/>
        <v>-601.60234082820455</v>
      </c>
      <c r="O77" s="47">
        <f t="shared" si="7"/>
        <v>-0.92565081772057978</v>
      </c>
      <c r="P77" s="46">
        <f>IF(E77="нд","нд",J77-E77)</f>
        <v>0</v>
      </c>
      <c r="Q77" s="48" t="str">
        <f t="shared" si="9"/>
        <v>-</v>
      </c>
      <c r="R77" s="46">
        <f t="shared" si="10"/>
        <v>0</v>
      </c>
      <c r="S77" s="48" t="str">
        <f t="shared" si="2"/>
        <v>-</v>
      </c>
      <c r="T77" s="46">
        <f t="shared" si="11"/>
        <v>-74.513140689910728</v>
      </c>
      <c r="U77" s="48">
        <f t="shared" si="3"/>
        <v>-100</v>
      </c>
      <c r="V77" s="46">
        <f t="shared" si="27"/>
        <v>-527.0892001382939</v>
      </c>
      <c r="W77" s="48">
        <f t="shared" si="4"/>
        <v>-91.60229239488234</v>
      </c>
      <c r="X77" s="41" t="s">
        <v>25</v>
      </c>
    </row>
    <row r="78" spans="1:24" ht="124.8" x14ac:dyDescent="0.3">
      <c r="A78" s="41" t="str">
        <f>'[1]Формат ИПР'!A66</f>
        <v>1.1.1.4.2</v>
      </c>
      <c r="B78" s="43" t="str">
        <f>'[1]Формат ИПР'!B66</f>
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v>
      </c>
      <c r="C78" s="41" t="str">
        <f>'[1]Формат ИПР'!C66</f>
        <v>J_Che215</v>
      </c>
      <c r="D78" s="51">
        <f>IF(E78="нд","нд",E78+F78+G78+H78)</f>
        <v>71.32158397554096</v>
      </c>
      <c r="E78" s="51">
        <f>'[1]2.5 Отчет финансир источники'!H64</f>
        <v>0</v>
      </c>
      <c r="F78" s="51">
        <f>'[1]2.5 Отчет финансир источники'!I64</f>
        <v>0</v>
      </c>
      <c r="G78" s="51">
        <f>'[1]2.5 Отчет финансир источники'!J64</f>
        <v>48.659529879617473</v>
      </c>
      <c r="H78" s="51">
        <f>IF(E78="нд","нд",SUM('[1]2.5 Отчет финансир источники'!K64:M64))</f>
        <v>22.662054095923491</v>
      </c>
      <c r="I78" s="51">
        <f>J78+K78+L78+M78</f>
        <v>0</v>
      </c>
      <c r="J78" s="51">
        <f>'[1]2.5 Отчет финансир источники'!S64</f>
        <v>0</v>
      </c>
      <c r="K78" s="51">
        <f>'[1]2.5 Отчет финансир источники'!T64</f>
        <v>0</v>
      </c>
      <c r="L78" s="51">
        <f>'[1]2.5 Отчет финансир источники'!U64</f>
        <v>0</v>
      </c>
      <c r="M78" s="51">
        <f>SUM('[1]2.5 Отчет финансир источники'!V64:X64)</f>
        <v>0</v>
      </c>
      <c r="N78" s="46">
        <f>IF(D78="нд","нд",I78-D78)</f>
        <v>-71.32158397554096</v>
      </c>
      <c r="O78" s="47">
        <f t="shared" si="7"/>
        <v>-1</v>
      </c>
      <c r="P78" s="46">
        <f>IF(E78="нд","нд",J78-E78)</f>
        <v>0</v>
      </c>
      <c r="Q78" s="48" t="str">
        <f>IF($D78="нд","нд",IF(E78=0,"-",P78/E78*100))</f>
        <v>-</v>
      </c>
      <c r="R78" s="46">
        <f>IF(F78="нд","нд",K78-F78)</f>
        <v>0</v>
      </c>
      <c r="S78" s="48" t="str">
        <f>IF($D78="нд","нд",IF(F78=0,"-",R78/F78*100))</f>
        <v>-</v>
      </c>
      <c r="T78" s="46">
        <f>IF(G78="нд","нд",L78-G78)</f>
        <v>-48.659529879617473</v>
      </c>
      <c r="U78" s="48">
        <f>IF($D78="нд","нд",IF(G78=0,"-",T78/G78*100))</f>
        <v>-100</v>
      </c>
      <c r="V78" s="46">
        <f>IF(H78="нд","нд",M78-H78)</f>
        <v>-22.662054095923491</v>
      </c>
      <c r="W78" s="48">
        <f>IF($D78="нд","нд",IF(H78=0,"-",V78/H78*100))</f>
        <v>-100</v>
      </c>
      <c r="X78" s="52" t="str">
        <f>'[1]Формат ИПР'!AL66</f>
        <v>Реализации объекта перенесена на более поздний срок (2024 год), по инициативе заявителя.</v>
      </c>
    </row>
    <row r="79" spans="1:24" ht="78" x14ac:dyDescent="0.3">
      <c r="A79" s="41" t="str">
        <f>'[1]Формат ИПР'!A67</f>
        <v>1.1.1.4.2</v>
      </c>
      <c r="B79" s="43" t="str">
        <f>'[1]Формат ИПР'!B67</f>
        <v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79" s="41" t="str">
        <f>'[1]Формат ИПР'!C67</f>
        <v>M_Che436</v>
      </c>
      <c r="D79" s="51">
        <f t="shared" ref="D79:D82" si="40">IF(E79="нд","нд",E79+F79+G79+H79)</f>
        <v>547.57771441631166</v>
      </c>
      <c r="E79" s="51">
        <f>'[1]2.5 Отчет финансир источники'!H65</f>
        <v>0</v>
      </c>
      <c r="F79" s="51">
        <f>'[1]2.5 Отчет финансир источники'!I65</f>
        <v>0</v>
      </c>
      <c r="G79" s="51">
        <f>'[1]2.5 Отчет финансир источники'!J65</f>
        <v>0</v>
      </c>
      <c r="H79" s="51">
        <f>IF(E79="нд","нд",SUM('[1]2.5 Отчет финансир источники'!K65:M65))</f>
        <v>547.57771441631166</v>
      </c>
      <c r="I79" s="51">
        <f t="shared" ref="I79:I82" si="41">J79+K79+L79+M79</f>
        <v>40.77750812</v>
      </c>
      <c r="J79" s="51">
        <f>'[1]2.5 Отчет финансир источники'!S65</f>
        <v>0</v>
      </c>
      <c r="K79" s="51">
        <f>'[1]2.5 Отчет финансир источники'!T65</f>
        <v>0</v>
      </c>
      <c r="L79" s="51">
        <f>'[1]2.5 Отчет финансир источники'!U65</f>
        <v>0</v>
      </c>
      <c r="M79" s="51">
        <f>SUM('[1]2.5 Отчет финансир источники'!V65:X65)</f>
        <v>40.77750812</v>
      </c>
      <c r="N79" s="46">
        <f t="shared" ref="N79:N82" si="42">IF(D79="нд","нд",I79-D79)</f>
        <v>-506.80020629631167</v>
      </c>
      <c r="O79" s="47">
        <f t="shared" si="7"/>
        <v>-0.9255311035375744</v>
      </c>
      <c r="P79" s="46">
        <f t="shared" ref="P79:P82" si="43">IF(E79="нд","нд",J79-E79)</f>
        <v>0</v>
      </c>
      <c r="Q79" s="48" t="str">
        <f t="shared" ref="Q79:Q82" si="44">IF($D79="нд","нд",IF(E79=0,"-",P79/E79*100))</f>
        <v>-</v>
      </c>
      <c r="R79" s="46">
        <f t="shared" ref="R79:R82" si="45">IF(F79="нд","нд",K79-F79)</f>
        <v>0</v>
      </c>
      <c r="S79" s="48" t="str">
        <f t="shared" ref="S79:S82" si="46">IF($D79="нд","нд",IF(F79=0,"-",R79/F79*100))</f>
        <v>-</v>
      </c>
      <c r="T79" s="46">
        <f t="shared" ref="T79:T82" si="47">IF(G79="нд","нд",L79-G79)</f>
        <v>0</v>
      </c>
      <c r="U79" s="48" t="str">
        <f t="shared" ref="U79:U82" si="48">IF($D79="нд","нд",IF(G79=0,"-",T79/G79*100))</f>
        <v>-</v>
      </c>
      <c r="V79" s="46">
        <f t="shared" ref="V79:V82" si="49">IF(H79="нд","нд",M79-H79)</f>
        <v>-506.80020629631167</v>
      </c>
      <c r="W79" s="48">
        <f t="shared" ref="W79:W82" si="50">IF($D79="нд","нд",IF(H79=0,"-",V79/H79*100))</f>
        <v>-92.553110353757432</v>
      </c>
      <c r="X79" s="52" t="str">
        <f>'[1]Формат ИПР'!AL67</f>
        <v>Отклонения по финансированию обусловлено увеличением сметной стоимости по факту выхода ГГЭ ПСД, что повлекло за собой необходимость заключения дополнительного соглашения в части изменения суммы и сроков реализации.</v>
      </c>
    </row>
    <row r="80" spans="1:24" ht="78" x14ac:dyDescent="0.3">
      <c r="A80" s="41" t="str">
        <f>'[1]Формат ИПР'!A68</f>
        <v>1.1.1.4.2</v>
      </c>
      <c r="B80" s="43" t="str">
        <f>'[1]Формат ИПР'!B68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v>
      </c>
      <c r="C80" s="41" t="str">
        <f>'[1]Формат ИПР'!C68</f>
        <v>M_Che431</v>
      </c>
      <c r="D80" s="51">
        <f t="shared" si="40"/>
        <v>7.37815031999029</v>
      </c>
      <c r="E80" s="51">
        <f>'[1]2.5 Отчет финансир источники'!H66</f>
        <v>0</v>
      </c>
      <c r="F80" s="51">
        <f>'[1]2.5 Отчет финансир источники'!I66</f>
        <v>0</v>
      </c>
      <c r="G80" s="51">
        <f>'[1]2.5 Отчет финансир источники'!J66</f>
        <v>6.1484585999919084</v>
      </c>
      <c r="H80" s="51">
        <f>IF(E80="нд","нд",SUM('[1]2.5 Отчет финансир источники'!K66:M66))</f>
        <v>1.2296917199983817</v>
      </c>
      <c r="I80" s="51">
        <f t="shared" si="41"/>
        <v>0</v>
      </c>
      <c r="J80" s="51">
        <f>'[1]2.5 Отчет финансир источники'!S66</f>
        <v>0</v>
      </c>
      <c r="K80" s="51">
        <f>'[1]2.5 Отчет финансир источники'!T66</f>
        <v>0</v>
      </c>
      <c r="L80" s="51">
        <f>'[1]2.5 Отчет финансир источники'!U66</f>
        <v>0</v>
      </c>
      <c r="M80" s="51">
        <f>SUM('[1]2.5 Отчет финансир источники'!V66:X66)</f>
        <v>0</v>
      </c>
      <c r="N80" s="46">
        <f t="shared" si="42"/>
        <v>-7.37815031999029</v>
      </c>
      <c r="O80" s="47">
        <f t="shared" si="7"/>
        <v>-1</v>
      </c>
      <c r="P80" s="46">
        <f t="shared" si="43"/>
        <v>0</v>
      </c>
      <c r="Q80" s="48" t="str">
        <f t="shared" si="44"/>
        <v>-</v>
      </c>
      <c r="R80" s="46">
        <f t="shared" si="45"/>
        <v>0</v>
      </c>
      <c r="S80" s="48" t="str">
        <f t="shared" si="46"/>
        <v>-</v>
      </c>
      <c r="T80" s="46">
        <f t="shared" si="47"/>
        <v>-6.1484585999919084</v>
      </c>
      <c r="U80" s="48">
        <f t="shared" si="48"/>
        <v>-100</v>
      </c>
      <c r="V80" s="46">
        <f t="shared" si="49"/>
        <v>-1.2296917199983817</v>
      </c>
      <c r="W80" s="48">
        <f t="shared" si="50"/>
        <v>-100</v>
      </c>
      <c r="X80" s="52" t="str">
        <f>'[1]Формат ИПР'!AL68</f>
        <v xml:space="preserve">Отсутствие финансирования обусловлено корректировкой сметной документации. Реализация мероприятия запланирована на 4 квартал 2023. </v>
      </c>
    </row>
    <row r="81" spans="1:24" ht="93.6" x14ac:dyDescent="0.3">
      <c r="A81" s="41" t="str">
        <f>'[1]Формат ИПР'!A69</f>
        <v>1.1.1.4.2</v>
      </c>
      <c r="B81" s="43" t="str">
        <f>'[1]Формат ИПР'!B69</f>
        <v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v>
      </c>
      <c r="C81" s="41" t="str">
        <f>'[1]Формат ИПР'!C69</f>
        <v>M_Che432</v>
      </c>
      <c r="D81" s="51">
        <f t="shared" si="40"/>
        <v>6.4915077843616196</v>
      </c>
      <c r="E81" s="51">
        <f>'[1]2.5 Отчет финансир источники'!H67</f>
        <v>0</v>
      </c>
      <c r="F81" s="51">
        <f>'[1]2.5 Отчет финансир источники'!I67</f>
        <v>0</v>
      </c>
      <c r="G81" s="51">
        <f>'[1]2.5 Отчет финансир источники'!J67</f>
        <v>5.4095898203013499</v>
      </c>
      <c r="H81" s="51">
        <f>IF(E81="нд","нд",SUM('[1]2.5 Отчет финансир источники'!K67:M67))</f>
        <v>1.0819179640602696</v>
      </c>
      <c r="I81" s="51">
        <f t="shared" si="41"/>
        <v>0</v>
      </c>
      <c r="J81" s="51">
        <f>'[1]2.5 Отчет финансир источники'!S67</f>
        <v>0</v>
      </c>
      <c r="K81" s="51">
        <f>'[1]2.5 Отчет финансир источники'!T67</f>
        <v>0</v>
      </c>
      <c r="L81" s="51">
        <f>'[1]2.5 Отчет финансир источники'!U67</f>
        <v>0</v>
      </c>
      <c r="M81" s="51">
        <f>SUM('[1]2.5 Отчет финансир источники'!V67:X67)</f>
        <v>0</v>
      </c>
      <c r="N81" s="46">
        <f t="shared" si="42"/>
        <v>-6.4915077843616196</v>
      </c>
      <c r="O81" s="47">
        <f t="shared" si="7"/>
        <v>-1</v>
      </c>
      <c r="P81" s="46">
        <f t="shared" si="43"/>
        <v>0</v>
      </c>
      <c r="Q81" s="48" t="str">
        <f t="shared" si="44"/>
        <v>-</v>
      </c>
      <c r="R81" s="46">
        <f t="shared" si="45"/>
        <v>0</v>
      </c>
      <c r="S81" s="48" t="str">
        <f t="shared" si="46"/>
        <v>-</v>
      </c>
      <c r="T81" s="46">
        <f t="shared" si="47"/>
        <v>-5.4095898203013499</v>
      </c>
      <c r="U81" s="48">
        <f t="shared" si="48"/>
        <v>-100</v>
      </c>
      <c r="V81" s="46">
        <f t="shared" si="49"/>
        <v>-1.0819179640602696</v>
      </c>
      <c r="W81" s="48">
        <f t="shared" si="50"/>
        <v>-100</v>
      </c>
      <c r="X81" s="52" t="str">
        <f>'[1]Формат ИПР'!AL69</f>
        <v xml:space="preserve">Отсутствие финансирования обусловлено корректировкой сметной документации. Реализация мероприятия запланирована на 4 квартал 2023. </v>
      </c>
    </row>
    <row r="82" spans="1:24" ht="62.4" x14ac:dyDescent="0.3">
      <c r="A82" s="41" t="str">
        <f>'[1]Формат ИПР'!A70</f>
        <v>1.1.1.4.2</v>
      </c>
      <c r="B82" s="43" t="str">
        <f>'[1]Формат ИПР'!B70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v>
      </c>
      <c r="C82" s="41" t="str">
        <f>'[1]Формат ИПР'!C70</f>
        <v>M_Che423</v>
      </c>
      <c r="D82" s="51">
        <f t="shared" si="40"/>
        <v>17.154674868000001</v>
      </c>
      <c r="E82" s="51">
        <f>'[1]2.5 Отчет финансир источники'!H68</f>
        <v>0</v>
      </c>
      <c r="F82" s="51">
        <f>'[1]2.5 Отчет финансир источники'!I68</f>
        <v>0</v>
      </c>
      <c r="G82" s="51">
        <f>'[1]2.5 Отчет финансир источники'!J68</f>
        <v>14.295562390000001</v>
      </c>
      <c r="H82" s="51">
        <f>IF(E82="нд","нд",SUM('[1]2.5 Отчет финансир источники'!K68:M68))</f>
        <v>2.8591124780000001</v>
      </c>
      <c r="I82" s="51">
        <f t="shared" si="41"/>
        <v>7.543782416</v>
      </c>
      <c r="J82" s="51">
        <f>'[1]2.5 Отчет финансир источники'!S68</f>
        <v>0</v>
      </c>
      <c r="K82" s="51">
        <f>'[1]2.5 Отчет финансир источники'!T68</f>
        <v>0</v>
      </c>
      <c r="L82" s="51">
        <f>'[1]2.5 Отчет финансир источники'!U68</f>
        <v>0</v>
      </c>
      <c r="M82" s="51">
        <f>SUM('[1]2.5 Отчет финансир источники'!V68:X68)</f>
        <v>7.543782416</v>
      </c>
      <c r="N82" s="46">
        <f t="shared" si="42"/>
        <v>-9.6108924520000016</v>
      </c>
      <c r="O82" s="47">
        <f t="shared" si="7"/>
        <v>-0.56024917557184217</v>
      </c>
      <c r="P82" s="46">
        <f t="shared" si="43"/>
        <v>0</v>
      </c>
      <c r="Q82" s="48" t="str">
        <f t="shared" si="44"/>
        <v>-</v>
      </c>
      <c r="R82" s="46">
        <f t="shared" si="45"/>
        <v>0</v>
      </c>
      <c r="S82" s="48" t="str">
        <f t="shared" si="46"/>
        <v>-</v>
      </c>
      <c r="T82" s="46">
        <f t="shared" si="47"/>
        <v>-14.295562390000001</v>
      </c>
      <c r="U82" s="48">
        <f t="shared" si="48"/>
        <v>-100</v>
      </c>
      <c r="V82" s="46">
        <f t="shared" si="49"/>
        <v>4.6846699379999999</v>
      </c>
      <c r="W82" s="48">
        <f t="shared" si="50"/>
        <v>163.85049465689468</v>
      </c>
      <c r="X82" s="52" t="str">
        <f>'[1]Формат ИПР'!AL70</f>
        <v>Отклонение обусловлено корректировкой сроков реализации ввиду поздней поставки оборудования.</v>
      </c>
    </row>
    <row r="83" spans="1:24" ht="31.2" x14ac:dyDescent="0.3">
      <c r="A83" s="42" t="s">
        <v>97</v>
      </c>
      <c r="B83" s="41" t="s">
        <v>98</v>
      </c>
      <c r="C83" s="44" t="s">
        <v>24</v>
      </c>
      <c r="D83" s="50">
        <f t="shared" ref="D83:M83" si="51">D84+D87+D94+D105</f>
        <v>4384.2368673505925</v>
      </c>
      <c r="E83" s="50">
        <f t="shared" si="51"/>
        <v>0</v>
      </c>
      <c r="F83" s="50">
        <f t="shared" si="51"/>
        <v>0</v>
      </c>
      <c r="G83" s="50">
        <f t="shared" si="51"/>
        <v>32.275696624780672</v>
      </c>
      <c r="H83" s="50">
        <f t="shared" si="51"/>
        <v>4351.9611707258118</v>
      </c>
      <c r="I83" s="50">
        <f t="shared" si="51"/>
        <v>250.42724644999996</v>
      </c>
      <c r="J83" s="50">
        <f t="shared" si="51"/>
        <v>0</v>
      </c>
      <c r="K83" s="50">
        <f t="shared" si="51"/>
        <v>0</v>
      </c>
      <c r="L83" s="50">
        <f t="shared" si="51"/>
        <v>3.4308650250000046</v>
      </c>
      <c r="M83" s="50">
        <f t="shared" si="51"/>
        <v>246.99638142499998</v>
      </c>
      <c r="N83" s="46">
        <f t="shared" si="30"/>
        <v>-4133.8096209005926</v>
      </c>
      <c r="O83" s="47">
        <f t="shared" si="7"/>
        <v>-0.94288008289083758</v>
      </c>
      <c r="P83" s="46">
        <f t="shared" si="31"/>
        <v>0</v>
      </c>
      <c r="Q83" s="48" t="str">
        <f t="shared" si="9"/>
        <v>-</v>
      </c>
      <c r="R83" s="46">
        <f t="shared" si="10"/>
        <v>0</v>
      </c>
      <c r="S83" s="48" t="str">
        <f t="shared" si="2"/>
        <v>-</v>
      </c>
      <c r="T83" s="46">
        <f t="shared" si="11"/>
        <v>-28.844831599780669</v>
      </c>
      <c r="U83" s="48">
        <f t="shared" si="3"/>
        <v>-89.370128660938491</v>
      </c>
      <c r="V83" s="46">
        <f t="shared" si="27"/>
        <v>-4104.9647893008114</v>
      </c>
      <c r="W83" s="48">
        <f t="shared" si="4"/>
        <v>-94.324481038882823</v>
      </c>
      <c r="X83" s="41" t="s">
        <v>25</v>
      </c>
    </row>
    <row r="84" spans="1:24" ht="46.8" x14ac:dyDescent="0.3">
      <c r="A84" s="42" t="s">
        <v>99</v>
      </c>
      <c r="B84" s="41" t="s">
        <v>100</v>
      </c>
      <c r="C84" s="44" t="s">
        <v>24</v>
      </c>
      <c r="D84" s="50">
        <f>D85+D86</f>
        <v>0</v>
      </c>
      <c r="E84" s="50">
        <f t="shared" ref="E84:M84" si="52">E85+E86</f>
        <v>0</v>
      </c>
      <c r="F84" s="50">
        <f t="shared" si="52"/>
        <v>0</v>
      </c>
      <c r="G84" s="50">
        <f t="shared" si="52"/>
        <v>0</v>
      </c>
      <c r="H84" s="50">
        <f t="shared" si="52"/>
        <v>0</v>
      </c>
      <c r="I84" s="50">
        <f t="shared" si="52"/>
        <v>0</v>
      </c>
      <c r="J84" s="50">
        <f t="shared" si="52"/>
        <v>0</v>
      </c>
      <c r="K84" s="50">
        <f t="shared" si="52"/>
        <v>0</v>
      </c>
      <c r="L84" s="50">
        <f t="shared" si="52"/>
        <v>0</v>
      </c>
      <c r="M84" s="50">
        <f t="shared" si="52"/>
        <v>0</v>
      </c>
      <c r="N84" s="46">
        <f t="shared" si="30"/>
        <v>0</v>
      </c>
      <c r="O84" s="47" t="str">
        <f t="shared" si="7"/>
        <v>-</v>
      </c>
      <c r="P84" s="46">
        <f t="shared" si="31"/>
        <v>0</v>
      </c>
      <c r="Q84" s="48" t="str">
        <f t="shared" si="9"/>
        <v>-</v>
      </c>
      <c r="R84" s="46">
        <f t="shared" si="10"/>
        <v>0</v>
      </c>
      <c r="S84" s="48" t="str">
        <f t="shared" si="2"/>
        <v>-</v>
      </c>
      <c r="T84" s="46">
        <f t="shared" si="11"/>
        <v>0</v>
      </c>
      <c r="U84" s="48" t="str">
        <f t="shared" si="3"/>
        <v>-</v>
      </c>
      <c r="V84" s="46">
        <f t="shared" si="27"/>
        <v>0</v>
      </c>
      <c r="W84" s="48" t="str">
        <f t="shared" si="4"/>
        <v>-</v>
      </c>
      <c r="X84" s="41" t="s">
        <v>25</v>
      </c>
    </row>
    <row r="85" spans="1:24" x14ac:dyDescent="0.3">
      <c r="A85" s="42" t="s">
        <v>101</v>
      </c>
      <c r="B85" s="41" t="s">
        <v>102</v>
      </c>
      <c r="C85" s="44" t="s">
        <v>24</v>
      </c>
      <c r="D85" s="51">
        <v>0</v>
      </c>
      <c r="E85" s="51">
        <v>0</v>
      </c>
      <c r="F85" s="51">
        <v>0</v>
      </c>
      <c r="G85" s="51">
        <v>0</v>
      </c>
      <c r="H85" s="51">
        <v>0</v>
      </c>
      <c r="I85" s="51">
        <v>0</v>
      </c>
      <c r="J85" s="51">
        <v>0</v>
      </c>
      <c r="K85" s="51">
        <v>0</v>
      </c>
      <c r="L85" s="51">
        <v>0</v>
      </c>
      <c r="M85" s="51">
        <v>0</v>
      </c>
      <c r="N85" s="46">
        <f t="shared" si="30"/>
        <v>0</v>
      </c>
      <c r="O85" s="47" t="str">
        <f t="shared" si="7"/>
        <v>-</v>
      </c>
      <c r="P85" s="46">
        <f t="shared" si="31"/>
        <v>0</v>
      </c>
      <c r="Q85" s="48" t="str">
        <f t="shared" si="9"/>
        <v>-</v>
      </c>
      <c r="R85" s="46">
        <f t="shared" si="10"/>
        <v>0</v>
      </c>
      <c r="S85" s="48" t="str">
        <f t="shared" si="2"/>
        <v>-</v>
      </c>
      <c r="T85" s="46">
        <f t="shared" si="11"/>
        <v>0</v>
      </c>
      <c r="U85" s="48" t="str">
        <f t="shared" si="3"/>
        <v>-</v>
      </c>
      <c r="V85" s="46">
        <f t="shared" si="27"/>
        <v>0</v>
      </c>
      <c r="W85" s="48" t="str">
        <f t="shared" si="4"/>
        <v>-</v>
      </c>
      <c r="X85" s="41" t="s">
        <v>25</v>
      </c>
    </row>
    <row r="86" spans="1:24" ht="31.2" x14ac:dyDescent="0.3">
      <c r="A86" s="42" t="s">
        <v>103</v>
      </c>
      <c r="B86" s="41" t="s">
        <v>104</v>
      </c>
      <c r="C86" s="44" t="s">
        <v>24</v>
      </c>
      <c r="D86" s="51">
        <v>0</v>
      </c>
      <c r="E86" s="51">
        <v>0</v>
      </c>
      <c r="F86" s="51">
        <v>0</v>
      </c>
      <c r="G86" s="51">
        <v>0</v>
      </c>
      <c r="H86" s="51">
        <v>0</v>
      </c>
      <c r="I86" s="51">
        <v>0</v>
      </c>
      <c r="J86" s="51">
        <v>0</v>
      </c>
      <c r="K86" s="51">
        <v>0</v>
      </c>
      <c r="L86" s="51">
        <v>0</v>
      </c>
      <c r="M86" s="51">
        <v>0</v>
      </c>
      <c r="N86" s="46">
        <f t="shared" si="30"/>
        <v>0</v>
      </c>
      <c r="O86" s="47" t="str">
        <f t="shared" si="7"/>
        <v>-</v>
      </c>
      <c r="P86" s="46">
        <f t="shared" si="31"/>
        <v>0</v>
      </c>
      <c r="Q86" s="48" t="str">
        <f t="shared" si="9"/>
        <v>-</v>
      </c>
      <c r="R86" s="46">
        <f t="shared" si="10"/>
        <v>0</v>
      </c>
      <c r="S86" s="48" t="str">
        <f t="shared" si="2"/>
        <v>-</v>
      </c>
      <c r="T86" s="46">
        <f t="shared" si="11"/>
        <v>0</v>
      </c>
      <c r="U86" s="48" t="str">
        <f t="shared" si="3"/>
        <v>-</v>
      </c>
      <c r="V86" s="46">
        <f t="shared" si="27"/>
        <v>0</v>
      </c>
      <c r="W86" s="48" t="str">
        <f t="shared" si="4"/>
        <v>-</v>
      </c>
      <c r="X86" s="41" t="s">
        <v>25</v>
      </c>
    </row>
    <row r="87" spans="1:24" ht="31.2" x14ac:dyDescent="0.3">
      <c r="A87" s="42" t="s">
        <v>105</v>
      </c>
      <c r="B87" s="41" t="s">
        <v>106</v>
      </c>
      <c r="C87" s="44" t="s">
        <v>24</v>
      </c>
      <c r="D87" s="51">
        <f t="shared" ref="D87:M87" si="53">D88+D93</f>
        <v>370.05214134259279</v>
      </c>
      <c r="E87" s="51">
        <f t="shared" si="53"/>
        <v>0</v>
      </c>
      <c r="F87" s="51">
        <f t="shared" si="53"/>
        <v>0</v>
      </c>
      <c r="G87" s="51">
        <f t="shared" si="53"/>
        <v>32.275696624780672</v>
      </c>
      <c r="H87" s="51">
        <f t="shared" si="53"/>
        <v>337.77644471781207</v>
      </c>
      <c r="I87" s="51">
        <f t="shared" si="53"/>
        <v>1.49465603</v>
      </c>
      <c r="J87" s="51">
        <f t="shared" si="53"/>
        <v>0</v>
      </c>
      <c r="K87" s="51">
        <f t="shared" si="53"/>
        <v>0</v>
      </c>
      <c r="L87" s="51">
        <f t="shared" si="53"/>
        <v>1.2455466916666666</v>
      </c>
      <c r="M87" s="51">
        <f t="shared" si="53"/>
        <v>0.24910933833333337</v>
      </c>
      <c r="N87" s="46">
        <f t="shared" si="30"/>
        <v>-368.5574853125928</v>
      </c>
      <c r="O87" s="47">
        <f t="shared" si="7"/>
        <v>-0.99596095830015419</v>
      </c>
      <c r="P87" s="46">
        <f t="shared" si="31"/>
        <v>0</v>
      </c>
      <c r="Q87" s="48" t="str">
        <f t="shared" si="9"/>
        <v>-</v>
      </c>
      <c r="R87" s="46">
        <f t="shared" si="10"/>
        <v>0</v>
      </c>
      <c r="S87" s="48" t="str">
        <f t="shared" si="2"/>
        <v>-</v>
      </c>
      <c r="T87" s="46">
        <f t="shared" si="11"/>
        <v>-31.030149933114004</v>
      </c>
      <c r="U87" s="48">
        <f t="shared" si="3"/>
        <v>-96.140914614030791</v>
      </c>
      <c r="V87" s="46">
        <f t="shared" si="27"/>
        <v>-337.52733537947876</v>
      </c>
      <c r="W87" s="48">
        <f t="shared" si="4"/>
        <v>-99.926250233777722</v>
      </c>
      <c r="X87" s="41" t="s">
        <v>25</v>
      </c>
    </row>
    <row r="88" spans="1:24" x14ac:dyDescent="0.3">
      <c r="A88" s="42" t="s">
        <v>107</v>
      </c>
      <c r="B88" s="41" t="s">
        <v>108</v>
      </c>
      <c r="C88" s="44" t="s">
        <v>24</v>
      </c>
      <c r="D88" s="51">
        <f>SUM(D89:D92)</f>
        <v>370.05214134259279</v>
      </c>
      <c r="E88" s="51">
        <f t="shared" ref="E88:M88" si="54">SUM(E89:E92)</f>
        <v>0</v>
      </c>
      <c r="F88" s="51">
        <f t="shared" si="54"/>
        <v>0</v>
      </c>
      <c r="G88" s="51">
        <f t="shared" si="54"/>
        <v>32.275696624780672</v>
      </c>
      <c r="H88" s="51">
        <f t="shared" si="54"/>
        <v>337.77644471781207</v>
      </c>
      <c r="I88" s="51">
        <f t="shared" si="54"/>
        <v>1.49465603</v>
      </c>
      <c r="J88" s="51">
        <f t="shared" si="54"/>
        <v>0</v>
      </c>
      <c r="K88" s="51">
        <f t="shared" si="54"/>
        <v>0</v>
      </c>
      <c r="L88" s="51">
        <f t="shared" si="54"/>
        <v>1.2455466916666666</v>
      </c>
      <c r="M88" s="51">
        <f t="shared" si="54"/>
        <v>0.24910933833333337</v>
      </c>
      <c r="N88" s="46">
        <f>IF(D88="нд","нд",I88-D88)</f>
        <v>-368.5574853125928</v>
      </c>
      <c r="O88" s="47">
        <f t="shared" si="7"/>
        <v>-0.99596095830015419</v>
      </c>
      <c r="P88" s="46">
        <f t="shared" si="31"/>
        <v>0</v>
      </c>
      <c r="Q88" s="48" t="str">
        <f t="shared" si="9"/>
        <v>-</v>
      </c>
      <c r="R88" s="46">
        <f t="shared" si="10"/>
        <v>0</v>
      </c>
      <c r="S88" s="48" t="str">
        <f t="shared" si="2"/>
        <v>-</v>
      </c>
      <c r="T88" s="46">
        <f t="shared" si="11"/>
        <v>-31.030149933114004</v>
      </c>
      <c r="U88" s="48">
        <f t="shared" si="3"/>
        <v>-96.140914614030791</v>
      </c>
      <c r="V88" s="46">
        <f t="shared" si="27"/>
        <v>-337.52733537947876</v>
      </c>
      <c r="W88" s="48">
        <f t="shared" si="4"/>
        <v>-99.926250233777722</v>
      </c>
      <c r="X88" s="41" t="s">
        <v>25</v>
      </c>
    </row>
    <row r="89" spans="1:24" ht="93.6" x14ac:dyDescent="0.3">
      <c r="A89" s="41" t="str">
        <f>'[1]Формат ИПР'!A77</f>
        <v>1.1.2.2.1</v>
      </c>
      <c r="B89" s="43" t="str">
        <f>'[1]Формат ИПР'!B77</f>
        <v>Реконструкция ВЛ 110 кВ ПС Ойсунгур - опора №82 (Л-128) с заменой существующего провода АС-120 на АС-150 по трассе протяжённостью 12,227 км.</v>
      </c>
      <c r="C89" s="41" t="str">
        <f>'[1]Формат ИПР'!C77</f>
        <v>I_Che164</v>
      </c>
      <c r="D89" s="51">
        <f>IF(E89="нд","нд",E89+F89+G89+H89)</f>
        <v>105.52159001599999</v>
      </c>
      <c r="E89" s="51">
        <f>'[1]2.5 Отчет финансир источники'!H75</f>
        <v>0</v>
      </c>
      <c r="F89" s="51">
        <f>'[1]2.5 Отчет финансир источники'!I75</f>
        <v>0</v>
      </c>
      <c r="G89" s="51">
        <f>'[1]2.5 Отчет финансир источники'!J75</f>
        <v>0</v>
      </c>
      <c r="H89" s="51">
        <f>IF(E89="нд","нд",SUM('[1]2.5 Отчет финансир источники'!K75:M75))</f>
        <v>105.52159001599999</v>
      </c>
      <c r="I89" s="51">
        <f>J89+K89+L89+M89</f>
        <v>1.49465603</v>
      </c>
      <c r="J89" s="51">
        <f>'[1]2.5 Отчет финансир источники'!S75</f>
        <v>0</v>
      </c>
      <c r="K89" s="51">
        <f>'[1]2.5 Отчет финансир источники'!T75</f>
        <v>0</v>
      </c>
      <c r="L89" s="51">
        <f>'[1]2.5 Отчет финансир источники'!U75</f>
        <v>1.2455466916666666</v>
      </c>
      <c r="M89" s="51">
        <f>SUM('[1]2.5 Отчет финансир источники'!V75:X75)</f>
        <v>0.24910933833333337</v>
      </c>
      <c r="N89" s="46">
        <f>IF(D89="нд","нд",I89-D89)</f>
        <v>-104.02693398599999</v>
      </c>
      <c r="O89" s="47">
        <f t="shared" si="7"/>
        <v>-0.98583554294648734</v>
      </c>
      <c r="P89" s="46">
        <f>IF(E89="нд","нд",J89-E89)</f>
        <v>0</v>
      </c>
      <c r="Q89" s="48" t="str">
        <f>IF($D89="нд","нд",IF(E89=0,"-",P89/E89*100))</f>
        <v>-</v>
      </c>
      <c r="R89" s="46">
        <f>IF(F89="нд","нд",K89-F89)</f>
        <v>0</v>
      </c>
      <c r="S89" s="48" t="str">
        <f>IF($D89="нд","нд",IF(F89=0,"-",R89/F89*100))</f>
        <v>-</v>
      </c>
      <c r="T89" s="46">
        <f>IF(G89="нд","нд",L89-G89)</f>
        <v>1.2455466916666666</v>
      </c>
      <c r="U89" s="48" t="str">
        <f>IF($D89="нд","нд",IF(G89=0,"-",T89/G89*100))</f>
        <v>-</v>
      </c>
      <c r="V89" s="46">
        <f>IF(H89="нд","нд",M89-H89)</f>
        <v>-105.27248067766666</v>
      </c>
      <c r="W89" s="48">
        <f>IF($D89="нд","нд",IF(H89=0,"-",V89/H89*100))</f>
        <v>-99.763925715774789</v>
      </c>
      <c r="X89" s="52" t="str">
        <f>'[1]Формат ИПР'!AL77</f>
        <v>Отклонение обусловлено переносом плановых отключений линии для проведения работ подрядчиком до сентября 2023 года. Планируемый срок устранения отставаний от плановых и ввод объекта в эксплуатацию – 4 квартал 2023.</v>
      </c>
    </row>
    <row r="90" spans="1:24" ht="156" x14ac:dyDescent="0.3">
      <c r="A90" s="41" t="str">
        <f>'[1]Формат ИПР'!A78</f>
        <v>1.1.2.2.1</v>
      </c>
      <c r="B90" s="43" t="str">
        <f>'[1]Формат ИПР'!B78</f>
        <v>Реконструкция ВЛ 110 кВ ПС Наурская - ПС  №84 (Л-185) с заменой существующего провода АС-150 на АС-185 по трассе протяжённостью 39,942 км</v>
      </c>
      <c r="C90" s="41" t="str">
        <f>'[1]Формат ИПР'!C78</f>
        <v>I_Che165</v>
      </c>
      <c r="D90" s="51">
        <f>IF(E90="нд","нд",E90+F90+G90+H90)</f>
        <v>225.79971537685594</v>
      </c>
      <c r="E90" s="51">
        <f>'[1]2.5 Отчет финансир источники'!H76</f>
        <v>0</v>
      </c>
      <c r="F90" s="51">
        <f>'[1]2.5 Отчет финансир источники'!I76</f>
        <v>0</v>
      </c>
      <c r="G90" s="51">
        <f>'[1]2.5 Отчет финансир источники'!J76</f>
        <v>0</v>
      </c>
      <c r="H90" s="51">
        <f>IF(E90="нд","нд",SUM('[1]2.5 Отчет финансир источники'!K76:M76))</f>
        <v>225.79971537685594</v>
      </c>
      <c r="I90" s="51">
        <f>J90+K90+L90+M90</f>
        <v>0</v>
      </c>
      <c r="J90" s="51">
        <f>'[1]2.5 Отчет финансир источники'!S76</f>
        <v>0</v>
      </c>
      <c r="K90" s="51">
        <f>'[1]2.5 Отчет финансир источники'!T76</f>
        <v>0</v>
      </c>
      <c r="L90" s="51">
        <f>'[1]2.5 Отчет финансир источники'!U76</f>
        <v>0</v>
      </c>
      <c r="M90" s="51">
        <f>SUM('[1]2.5 Отчет финансир источники'!V76:X76)</f>
        <v>0</v>
      </c>
      <c r="N90" s="46">
        <f>IF(D90="нд","нд",I90-D90)</f>
        <v>-225.79971537685594</v>
      </c>
      <c r="O90" s="47">
        <f t="shared" ref="O90:O201" si="55">IF($D90="нд","нд",IF(D90=0,"-",N90/D90))</f>
        <v>-1</v>
      </c>
      <c r="P90" s="46">
        <f>IF(E90="нд","нд",J90-E90)</f>
        <v>0</v>
      </c>
      <c r="Q90" s="48" t="str">
        <f>IF($D90="нд","нд",IF(E90=0,"-",P90/E90*100))</f>
        <v>-</v>
      </c>
      <c r="R90" s="46">
        <f>IF(F90="нд","нд",K90-F90)</f>
        <v>0</v>
      </c>
      <c r="S90" s="48" t="str">
        <f>IF($D90="нд","нд",IF(F90=0,"-",R90/F90*100))</f>
        <v>-</v>
      </c>
      <c r="T90" s="46">
        <f>IF(G90="нд","нд",L90-G90)</f>
        <v>0</v>
      </c>
      <c r="U90" s="48" t="str">
        <f>IF($D90="нд","нд",IF(G90=0,"-",T90/G90*100))</f>
        <v>-</v>
      </c>
      <c r="V90" s="46">
        <f>IF(H90="нд","нд",M90-H90)</f>
        <v>-225.79971537685594</v>
      </c>
      <c r="W90" s="48">
        <f>IF($D90="нд","нд",IF(H90=0,"-",V90/H90*100))</f>
        <v>-100</v>
      </c>
      <c r="X90" s="52" t="str">
        <f>'[1]Формат ИПР'!AL78</f>
        <v xml:space="preserve">Обусловлено корректировкой сметной стоимости строительства объекта, поздним предоставлением положительного заключения государственной экспертизы. Заключение договора подряда запланировано в ноябре 2023. Внесены изменения в проект актуализированного Плана развития АО «Чеченэнерго» в части корректировки сроков реализации мероприятия со сроком завершения в 2024 году.
</v>
      </c>
    </row>
    <row r="91" spans="1:24" ht="62.4" x14ac:dyDescent="0.3">
      <c r="A91" s="41" t="str">
        <f>'[1]Формат ИПР'!A79</f>
        <v>1.1.2.2.1</v>
      </c>
      <c r="B91" s="43" t="str">
        <f>'[1]Формат ИПР'!B79</f>
        <v>Реконструкция ВЛ-10кВ Ф-9 ПС 110 "Курчалой" с. Цацан-Юрт, протяженностью 15 км</v>
      </c>
      <c r="C91" s="41" t="str">
        <f>'[1]Формат ИПР'!C79</f>
        <v>M_Che445</v>
      </c>
      <c r="D91" s="51">
        <f t="shared" ref="D91:D92" si="56">IF(E91="нд","нд",E91+F91+G91+H91)</f>
        <v>24.252351212638562</v>
      </c>
      <c r="E91" s="51">
        <f>'[1]2.5 Отчет финансир источники'!H77</f>
        <v>0</v>
      </c>
      <c r="F91" s="51">
        <f>'[1]2.5 Отчет финансир источники'!I77</f>
        <v>0</v>
      </c>
      <c r="G91" s="51">
        <f>'[1]2.5 Отчет финансир источники'!J77</f>
        <v>20.210292677198801</v>
      </c>
      <c r="H91" s="51">
        <f>IF(E91="нд","нд",SUM('[1]2.5 Отчет финансир источники'!K77:M77))</f>
        <v>4.0420585354397609</v>
      </c>
      <c r="I91" s="51">
        <f t="shared" ref="I91:I92" si="57">J91+K91+L91+M91</f>
        <v>0</v>
      </c>
      <c r="J91" s="51">
        <f>'[1]2.5 Отчет финансир источники'!S77</f>
        <v>0</v>
      </c>
      <c r="K91" s="51">
        <f>'[1]2.5 Отчет финансир источники'!T77</f>
        <v>0</v>
      </c>
      <c r="L91" s="51">
        <f>'[1]2.5 Отчет финансир источники'!U77</f>
        <v>0</v>
      </c>
      <c r="M91" s="51">
        <f>SUM('[1]2.5 Отчет финансир источники'!V77:X77)</f>
        <v>0</v>
      </c>
      <c r="N91" s="46">
        <f t="shared" ref="N91:N92" si="58">IF(D91="нд","нд",I91-D91)</f>
        <v>-24.252351212638562</v>
      </c>
      <c r="O91" s="47">
        <f t="shared" si="55"/>
        <v>-1</v>
      </c>
      <c r="P91" s="46">
        <f t="shared" ref="P91:P92" si="59">IF(E91="нд","нд",J91-E91)</f>
        <v>0</v>
      </c>
      <c r="Q91" s="48" t="str">
        <f t="shared" ref="Q91:Q94" si="60">IF($D91="нд","нд",IF(E91=0,"-",P91/E91*100))</f>
        <v>-</v>
      </c>
      <c r="R91" s="46">
        <f t="shared" ref="R91:R94" si="61">IF(F91="нд","нд",K91-F91)</f>
        <v>0</v>
      </c>
      <c r="S91" s="48" t="str">
        <f t="shared" ref="S91:S94" si="62">IF($D91="нд","нд",IF(F91=0,"-",R91/F91*100))</f>
        <v>-</v>
      </c>
      <c r="T91" s="46">
        <f t="shared" ref="T91:T94" si="63">IF(G91="нд","нд",L91-G91)</f>
        <v>-20.210292677198801</v>
      </c>
      <c r="U91" s="48">
        <f t="shared" ref="U91:U94" si="64">IF($D91="нд","нд",IF(G91=0,"-",T91/G91*100))</f>
        <v>-100</v>
      </c>
      <c r="V91" s="46">
        <f t="shared" ref="V91:V92" si="65">IF(H91="нд","нд",M91-H91)</f>
        <v>-4.0420585354397609</v>
      </c>
      <c r="W91" s="48">
        <f t="shared" ref="W91:W94" si="66">IF($D91="нд","нд",IF(H91=0,"-",V91/H91*100))</f>
        <v>-100</v>
      </c>
      <c r="X91" s="52" t="str">
        <f>'[1]Формат ИПР'!AL79</f>
        <v>Отставание обусловлено затянувшейся торгово-закупочной процедурой. Заключён договора в рамках ПИР. Заключения договора на СМР по факту выхода экспертизы проекта.</v>
      </c>
    </row>
    <row r="92" spans="1:24" ht="62.4" x14ac:dyDescent="0.3">
      <c r="A92" s="41" t="str">
        <f>'[1]Формат ИПР'!A80</f>
        <v>1.1.2.2.1</v>
      </c>
      <c r="B92" s="43" t="str">
        <f>'[1]Формат ИПР'!B80</f>
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</c>
      <c r="C92" s="41" t="str">
        <f>'[1]Формат ИПР'!C80</f>
        <v>M_Che446</v>
      </c>
      <c r="D92" s="51">
        <f t="shared" si="56"/>
        <v>14.478484737098245</v>
      </c>
      <c r="E92" s="51">
        <f>'[1]2.5 Отчет финансир источники'!H78</f>
        <v>0</v>
      </c>
      <c r="F92" s="51">
        <f>'[1]2.5 Отчет финансир источники'!I78</f>
        <v>0</v>
      </c>
      <c r="G92" s="51">
        <f>'[1]2.5 Отчет финансир источники'!J78</f>
        <v>12.065403947581872</v>
      </c>
      <c r="H92" s="51">
        <f>IF(E92="нд","нд",SUM('[1]2.5 Отчет финансир источники'!K78:M78))</f>
        <v>2.4130807895163731</v>
      </c>
      <c r="I92" s="51">
        <f t="shared" si="57"/>
        <v>0</v>
      </c>
      <c r="J92" s="51">
        <f>'[1]2.5 Отчет финансир источники'!S78</f>
        <v>0</v>
      </c>
      <c r="K92" s="51">
        <f>'[1]2.5 Отчет финансир источники'!T78</f>
        <v>0</v>
      </c>
      <c r="L92" s="51">
        <f>'[1]2.5 Отчет финансир источники'!U78</f>
        <v>0</v>
      </c>
      <c r="M92" s="51">
        <f>SUM('[1]2.5 Отчет финансир источники'!V78:X78)</f>
        <v>0</v>
      </c>
      <c r="N92" s="46">
        <f t="shared" si="58"/>
        <v>-14.478484737098245</v>
      </c>
      <c r="O92" s="47">
        <f t="shared" si="55"/>
        <v>-1</v>
      </c>
      <c r="P92" s="46">
        <f t="shared" si="59"/>
        <v>0</v>
      </c>
      <c r="Q92" s="48" t="str">
        <f t="shared" si="60"/>
        <v>-</v>
      </c>
      <c r="R92" s="46">
        <f t="shared" si="61"/>
        <v>0</v>
      </c>
      <c r="S92" s="48" t="str">
        <f t="shared" si="62"/>
        <v>-</v>
      </c>
      <c r="T92" s="46">
        <f t="shared" si="63"/>
        <v>-12.065403947581872</v>
      </c>
      <c r="U92" s="48">
        <f t="shared" si="64"/>
        <v>-100</v>
      </c>
      <c r="V92" s="46">
        <f t="shared" si="65"/>
        <v>-2.4130807895163731</v>
      </c>
      <c r="W92" s="48">
        <f t="shared" si="66"/>
        <v>-100</v>
      </c>
      <c r="X92" s="52" t="str">
        <f>'[1]Формат ИПР'!AL80</f>
        <v>Отставание обусловлено затянувшейся торгово-закупочной процедурой. Заключён договора в рамках ПИР. Заключения договора на СМР по факту выхода экспертизы проекта.</v>
      </c>
    </row>
    <row r="93" spans="1:24" ht="31.2" x14ac:dyDescent="0.3">
      <c r="A93" s="42" t="s">
        <v>109</v>
      </c>
      <c r="B93" s="41" t="s">
        <v>110</v>
      </c>
      <c r="C93" s="44" t="s">
        <v>24</v>
      </c>
      <c r="D93" s="51">
        <v>0</v>
      </c>
      <c r="E93" s="51">
        <v>0</v>
      </c>
      <c r="F93" s="51">
        <v>0</v>
      </c>
      <c r="G93" s="51">
        <v>0</v>
      </c>
      <c r="H93" s="51">
        <v>0</v>
      </c>
      <c r="I93" s="51">
        <v>0</v>
      </c>
      <c r="J93" s="51">
        <v>0</v>
      </c>
      <c r="K93" s="51">
        <v>0</v>
      </c>
      <c r="L93" s="51">
        <v>0</v>
      </c>
      <c r="M93" s="51">
        <v>0</v>
      </c>
      <c r="N93" s="46">
        <f t="shared" si="30"/>
        <v>0</v>
      </c>
      <c r="O93" s="47" t="str">
        <f t="shared" si="55"/>
        <v>-</v>
      </c>
      <c r="P93" s="46">
        <f t="shared" si="31"/>
        <v>0</v>
      </c>
      <c r="Q93" s="48" t="str">
        <f t="shared" si="60"/>
        <v>-</v>
      </c>
      <c r="R93" s="46">
        <f t="shared" si="61"/>
        <v>0</v>
      </c>
      <c r="S93" s="48" t="str">
        <f t="shared" si="62"/>
        <v>-</v>
      </c>
      <c r="T93" s="46">
        <f t="shared" si="63"/>
        <v>0</v>
      </c>
      <c r="U93" s="48" t="str">
        <f t="shared" si="64"/>
        <v>-</v>
      </c>
      <c r="V93" s="46">
        <f t="shared" si="27"/>
        <v>0</v>
      </c>
      <c r="W93" s="48" t="str">
        <f t="shared" si="66"/>
        <v>-</v>
      </c>
      <c r="X93" s="41" t="s">
        <v>25</v>
      </c>
    </row>
    <row r="94" spans="1:24" ht="31.2" x14ac:dyDescent="0.3">
      <c r="A94" s="42" t="s">
        <v>111</v>
      </c>
      <c r="B94" s="41" t="s">
        <v>112</v>
      </c>
      <c r="C94" s="44" t="s">
        <v>24</v>
      </c>
      <c r="D94" s="51">
        <f>SUM(D95:D104)</f>
        <v>4014.1847260079994</v>
      </c>
      <c r="E94" s="51">
        <f t="shared" ref="E94:M94" si="67">SUM(E95:E104)</f>
        <v>0</v>
      </c>
      <c r="F94" s="51">
        <f t="shared" si="67"/>
        <v>0</v>
      </c>
      <c r="G94" s="51">
        <f t="shared" si="67"/>
        <v>0</v>
      </c>
      <c r="H94" s="51">
        <f t="shared" si="67"/>
        <v>4014.1847260079994</v>
      </c>
      <c r="I94" s="51">
        <f t="shared" si="67"/>
        <v>248.93259041999997</v>
      </c>
      <c r="J94" s="51">
        <f t="shared" si="67"/>
        <v>0</v>
      </c>
      <c r="K94" s="51">
        <f t="shared" si="67"/>
        <v>0</v>
      </c>
      <c r="L94" s="51">
        <f t="shared" si="67"/>
        <v>2.1853183333333379</v>
      </c>
      <c r="M94" s="51">
        <f t="shared" si="67"/>
        <v>246.74727208666664</v>
      </c>
      <c r="N94" s="46">
        <f t="shared" si="30"/>
        <v>-3765.2521355879994</v>
      </c>
      <c r="O94" s="47">
        <f t="shared" si="55"/>
        <v>-0.93798676259038116</v>
      </c>
      <c r="P94" s="46">
        <f t="shared" si="31"/>
        <v>0</v>
      </c>
      <c r="Q94" s="48" t="str">
        <f t="shared" si="60"/>
        <v>-</v>
      </c>
      <c r="R94" s="46">
        <f t="shared" si="61"/>
        <v>0</v>
      </c>
      <c r="S94" s="48" t="str">
        <f t="shared" si="62"/>
        <v>-</v>
      </c>
      <c r="T94" s="46">
        <f t="shared" si="63"/>
        <v>2.1853183333333379</v>
      </c>
      <c r="U94" s="48" t="str">
        <f t="shared" si="64"/>
        <v>-</v>
      </c>
      <c r="V94" s="46">
        <f t="shared" si="27"/>
        <v>-3767.4374539213327</v>
      </c>
      <c r="W94" s="48">
        <f t="shared" si="66"/>
        <v>-93.85311616358895</v>
      </c>
      <c r="X94" s="41" t="s">
        <v>25</v>
      </c>
    </row>
    <row r="95" spans="1:24" ht="93.6" x14ac:dyDescent="0.3">
      <c r="A95" s="41" t="str">
        <f>'[1]Формат ИПР'!A83</f>
        <v>1.1.2.3</v>
      </c>
      <c r="B95" s="43" t="str">
        <f>'[1]Формат ИПР'!B83</f>
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v>
      </c>
      <c r="C95" s="41" t="str">
        <f>'[1]Формат ИПР'!C83</f>
        <v>L_Che381_20</v>
      </c>
      <c r="D95" s="51">
        <f>IF(E95="нд","нд",E95+F95+G95+H95)</f>
        <v>0</v>
      </c>
      <c r="E95" s="51">
        <f>'[1]2.5 Отчет финансир источники'!H81</f>
        <v>0</v>
      </c>
      <c r="F95" s="51">
        <f>'[1]2.5 Отчет финансир источники'!I81</f>
        <v>0</v>
      </c>
      <c r="G95" s="51">
        <f>'[1]2.5 Отчет финансир источники'!J81</f>
        <v>0</v>
      </c>
      <c r="H95" s="51">
        <f>IF(E95="нд","нд",SUM('[1]2.5 Отчет финансир источники'!K81:M81))</f>
        <v>0</v>
      </c>
      <c r="I95" s="51">
        <f>J95+K95+L95+M95</f>
        <v>59.565714149999998</v>
      </c>
      <c r="J95" s="51">
        <f>'[1]2.5 Отчет финансир источники'!S81</f>
        <v>0</v>
      </c>
      <c r="K95" s="51">
        <f>'[1]2.5 Отчет финансир источники'!T81</f>
        <v>0</v>
      </c>
      <c r="L95" s="51">
        <f>'[1]2.5 Отчет финансир источники'!U81</f>
        <v>0</v>
      </c>
      <c r="M95" s="51">
        <f>SUM('[1]2.5 Отчет финансир источники'!V81:X81)</f>
        <v>59.565714149999998</v>
      </c>
      <c r="N95" s="46">
        <f>IF(D95="нд","нд",I95-D95)</f>
        <v>59.565714149999998</v>
      </c>
      <c r="O95" s="47" t="str">
        <f t="shared" si="55"/>
        <v>-</v>
      </c>
      <c r="P95" s="46">
        <f>IF(E95="нд","нд",J95-E95)</f>
        <v>0</v>
      </c>
      <c r="Q95" s="48" t="str">
        <f>IF($D95="нд","нд",IF(E95=0,"-",P95/E95*100))</f>
        <v>-</v>
      </c>
      <c r="R95" s="46">
        <f>IF(F95="нд","нд",K95-F95)</f>
        <v>0</v>
      </c>
      <c r="S95" s="48" t="str">
        <f>IF($D95="нд","нд",IF(F95=0,"-",R95/F95*100))</f>
        <v>-</v>
      </c>
      <c r="T95" s="46">
        <f>IF(G95="нд","нд",L95-G95)</f>
        <v>0</v>
      </c>
      <c r="U95" s="48" t="str">
        <f>IF($D95="нд","нд",IF(G95=0,"-",T95/G95*100))</f>
        <v>-</v>
      </c>
      <c r="V95" s="46">
        <f>IF(H95="нд","нд",M95-H95)</f>
        <v>59.565714149999998</v>
      </c>
      <c r="W95" s="48" t="str">
        <f>IF($D95="нд","нд",IF(H95=0,"-",V95/H95*100))</f>
        <v>-</v>
      </c>
      <c r="X95" s="52" t="str">
        <f>'[1]Формат ИПР'!AL83</f>
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</c>
    </row>
    <row r="96" spans="1:24" ht="93.6" x14ac:dyDescent="0.3">
      <c r="A96" s="41" t="str">
        <f>'[1]Формат ИПР'!A84</f>
        <v>1.1.2.3</v>
      </c>
      <c r="B96" s="43" t="str">
        <f>'[1]Формат ИПР'!B84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</c>
      <c r="C96" s="41" t="str">
        <f>'[1]Формат ИПР'!C84</f>
        <v>L_Che382</v>
      </c>
      <c r="D96" s="51">
        <f>IF(E96="нд","нд",E96+F96+G96+H96)</f>
        <v>979.66496999999981</v>
      </c>
      <c r="E96" s="51">
        <f>'[1]2.5 Отчет финансир источники'!H82</f>
        <v>0</v>
      </c>
      <c r="F96" s="51">
        <f>'[1]2.5 Отчет финансир источники'!I82</f>
        <v>0</v>
      </c>
      <c r="G96" s="51">
        <f>'[1]2.5 Отчет финансир источники'!J82</f>
        <v>0</v>
      </c>
      <c r="H96" s="51">
        <f>IF(E96="нд","нд",SUM('[1]2.5 Отчет финансир источники'!K82:M82))</f>
        <v>979.66496999999981</v>
      </c>
      <c r="I96" s="51">
        <f>J96+K96+L96+M96</f>
        <v>0</v>
      </c>
      <c r="J96" s="51">
        <f>'[1]2.5 Отчет финансир источники'!S82</f>
        <v>0</v>
      </c>
      <c r="K96" s="51">
        <f>'[1]2.5 Отчет финансир источники'!T82</f>
        <v>0</v>
      </c>
      <c r="L96" s="51">
        <f>'[1]2.5 Отчет финансир источники'!U82</f>
        <v>0</v>
      </c>
      <c r="M96" s="51">
        <f>SUM('[1]2.5 Отчет финансир источники'!V82:X82)</f>
        <v>0</v>
      </c>
      <c r="N96" s="46">
        <f>IF(D96="нд","нд",I96-D96)</f>
        <v>-979.66496999999981</v>
      </c>
      <c r="O96" s="47">
        <f t="shared" si="55"/>
        <v>-1</v>
      </c>
      <c r="P96" s="46">
        <f>IF(E96="нд","нд",J96-E96)</f>
        <v>0</v>
      </c>
      <c r="Q96" s="48" t="str">
        <f>IF($D96="нд","нд",IF(E96=0,"-",P96/E96*100))</f>
        <v>-</v>
      </c>
      <c r="R96" s="46">
        <f>IF(F96="нд","нд",K96-F96)</f>
        <v>0</v>
      </c>
      <c r="S96" s="48" t="str">
        <f>IF($D96="нд","нд",IF(F96=0,"-",R96/F96*100))</f>
        <v>-</v>
      </c>
      <c r="T96" s="46">
        <f>IF(G96="нд","нд",L96-G96)</f>
        <v>0</v>
      </c>
      <c r="U96" s="48" t="str">
        <f>IF($D96="нд","нд",IF(G96=0,"-",T96/G96*100))</f>
        <v>-</v>
      </c>
      <c r="V96" s="46">
        <f>IF(H96="нд","нд",M96-H96)</f>
        <v>-979.66496999999981</v>
      </c>
      <c r="W96" s="48">
        <f>IF($D96="нд","нд",IF(H96=0,"-",V96/H96*100))</f>
        <v>-100</v>
      </c>
      <c r="X96" s="52" t="str">
        <f>'[1]Формат ИПР'!AL84</f>
        <v>Отклонение обусловлено необходимостью корректировки ПСД в части достоверизации привязки потребителей к центрам питания для формирования достоверных балансов электроэнергии по ТП 6(10)/0,4 кВ, а также в связи с удорожанием материалов и оборудования.</v>
      </c>
    </row>
    <row r="97" spans="1:24" ht="46.8" x14ac:dyDescent="0.3">
      <c r="A97" s="41" t="str">
        <f>'[1]Формат ИПР'!A85</f>
        <v>1.1.2.3</v>
      </c>
      <c r="B97" s="43" t="str">
        <f>'[1]Формат ИПР'!B85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</c>
      <c r="C97" s="41" t="str">
        <f>'[1]Формат ИПР'!C85</f>
        <v>M_Che383</v>
      </c>
      <c r="D97" s="51">
        <f t="shared" ref="D97:D104" si="68">IF(E97="нд","нд",E97+F97+G97+H97)</f>
        <v>614.19057599999985</v>
      </c>
      <c r="E97" s="51">
        <f>'[1]2.5 Отчет финансир источники'!H83</f>
        <v>0</v>
      </c>
      <c r="F97" s="51">
        <f>'[1]2.5 Отчет финансир источники'!I83</f>
        <v>0</v>
      </c>
      <c r="G97" s="51">
        <f>'[1]2.5 Отчет финансир источники'!J83</f>
        <v>0</v>
      </c>
      <c r="H97" s="51">
        <f>IF(E97="нд","нд",SUM('[1]2.5 Отчет финансир источники'!K83:M83))</f>
        <v>614.19057599999985</v>
      </c>
      <c r="I97" s="51">
        <f t="shared" ref="I97:I104" si="69">J97+K97+L97+M97</f>
        <v>0</v>
      </c>
      <c r="J97" s="51">
        <f>'[1]2.5 Отчет финансир источники'!S83</f>
        <v>0</v>
      </c>
      <c r="K97" s="51">
        <f>'[1]2.5 Отчет финансир источники'!T83</f>
        <v>0</v>
      </c>
      <c r="L97" s="51">
        <f>'[1]2.5 Отчет финансир источники'!U83</f>
        <v>0</v>
      </c>
      <c r="M97" s="51">
        <f>SUM('[1]2.5 Отчет финансир источники'!V83:X83)</f>
        <v>0</v>
      </c>
      <c r="N97" s="46">
        <f t="shared" ref="N97:N128" si="70">IF(D97="нд","нд",I97-D97)</f>
        <v>-614.19057599999985</v>
      </c>
      <c r="O97" s="47">
        <f t="shared" si="55"/>
        <v>-1</v>
      </c>
      <c r="P97" s="46">
        <f t="shared" ref="P97:P160" si="71">IF(E97="нд","нд",J97-E97)</f>
        <v>0</v>
      </c>
      <c r="Q97" s="48" t="str">
        <f t="shared" ref="Q97:Q160" si="72">IF($D97="нд","нд",IF(E97=0,"-",P97/E97*100))</f>
        <v>-</v>
      </c>
      <c r="R97" s="46">
        <f t="shared" ref="R97:R160" si="73">IF(F97="нд","нд",K97-F97)</f>
        <v>0</v>
      </c>
      <c r="S97" s="48" t="str">
        <f t="shared" ref="S97:S160" si="74">IF($D97="нд","нд",IF(F97=0,"-",R97/F97*100))</f>
        <v>-</v>
      </c>
      <c r="T97" s="46">
        <f t="shared" ref="T97:T160" si="75">IF(G97="нд","нд",L97-G97)</f>
        <v>0</v>
      </c>
      <c r="U97" s="48" t="str">
        <f t="shared" ref="U97:U160" si="76">IF($D97="нд","нд",IF(G97=0,"-",T97/G97*100))</f>
        <v>-</v>
      </c>
      <c r="V97" s="46">
        <f t="shared" ref="V97:V160" si="77">IF(H97="нд","нд",M97-H97)</f>
        <v>-614.19057599999985</v>
      </c>
      <c r="W97" s="48">
        <f t="shared" ref="W97:W160" si="78">IF($D97="нд","нд",IF(H97=0,"-",V97/H97*100))</f>
        <v>-100</v>
      </c>
      <c r="X97" s="52" t="str">
        <f>'[1]Формат ИПР'!AL85</f>
        <v>нд</v>
      </c>
    </row>
    <row r="98" spans="1:24" ht="93.6" x14ac:dyDescent="0.3">
      <c r="A98" s="41" t="str">
        <f>'[1]Формат ИПР'!A86</f>
        <v>1.1.2.3</v>
      </c>
      <c r="B98" s="43" t="str">
        <f>'[1]Формат ИПР'!B86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</c>
      <c r="C98" s="41" t="str">
        <f>'[1]Формат ИПР'!C86</f>
        <v>L_Che384</v>
      </c>
      <c r="D98" s="51">
        <f t="shared" si="68"/>
        <v>0</v>
      </c>
      <c r="E98" s="51">
        <f>'[1]2.5 Отчет финансир источники'!H84</f>
        <v>0</v>
      </c>
      <c r="F98" s="51">
        <f>'[1]2.5 Отчет финансир источники'!I84</f>
        <v>0</v>
      </c>
      <c r="G98" s="51">
        <f>'[1]2.5 Отчет финансир источники'!J84</f>
        <v>0</v>
      </c>
      <c r="H98" s="51">
        <f>IF(E98="нд","нд",SUM('[1]2.5 Отчет финансир источники'!K84:M84))</f>
        <v>0</v>
      </c>
      <c r="I98" s="51">
        <f t="shared" si="69"/>
        <v>189.36687626999998</v>
      </c>
      <c r="J98" s="51">
        <f>'[1]2.5 Отчет финансир источники'!S84</f>
        <v>0</v>
      </c>
      <c r="K98" s="51">
        <f>'[1]2.5 Отчет финансир источники'!T84</f>
        <v>0</v>
      </c>
      <c r="L98" s="51">
        <f>'[1]2.5 Отчет финансир источники'!U84</f>
        <v>2.1853183333333379</v>
      </c>
      <c r="M98" s="51">
        <f>SUM('[1]2.5 Отчет финансир источники'!V84:X84)</f>
        <v>187.18155793666665</v>
      </c>
      <c r="N98" s="46">
        <f t="shared" si="70"/>
        <v>189.36687626999998</v>
      </c>
      <c r="O98" s="47" t="str">
        <f t="shared" si="55"/>
        <v>-</v>
      </c>
      <c r="P98" s="46">
        <f t="shared" si="71"/>
        <v>0</v>
      </c>
      <c r="Q98" s="48" t="str">
        <f t="shared" si="72"/>
        <v>-</v>
      </c>
      <c r="R98" s="46">
        <f t="shared" si="73"/>
        <v>0</v>
      </c>
      <c r="S98" s="48" t="str">
        <f t="shared" si="74"/>
        <v>-</v>
      </c>
      <c r="T98" s="46">
        <f t="shared" si="75"/>
        <v>2.1853183333333379</v>
      </c>
      <c r="U98" s="48" t="str">
        <f t="shared" si="76"/>
        <v>-</v>
      </c>
      <c r="V98" s="46">
        <f t="shared" si="77"/>
        <v>187.18155793666665</v>
      </c>
      <c r="W98" s="48" t="str">
        <f t="shared" si="78"/>
        <v>-</v>
      </c>
      <c r="X98" s="52" t="str">
        <f>'[1]Формат ИПР'!AL86</f>
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</c>
    </row>
    <row r="99" spans="1:24" ht="46.8" x14ac:dyDescent="0.3">
      <c r="A99" s="41" t="str">
        <f>'[1]Формат ИПР'!A87</f>
        <v>1.1.2.3</v>
      </c>
      <c r="B99" s="43" t="str">
        <f>'[1]Формат ИПР'!B87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</c>
      <c r="C99" s="41" t="str">
        <f>'[1]Формат ИПР'!C87</f>
        <v>M_Che385</v>
      </c>
      <c r="D99" s="51">
        <f t="shared" si="68"/>
        <v>402.49838000399961</v>
      </c>
      <c r="E99" s="51">
        <f>'[1]2.5 Отчет финансир источники'!H85</f>
        <v>0</v>
      </c>
      <c r="F99" s="51">
        <f>'[1]2.5 Отчет финансир источники'!I85</f>
        <v>0</v>
      </c>
      <c r="G99" s="51">
        <f>'[1]2.5 Отчет финансир источники'!J85</f>
        <v>0</v>
      </c>
      <c r="H99" s="51">
        <f>IF(E99="нд","нд",SUM('[1]2.5 Отчет финансир источники'!K85:M85))</f>
        <v>402.49838000399961</v>
      </c>
      <c r="I99" s="51">
        <f t="shared" si="69"/>
        <v>0</v>
      </c>
      <c r="J99" s="51">
        <f>'[1]2.5 Отчет финансир источники'!S85</f>
        <v>0</v>
      </c>
      <c r="K99" s="51">
        <f>'[1]2.5 Отчет финансир источники'!T85</f>
        <v>0</v>
      </c>
      <c r="L99" s="51">
        <f>'[1]2.5 Отчет финансир источники'!U85</f>
        <v>0</v>
      </c>
      <c r="M99" s="51">
        <f>SUM('[1]2.5 Отчет финансир источники'!V85:X85)</f>
        <v>0</v>
      </c>
      <c r="N99" s="46">
        <f t="shared" si="70"/>
        <v>-402.49838000399961</v>
      </c>
      <c r="O99" s="47">
        <f t="shared" si="55"/>
        <v>-1</v>
      </c>
      <c r="P99" s="46">
        <f t="shared" si="71"/>
        <v>0</v>
      </c>
      <c r="Q99" s="48" t="str">
        <f t="shared" si="72"/>
        <v>-</v>
      </c>
      <c r="R99" s="46">
        <f t="shared" si="73"/>
        <v>0</v>
      </c>
      <c r="S99" s="48" t="str">
        <f t="shared" si="74"/>
        <v>-</v>
      </c>
      <c r="T99" s="46">
        <f t="shared" si="75"/>
        <v>0</v>
      </c>
      <c r="U99" s="48" t="str">
        <f t="shared" si="76"/>
        <v>-</v>
      </c>
      <c r="V99" s="46">
        <f t="shared" si="77"/>
        <v>-402.49838000399961</v>
      </c>
      <c r="W99" s="48">
        <f t="shared" si="78"/>
        <v>-100</v>
      </c>
      <c r="X99" s="52" t="str">
        <f>'[1]Формат ИПР'!AL87</f>
        <v>нд</v>
      </c>
    </row>
    <row r="100" spans="1:24" ht="46.8" x14ac:dyDescent="0.3">
      <c r="A100" s="41" t="str">
        <f>'[1]Формат ИПР'!A88</f>
        <v>1.1.2.3</v>
      </c>
      <c r="B100" s="43" t="str">
        <f>'[1]Формат ИПР'!B88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</c>
      <c r="C100" s="41" t="str">
        <f>'[1]Формат ИПР'!C88</f>
        <v>M_Che386</v>
      </c>
      <c r="D100" s="51">
        <f t="shared" si="68"/>
        <v>392.08496000400004</v>
      </c>
      <c r="E100" s="51">
        <f>'[1]2.5 Отчет финансир источники'!H86</f>
        <v>0</v>
      </c>
      <c r="F100" s="51">
        <f>'[1]2.5 Отчет финансир источники'!I86</f>
        <v>0</v>
      </c>
      <c r="G100" s="51">
        <f>'[1]2.5 Отчет финансир источники'!J86</f>
        <v>0</v>
      </c>
      <c r="H100" s="51">
        <f>IF(E100="нд","нд",SUM('[1]2.5 Отчет финансир источники'!K86:M86))</f>
        <v>392.08496000400004</v>
      </c>
      <c r="I100" s="51">
        <f t="shared" si="69"/>
        <v>0</v>
      </c>
      <c r="J100" s="51">
        <f>'[1]2.5 Отчет финансир источники'!S86</f>
        <v>0</v>
      </c>
      <c r="K100" s="51">
        <f>'[1]2.5 Отчет финансир источники'!T86</f>
        <v>0</v>
      </c>
      <c r="L100" s="51">
        <f>'[1]2.5 Отчет финансир источники'!U86</f>
        <v>0</v>
      </c>
      <c r="M100" s="51">
        <f>SUM('[1]2.5 Отчет финансир источники'!V86:X86)</f>
        <v>0</v>
      </c>
      <c r="N100" s="46">
        <f t="shared" si="70"/>
        <v>-392.08496000400004</v>
      </c>
      <c r="O100" s="47">
        <f t="shared" si="55"/>
        <v>-1</v>
      </c>
      <c r="P100" s="46">
        <f t="shared" si="71"/>
        <v>0</v>
      </c>
      <c r="Q100" s="48" t="str">
        <f t="shared" si="72"/>
        <v>-</v>
      </c>
      <c r="R100" s="46">
        <f t="shared" si="73"/>
        <v>0</v>
      </c>
      <c r="S100" s="48" t="str">
        <f t="shared" si="74"/>
        <v>-</v>
      </c>
      <c r="T100" s="46">
        <f t="shared" si="75"/>
        <v>0</v>
      </c>
      <c r="U100" s="48" t="str">
        <f t="shared" si="76"/>
        <v>-</v>
      </c>
      <c r="V100" s="46">
        <f t="shared" si="77"/>
        <v>-392.08496000400004</v>
      </c>
      <c r="W100" s="48">
        <f t="shared" si="78"/>
        <v>-100</v>
      </c>
      <c r="X100" s="52" t="str">
        <f>'[1]Формат ИПР'!AL88</f>
        <v>нд</v>
      </c>
    </row>
    <row r="101" spans="1:24" ht="46.8" x14ac:dyDescent="0.3">
      <c r="A101" s="41" t="str">
        <f>'[1]Формат ИПР'!A89</f>
        <v>1.1.2.3</v>
      </c>
      <c r="B101" s="43" t="str">
        <f>'[1]Формат ИПР'!B89</f>
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</c>
      <c r="C101" s="41" t="str">
        <f>'[1]Формат ИПР'!C89</f>
        <v>M_Che387</v>
      </c>
      <c r="D101" s="51">
        <f t="shared" si="68"/>
        <v>256.937739996</v>
      </c>
      <c r="E101" s="51">
        <f>'[1]2.5 Отчет финансир источники'!H87</f>
        <v>0</v>
      </c>
      <c r="F101" s="51">
        <f>'[1]2.5 Отчет финансир источники'!I87</f>
        <v>0</v>
      </c>
      <c r="G101" s="51">
        <f>'[1]2.5 Отчет финансир источники'!J87</f>
        <v>0</v>
      </c>
      <c r="H101" s="51">
        <f>IF(E101="нд","нд",SUM('[1]2.5 Отчет финансир источники'!K87:M87))</f>
        <v>256.937739996</v>
      </c>
      <c r="I101" s="51">
        <f t="shared" si="69"/>
        <v>0</v>
      </c>
      <c r="J101" s="51">
        <f>'[1]2.5 Отчет финансир источники'!S87</f>
        <v>0</v>
      </c>
      <c r="K101" s="51">
        <f>'[1]2.5 Отчет финансир источники'!T87</f>
        <v>0</v>
      </c>
      <c r="L101" s="51">
        <f>'[1]2.5 Отчет финансир источники'!U87</f>
        <v>0</v>
      </c>
      <c r="M101" s="51">
        <f>SUM('[1]2.5 Отчет финансир источники'!V87:X87)</f>
        <v>0</v>
      </c>
      <c r="N101" s="46">
        <f t="shared" si="70"/>
        <v>-256.937739996</v>
      </c>
      <c r="O101" s="47">
        <f t="shared" si="55"/>
        <v>-1</v>
      </c>
      <c r="P101" s="46">
        <f t="shared" si="71"/>
        <v>0</v>
      </c>
      <c r="Q101" s="48" t="str">
        <f t="shared" si="72"/>
        <v>-</v>
      </c>
      <c r="R101" s="46">
        <f t="shared" si="73"/>
        <v>0</v>
      </c>
      <c r="S101" s="48" t="str">
        <f t="shared" si="74"/>
        <v>-</v>
      </c>
      <c r="T101" s="46">
        <f t="shared" si="75"/>
        <v>0</v>
      </c>
      <c r="U101" s="48" t="str">
        <f t="shared" si="76"/>
        <v>-</v>
      </c>
      <c r="V101" s="46">
        <f t="shared" si="77"/>
        <v>-256.937739996</v>
      </c>
      <c r="W101" s="48">
        <f t="shared" si="78"/>
        <v>-100</v>
      </c>
      <c r="X101" s="52" t="str">
        <f>'[1]Формат ИПР'!AL89</f>
        <v>нд</v>
      </c>
    </row>
    <row r="102" spans="1:24" ht="46.8" x14ac:dyDescent="0.3">
      <c r="A102" s="41" t="str">
        <f>'[1]Формат ИПР'!A90</f>
        <v>1.1.2.3</v>
      </c>
      <c r="B102" s="43" t="str">
        <f>'[1]Формат ИПР'!B90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</c>
      <c r="C102" s="41" t="str">
        <f>'[1]Формат ИПР'!C90</f>
        <v>M_Che388</v>
      </c>
      <c r="D102" s="51">
        <f t="shared" si="68"/>
        <v>567.93785000399998</v>
      </c>
      <c r="E102" s="51">
        <f>'[1]2.5 Отчет финансир источники'!H88</f>
        <v>0</v>
      </c>
      <c r="F102" s="51">
        <f>'[1]2.5 Отчет финансир источники'!I88</f>
        <v>0</v>
      </c>
      <c r="G102" s="51">
        <f>'[1]2.5 Отчет финансир источники'!J88</f>
        <v>0</v>
      </c>
      <c r="H102" s="51">
        <f>IF(E102="нд","нд",SUM('[1]2.5 Отчет финансир источники'!K88:M88))</f>
        <v>567.93785000399998</v>
      </c>
      <c r="I102" s="51">
        <f t="shared" si="69"/>
        <v>0</v>
      </c>
      <c r="J102" s="51">
        <f>'[1]2.5 Отчет финансир источники'!S88</f>
        <v>0</v>
      </c>
      <c r="K102" s="51">
        <f>'[1]2.5 Отчет финансир источники'!T88</f>
        <v>0</v>
      </c>
      <c r="L102" s="51">
        <f>'[1]2.5 Отчет финансир источники'!U88</f>
        <v>0</v>
      </c>
      <c r="M102" s="51">
        <f>SUM('[1]2.5 Отчет финансир источники'!V88:X88)</f>
        <v>0</v>
      </c>
      <c r="N102" s="46">
        <f t="shared" si="70"/>
        <v>-567.93785000399998</v>
      </c>
      <c r="O102" s="47">
        <f t="shared" si="55"/>
        <v>-1</v>
      </c>
      <c r="P102" s="46">
        <f t="shared" si="71"/>
        <v>0</v>
      </c>
      <c r="Q102" s="48" t="str">
        <f t="shared" si="72"/>
        <v>-</v>
      </c>
      <c r="R102" s="46">
        <f t="shared" si="73"/>
        <v>0</v>
      </c>
      <c r="S102" s="48" t="str">
        <f t="shared" si="74"/>
        <v>-</v>
      </c>
      <c r="T102" s="46">
        <f t="shared" si="75"/>
        <v>0</v>
      </c>
      <c r="U102" s="48" t="str">
        <f t="shared" si="76"/>
        <v>-</v>
      </c>
      <c r="V102" s="46">
        <f t="shared" si="77"/>
        <v>-567.93785000399998</v>
      </c>
      <c r="W102" s="48">
        <f t="shared" si="78"/>
        <v>-100</v>
      </c>
      <c r="X102" s="52" t="str">
        <f>'[1]Формат ИПР'!AL90</f>
        <v>нд</v>
      </c>
    </row>
    <row r="103" spans="1:24" ht="46.8" x14ac:dyDescent="0.3">
      <c r="A103" s="41" t="str">
        <f>'[1]Формат ИПР'!A91</f>
        <v>1.1.2.3</v>
      </c>
      <c r="B103" s="43" t="str">
        <f>'[1]Формат ИПР'!B91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</c>
      <c r="C103" s="41" t="str">
        <f>'[1]Формат ИПР'!C91</f>
        <v>M_Che389</v>
      </c>
      <c r="D103" s="51">
        <f t="shared" si="68"/>
        <v>543.55736000400009</v>
      </c>
      <c r="E103" s="51">
        <f>'[1]2.5 Отчет финансир источники'!H89</f>
        <v>0</v>
      </c>
      <c r="F103" s="51">
        <f>'[1]2.5 Отчет финансир источники'!I89</f>
        <v>0</v>
      </c>
      <c r="G103" s="51">
        <f>'[1]2.5 Отчет финансир источники'!J89</f>
        <v>0</v>
      </c>
      <c r="H103" s="51">
        <f>IF(E103="нд","нд",SUM('[1]2.5 Отчет финансир источники'!K89:M89))</f>
        <v>543.55736000400009</v>
      </c>
      <c r="I103" s="51">
        <f t="shared" si="69"/>
        <v>0</v>
      </c>
      <c r="J103" s="51">
        <f>'[1]2.5 Отчет финансир источники'!S89</f>
        <v>0</v>
      </c>
      <c r="K103" s="51">
        <f>'[1]2.5 Отчет финансир источники'!T89</f>
        <v>0</v>
      </c>
      <c r="L103" s="51">
        <f>'[1]2.5 Отчет финансир источники'!U89</f>
        <v>0</v>
      </c>
      <c r="M103" s="51">
        <f>SUM('[1]2.5 Отчет финансир источники'!V89:X89)</f>
        <v>0</v>
      </c>
      <c r="N103" s="46">
        <f t="shared" si="70"/>
        <v>-543.55736000400009</v>
      </c>
      <c r="O103" s="47">
        <f t="shared" si="55"/>
        <v>-1</v>
      </c>
      <c r="P103" s="46">
        <f t="shared" si="71"/>
        <v>0</v>
      </c>
      <c r="Q103" s="48" t="str">
        <f t="shared" si="72"/>
        <v>-</v>
      </c>
      <c r="R103" s="46">
        <f t="shared" si="73"/>
        <v>0</v>
      </c>
      <c r="S103" s="48" t="str">
        <f t="shared" si="74"/>
        <v>-</v>
      </c>
      <c r="T103" s="46">
        <f t="shared" si="75"/>
        <v>0</v>
      </c>
      <c r="U103" s="48" t="str">
        <f t="shared" si="76"/>
        <v>-</v>
      </c>
      <c r="V103" s="46">
        <f t="shared" si="77"/>
        <v>-543.55736000400009</v>
      </c>
      <c r="W103" s="48">
        <f t="shared" si="78"/>
        <v>-100</v>
      </c>
      <c r="X103" s="52" t="str">
        <f>'[1]Формат ИПР'!AL91</f>
        <v>нд</v>
      </c>
    </row>
    <row r="104" spans="1:24" ht="46.8" x14ac:dyDescent="0.3">
      <c r="A104" s="41" t="str">
        <f>'[1]Формат ИПР'!A92</f>
        <v>1.1.2.3</v>
      </c>
      <c r="B104" s="43" t="str">
        <f>'[1]Формат ИПР'!B92</f>
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</c>
      <c r="C104" s="41" t="str">
        <f>'[1]Формат ИПР'!C92</f>
        <v>M_Che390</v>
      </c>
      <c r="D104" s="51">
        <f t="shared" si="68"/>
        <v>257.31288999599951</v>
      </c>
      <c r="E104" s="51">
        <f>'[1]2.5 Отчет финансир источники'!H90</f>
        <v>0</v>
      </c>
      <c r="F104" s="51">
        <f>'[1]2.5 Отчет финансир источники'!I90</f>
        <v>0</v>
      </c>
      <c r="G104" s="51">
        <f>'[1]2.5 Отчет финансир источники'!J90</f>
        <v>0</v>
      </c>
      <c r="H104" s="51">
        <f>IF(E104="нд","нд",SUM('[1]2.5 Отчет финансир источники'!K90:M90))</f>
        <v>257.31288999599951</v>
      </c>
      <c r="I104" s="51">
        <f t="shared" si="69"/>
        <v>0</v>
      </c>
      <c r="J104" s="51">
        <f>'[1]2.5 Отчет финансир источники'!S90</f>
        <v>0</v>
      </c>
      <c r="K104" s="51">
        <f>'[1]2.5 Отчет финансир источники'!T90</f>
        <v>0</v>
      </c>
      <c r="L104" s="51">
        <f>'[1]2.5 Отчет финансир источники'!U90</f>
        <v>0</v>
      </c>
      <c r="M104" s="51">
        <f>SUM('[1]2.5 Отчет финансир источники'!V90:X90)</f>
        <v>0</v>
      </c>
      <c r="N104" s="46">
        <f t="shared" si="70"/>
        <v>-257.31288999599951</v>
      </c>
      <c r="O104" s="47">
        <f t="shared" si="55"/>
        <v>-1</v>
      </c>
      <c r="P104" s="46">
        <f t="shared" si="71"/>
        <v>0</v>
      </c>
      <c r="Q104" s="48" t="str">
        <f t="shared" si="72"/>
        <v>-</v>
      </c>
      <c r="R104" s="46">
        <f t="shared" si="73"/>
        <v>0</v>
      </c>
      <c r="S104" s="48" t="str">
        <f t="shared" si="74"/>
        <v>-</v>
      </c>
      <c r="T104" s="46">
        <f t="shared" si="75"/>
        <v>0</v>
      </c>
      <c r="U104" s="48" t="str">
        <f t="shared" si="76"/>
        <v>-</v>
      </c>
      <c r="V104" s="46">
        <f t="shared" si="77"/>
        <v>-257.31288999599951</v>
      </c>
      <c r="W104" s="48">
        <f t="shared" si="78"/>
        <v>-100</v>
      </c>
      <c r="X104" s="52" t="str">
        <f>'[1]Формат ИПР'!AL92</f>
        <v>нд</v>
      </c>
    </row>
    <row r="105" spans="1:24" ht="31.2" x14ac:dyDescent="0.3">
      <c r="A105" s="42" t="s">
        <v>113</v>
      </c>
      <c r="B105" s="41" t="s">
        <v>114</v>
      </c>
      <c r="C105" s="44" t="s">
        <v>24</v>
      </c>
      <c r="D105" s="50">
        <f>D106+D107</f>
        <v>0</v>
      </c>
      <c r="E105" s="50">
        <f t="shared" ref="E105:M105" si="79">E106+E107</f>
        <v>0</v>
      </c>
      <c r="F105" s="50">
        <f t="shared" si="79"/>
        <v>0</v>
      </c>
      <c r="G105" s="50">
        <f t="shared" si="79"/>
        <v>0</v>
      </c>
      <c r="H105" s="50">
        <f t="shared" si="79"/>
        <v>0</v>
      </c>
      <c r="I105" s="50">
        <f t="shared" si="79"/>
        <v>0</v>
      </c>
      <c r="J105" s="50">
        <f t="shared" si="79"/>
        <v>0</v>
      </c>
      <c r="K105" s="50">
        <f t="shared" si="79"/>
        <v>0</v>
      </c>
      <c r="L105" s="50">
        <f t="shared" si="79"/>
        <v>0</v>
      </c>
      <c r="M105" s="50">
        <f t="shared" si="79"/>
        <v>0</v>
      </c>
      <c r="N105" s="46">
        <f t="shared" si="70"/>
        <v>0</v>
      </c>
      <c r="O105" s="47" t="str">
        <f t="shared" si="55"/>
        <v>-</v>
      </c>
      <c r="P105" s="46">
        <f t="shared" si="71"/>
        <v>0</v>
      </c>
      <c r="Q105" s="48" t="str">
        <f t="shared" si="72"/>
        <v>-</v>
      </c>
      <c r="R105" s="46">
        <f t="shared" si="73"/>
        <v>0</v>
      </c>
      <c r="S105" s="48" t="str">
        <f t="shared" si="74"/>
        <v>-</v>
      </c>
      <c r="T105" s="46">
        <f t="shared" si="75"/>
        <v>0</v>
      </c>
      <c r="U105" s="48" t="str">
        <f t="shared" si="76"/>
        <v>-</v>
      </c>
      <c r="V105" s="46">
        <f t="shared" si="77"/>
        <v>0</v>
      </c>
      <c r="W105" s="48" t="str">
        <f t="shared" si="78"/>
        <v>-</v>
      </c>
      <c r="X105" s="41" t="s">
        <v>25</v>
      </c>
    </row>
    <row r="106" spans="1:24" x14ac:dyDescent="0.3">
      <c r="A106" s="42" t="s">
        <v>115</v>
      </c>
      <c r="B106" s="41" t="s">
        <v>116</v>
      </c>
      <c r="C106" s="44" t="s">
        <v>24</v>
      </c>
      <c r="D106" s="50">
        <v>0</v>
      </c>
      <c r="E106" s="50">
        <v>0</v>
      </c>
      <c r="F106" s="50">
        <v>0</v>
      </c>
      <c r="G106" s="50">
        <v>0</v>
      </c>
      <c r="H106" s="50">
        <v>0</v>
      </c>
      <c r="I106" s="50">
        <v>0</v>
      </c>
      <c r="J106" s="50">
        <v>0</v>
      </c>
      <c r="K106" s="50">
        <v>0</v>
      </c>
      <c r="L106" s="50">
        <v>0</v>
      </c>
      <c r="M106" s="50">
        <v>0</v>
      </c>
      <c r="N106" s="46">
        <f t="shared" si="70"/>
        <v>0</v>
      </c>
      <c r="O106" s="47" t="str">
        <f t="shared" si="55"/>
        <v>-</v>
      </c>
      <c r="P106" s="46">
        <f t="shared" si="71"/>
        <v>0</v>
      </c>
      <c r="Q106" s="48" t="str">
        <f t="shared" si="72"/>
        <v>-</v>
      </c>
      <c r="R106" s="46">
        <f t="shared" si="73"/>
        <v>0</v>
      </c>
      <c r="S106" s="48" t="str">
        <f t="shared" si="74"/>
        <v>-</v>
      </c>
      <c r="T106" s="46">
        <f t="shared" si="75"/>
        <v>0</v>
      </c>
      <c r="U106" s="48" t="str">
        <f t="shared" si="76"/>
        <v>-</v>
      </c>
      <c r="V106" s="46">
        <f t="shared" si="77"/>
        <v>0</v>
      </c>
      <c r="W106" s="48" t="str">
        <f t="shared" si="78"/>
        <v>-</v>
      </c>
      <c r="X106" s="41" t="s">
        <v>25</v>
      </c>
    </row>
    <row r="107" spans="1:24" ht="31.2" x14ac:dyDescent="0.3">
      <c r="A107" s="42" t="s">
        <v>117</v>
      </c>
      <c r="B107" s="41" t="s">
        <v>118</v>
      </c>
      <c r="C107" s="44" t="s">
        <v>24</v>
      </c>
      <c r="D107" s="50">
        <v>0</v>
      </c>
      <c r="E107" s="50">
        <v>0</v>
      </c>
      <c r="F107" s="50">
        <v>0</v>
      </c>
      <c r="G107" s="50">
        <v>0</v>
      </c>
      <c r="H107" s="50">
        <v>0</v>
      </c>
      <c r="I107" s="50">
        <v>0</v>
      </c>
      <c r="J107" s="50">
        <v>0</v>
      </c>
      <c r="K107" s="50">
        <v>0</v>
      </c>
      <c r="L107" s="50">
        <v>0</v>
      </c>
      <c r="M107" s="50">
        <v>0</v>
      </c>
      <c r="N107" s="50">
        <v>0</v>
      </c>
      <c r="O107" s="50">
        <v>0</v>
      </c>
      <c r="P107" s="50">
        <v>0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41" t="s">
        <v>25</v>
      </c>
    </row>
    <row r="108" spans="1:24" ht="46.8" x14ac:dyDescent="0.3">
      <c r="A108" s="42" t="s">
        <v>119</v>
      </c>
      <c r="B108" s="41" t="s">
        <v>120</v>
      </c>
      <c r="C108" s="44" t="s">
        <v>24</v>
      </c>
      <c r="D108" s="51">
        <f>D109+D110</f>
        <v>0</v>
      </c>
      <c r="E108" s="51">
        <f t="shared" ref="E108:M108" si="80">E109+E110</f>
        <v>0</v>
      </c>
      <c r="F108" s="51">
        <f t="shared" si="80"/>
        <v>0</v>
      </c>
      <c r="G108" s="51">
        <f t="shared" si="80"/>
        <v>0</v>
      </c>
      <c r="H108" s="51">
        <f t="shared" si="80"/>
        <v>0</v>
      </c>
      <c r="I108" s="51">
        <f t="shared" si="80"/>
        <v>0</v>
      </c>
      <c r="J108" s="51">
        <f t="shared" si="80"/>
        <v>0</v>
      </c>
      <c r="K108" s="51">
        <f t="shared" si="80"/>
        <v>0</v>
      </c>
      <c r="L108" s="51">
        <f t="shared" si="80"/>
        <v>0</v>
      </c>
      <c r="M108" s="51">
        <f t="shared" si="80"/>
        <v>0</v>
      </c>
      <c r="N108" s="46">
        <f t="shared" si="70"/>
        <v>0</v>
      </c>
      <c r="O108" s="47" t="str">
        <f t="shared" si="55"/>
        <v>-</v>
      </c>
      <c r="P108" s="46">
        <f t="shared" si="71"/>
        <v>0</v>
      </c>
      <c r="Q108" s="48" t="str">
        <f t="shared" si="72"/>
        <v>-</v>
      </c>
      <c r="R108" s="46">
        <f t="shared" si="73"/>
        <v>0</v>
      </c>
      <c r="S108" s="48" t="str">
        <f t="shared" si="74"/>
        <v>-</v>
      </c>
      <c r="T108" s="46">
        <f t="shared" si="75"/>
        <v>0</v>
      </c>
      <c r="U108" s="48" t="str">
        <f t="shared" si="76"/>
        <v>-</v>
      </c>
      <c r="V108" s="46">
        <f t="shared" si="77"/>
        <v>0</v>
      </c>
      <c r="W108" s="48" t="str">
        <f t="shared" si="78"/>
        <v>-</v>
      </c>
      <c r="X108" s="41" t="s">
        <v>25</v>
      </c>
    </row>
    <row r="109" spans="1:24" ht="31.2" x14ac:dyDescent="0.3">
      <c r="A109" s="42" t="s">
        <v>121</v>
      </c>
      <c r="B109" s="41" t="s">
        <v>122</v>
      </c>
      <c r="C109" s="44" t="s">
        <v>24</v>
      </c>
      <c r="D109" s="51">
        <v>0</v>
      </c>
      <c r="E109" s="51">
        <v>0</v>
      </c>
      <c r="F109" s="51">
        <v>0</v>
      </c>
      <c r="G109" s="51">
        <v>0</v>
      </c>
      <c r="H109" s="51">
        <v>0</v>
      </c>
      <c r="I109" s="51">
        <v>0</v>
      </c>
      <c r="J109" s="51">
        <v>0</v>
      </c>
      <c r="K109" s="51">
        <v>0</v>
      </c>
      <c r="L109" s="51">
        <v>0</v>
      </c>
      <c r="M109" s="51">
        <v>0</v>
      </c>
      <c r="N109" s="46">
        <f t="shared" si="70"/>
        <v>0</v>
      </c>
      <c r="O109" s="47" t="str">
        <f t="shared" si="55"/>
        <v>-</v>
      </c>
      <c r="P109" s="46">
        <f t="shared" si="71"/>
        <v>0</v>
      </c>
      <c r="Q109" s="48" t="str">
        <f t="shared" si="72"/>
        <v>-</v>
      </c>
      <c r="R109" s="46">
        <f t="shared" si="73"/>
        <v>0</v>
      </c>
      <c r="S109" s="48" t="str">
        <f t="shared" si="74"/>
        <v>-</v>
      </c>
      <c r="T109" s="46">
        <f t="shared" si="75"/>
        <v>0</v>
      </c>
      <c r="U109" s="48" t="str">
        <f t="shared" si="76"/>
        <v>-</v>
      </c>
      <c r="V109" s="46">
        <f t="shared" si="77"/>
        <v>0</v>
      </c>
      <c r="W109" s="48" t="str">
        <f t="shared" si="78"/>
        <v>-</v>
      </c>
      <c r="X109" s="41" t="s">
        <v>25</v>
      </c>
    </row>
    <row r="110" spans="1:24" ht="31.2" x14ac:dyDescent="0.3">
      <c r="A110" s="42" t="s">
        <v>123</v>
      </c>
      <c r="B110" s="41" t="s">
        <v>124</v>
      </c>
      <c r="C110" s="44" t="s">
        <v>24</v>
      </c>
      <c r="D110" s="51">
        <v>0</v>
      </c>
      <c r="E110" s="51">
        <v>0</v>
      </c>
      <c r="F110" s="51">
        <v>0</v>
      </c>
      <c r="G110" s="51">
        <v>0</v>
      </c>
      <c r="H110" s="51">
        <v>0</v>
      </c>
      <c r="I110" s="51">
        <v>0</v>
      </c>
      <c r="J110" s="51">
        <v>0</v>
      </c>
      <c r="K110" s="51">
        <v>0</v>
      </c>
      <c r="L110" s="51">
        <v>0</v>
      </c>
      <c r="M110" s="51">
        <v>0</v>
      </c>
      <c r="N110" s="51">
        <v>0</v>
      </c>
      <c r="O110" s="47" t="str">
        <f t="shared" si="55"/>
        <v>-</v>
      </c>
      <c r="P110" s="46">
        <f t="shared" si="71"/>
        <v>0</v>
      </c>
      <c r="Q110" s="48" t="str">
        <f t="shared" si="72"/>
        <v>-</v>
      </c>
      <c r="R110" s="46">
        <f t="shared" si="73"/>
        <v>0</v>
      </c>
      <c r="S110" s="48" t="str">
        <f t="shared" si="74"/>
        <v>-</v>
      </c>
      <c r="T110" s="46">
        <f t="shared" si="75"/>
        <v>0</v>
      </c>
      <c r="U110" s="48" t="str">
        <f t="shared" si="76"/>
        <v>-</v>
      </c>
      <c r="V110" s="46">
        <f t="shared" si="77"/>
        <v>0</v>
      </c>
      <c r="W110" s="48" t="str">
        <f t="shared" si="78"/>
        <v>-</v>
      </c>
      <c r="X110" s="41" t="s">
        <v>25</v>
      </c>
    </row>
    <row r="111" spans="1:24" ht="31.2" x14ac:dyDescent="0.3">
      <c r="A111" s="42" t="s">
        <v>125</v>
      </c>
      <c r="B111" s="41" t="s">
        <v>126</v>
      </c>
      <c r="C111" s="44" t="s">
        <v>24</v>
      </c>
      <c r="D111" s="51">
        <f>SUM(D112:D127)</f>
        <v>1245.2414932759109</v>
      </c>
      <c r="E111" s="51">
        <f t="shared" ref="E111:M111" si="81">SUM(E112:E127)</f>
        <v>0</v>
      </c>
      <c r="F111" s="51">
        <f t="shared" si="81"/>
        <v>0</v>
      </c>
      <c r="G111" s="51">
        <f t="shared" si="81"/>
        <v>0</v>
      </c>
      <c r="H111" s="51">
        <f t="shared" si="81"/>
        <v>1245.2414932759109</v>
      </c>
      <c r="I111" s="51">
        <f t="shared" si="81"/>
        <v>85.134061720000005</v>
      </c>
      <c r="J111" s="51">
        <f t="shared" si="81"/>
        <v>0</v>
      </c>
      <c r="K111" s="51">
        <f t="shared" si="81"/>
        <v>0</v>
      </c>
      <c r="L111" s="51">
        <f t="shared" si="81"/>
        <v>8.9160622083333347</v>
      </c>
      <c r="M111" s="51">
        <f t="shared" si="81"/>
        <v>76.217999511666676</v>
      </c>
      <c r="N111" s="51">
        <f>SUM(N114:N125)</f>
        <v>-1125.8222636601186</v>
      </c>
      <c r="O111" s="47">
        <f t="shared" si="55"/>
        <v>-0.90409954192770192</v>
      </c>
      <c r="P111" s="46">
        <f t="shared" si="71"/>
        <v>0</v>
      </c>
      <c r="Q111" s="48" t="str">
        <f t="shared" si="72"/>
        <v>-</v>
      </c>
      <c r="R111" s="46">
        <f t="shared" si="73"/>
        <v>0</v>
      </c>
      <c r="S111" s="48" t="str">
        <f t="shared" si="74"/>
        <v>-</v>
      </c>
      <c r="T111" s="46">
        <f t="shared" si="75"/>
        <v>8.9160622083333347</v>
      </c>
      <c r="U111" s="48" t="str">
        <f t="shared" si="76"/>
        <v>-</v>
      </c>
      <c r="V111" s="46">
        <f t="shared" si="77"/>
        <v>-1169.0234937642442</v>
      </c>
      <c r="W111" s="48">
        <f t="shared" si="78"/>
        <v>-93.879259571478244</v>
      </c>
      <c r="X111" s="41" t="s">
        <v>25</v>
      </c>
    </row>
    <row r="112" spans="1:24" ht="93.6" x14ac:dyDescent="0.3">
      <c r="A112" s="41" t="str">
        <f>'[1]Формат ИПР'!A100</f>
        <v>1.1.4</v>
      </c>
      <c r="B112" s="43" t="str">
        <f>'[1]Формат ИПР'!B100</f>
        <v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v>
      </c>
      <c r="C112" s="41" t="str">
        <f>'[1]Формат ИПР'!C100</f>
        <v>L_Che365_20</v>
      </c>
      <c r="D112" s="51">
        <f t="shared" ref="D112:D127" si="82">IF(E112="нд","нд",E112+F112+G112+H112)</f>
        <v>0</v>
      </c>
      <c r="E112" s="51">
        <f>'[1]2.5 Отчет финансир источники'!H98</f>
        <v>0</v>
      </c>
      <c r="F112" s="51">
        <f>'[1]2.5 Отчет финансир источники'!I98</f>
        <v>0</v>
      </c>
      <c r="G112" s="51">
        <f>'[1]2.5 Отчет финансир источники'!J98</f>
        <v>0</v>
      </c>
      <c r="H112" s="51">
        <f>IF(E112="нд","нд",SUM('[1]2.5 Отчет финансир источники'!K98:M98))</f>
        <v>0</v>
      </c>
      <c r="I112" s="51">
        <f t="shared" ref="I112:I127" si="83">J112+K112+L112+M112</f>
        <v>1.41576181</v>
      </c>
      <c r="J112" s="51">
        <f>'[1]2.5 Отчет финансир источники'!S98</f>
        <v>0</v>
      </c>
      <c r="K112" s="51">
        <f>'[1]2.5 Отчет финансир источники'!T98</f>
        <v>0</v>
      </c>
      <c r="L112" s="51">
        <f>'[1]2.5 Отчет финансир источники'!U98</f>
        <v>0</v>
      </c>
      <c r="M112" s="51">
        <f>SUM('[1]2.5 Отчет финансир источники'!V98:X98)</f>
        <v>1.41576181</v>
      </c>
      <c r="N112" s="46">
        <f t="shared" ref="N112:N127" si="84">IF(D112="нд","нд",I112-D112)</f>
        <v>1.41576181</v>
      </c>
      <c r="O112" s="47" t="str">
        <f t="shared" si="55"/>
        <v>-</v>
      </c>
      <c r="P112" s="46">
        <f t="shared" si="71"/>
        <v>0</v>
      </c>
      <c r="Q112" s="48" t="str">
        <f t="shared" si="72"/>
        <v>-</v>
      </c>
      <c r="R112" s="46">
        <f t="shared" si="73"/>
        <v>0</v>
      </c>
      <c r="S112" s="48" t="str">
        <f t="shared" si="74"/>
        <v>-</v>
      </c>
      <c r="T112" s="46">
        <f t="shared" si="75"/>
        <v>0</v>
      </c>
      <c r="U112" s="48" t="str">
        <f t="shared" si="76"/>
        <v>-</v>
      </c>
      <c r="V112" s="46">
        <f t="shared" si="77"/>
        <v>1.41576181</v>
      </c>
      <c r="W112" s="48" t="str">
        <f t="shared" si="78"/>
        <v>-</v>
      </c>
      <c r="X112" s="52" t="str">
        <f>'[1]Формат ИПР'!AL100</f>
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</c>
    </row>
    <row r="113" spans="1:24" ht="93.6" x14ac:dyDescent="0.3">
      <c r="A113" s="41" t="str">
        <f>'[1]Формат ИПР'!A101</f>
        <v>1.1.4</v>
      </c>
      <c r="B113" s="43" t="str">
        <f>'[1]Формат ИПР'!B101</f>
        <v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v>
      </c>
      <c r="C113" s="41" t="str">
        <f>'[1]Формат ИПР'!C101</f>
        <v>L_Che366_20</v>
      </c>
      <c r="D113" s="51">
        <f t="shared" si="82"/>
        <v>0</v>
      </c>
      <c r="E113" s="51">
        <f>'[1]2.5 Отчет финансир источники'!H99</f>
        <v>0</v>
      </c>
      <c r="F113" s="51">
        <f>'[1]2.5 Отчет финансир источники'!I99</f>
        <v>0</v>
      </c>
      <c r="G113" s="51">
        <f>'[1]2.5 Отчет финансир источники'!J99</f>
        <v>0</v>
      </c>
      <c r="H113" s="51">
        <f>IF(E113="нд","нд",SUM('[1]2.5 Отчет финансир источники'!K99:M99))</f>
        <v>0</v>
      </c>
      <c r="I113" s="51">
        <f t="shared" si="83"/>
        <v>1.7108772000000001</v>
      </c>
      <c r="J113" s="51">
        <f>'[1]2.5 Отчет финансир источники'!S99</f>
        <v>0</v>
      </c>
      <c r="K113" s="51">
        <f>'[1]2.5 Отчет финансир источники'!T99</f>
        <v>0</v>
      </c>
      <c r="L113" s="51">
        <f>'[1]2.5 Отчет финансир источники'!U99</f>
        <v>0</v>
      </c>
      <c r="M113" s="51">
        <f>SUM('[1]2.5 Отчет финансир источники'!V99:X99)</f>
        <v>1.7108772000000001</v>
      </c>
      <c r="N113" s="46">
        <f t="shared" si="84"/>
        <v>1.7108772000000001</v>
      </c>
      <c r="O113" s="47" t="str">
        <f t="shared" si="55"/>
        <v>-</v>
      </c>
      <c r="P113" s="46">
        <f t="shared" si="71"/>
        <v>0</v>
      </c>
      <c r="Q113" s="48" t="str">
        <f t="shared" si="72"/>
        <v>-</v>
      </c>
      <c r="R113" s="46">
        <f t="shared" si="73"/>
        <v>0</v>
      </c>
      <c r="S113" s="48" t="str">
        <f t="shared" si="74"/>
        <v>-</v>
      </c>
      <c r="T113" s="46">
        <f t="shared" si="75"/>
        <v>0</v>
      </c>
      <c r="U113" s="48" t="str">
        <f t="shared" si="76"/>
        <v>-</v>
      </c>
      <c r="V113" s="46">
        <f t="shared" si="77"/>
        <v>1.7108772000000001</v>
      </c>
      <c r="W113" s="48" t="str">
        <f t="shared" si="78"/>
        <v>-</v>
      </c>
      <c r="X113" s="52" t="str">
        <f>'[1]Формат ИПР'!AL101</f>
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</c>
    </row>
    <row r="114" spans="1:24" ht="140.4" x14ac:dyDescent="0.3">
      <c r="A114" s="41" t="str">
        <f>'[1]Формат ИПР'!A102</f>
        <v>1.1.4</v>
      </c>
      <c r="B114" s="43" t="str">
        <f>'[1]Формат ИПР'!B102</f>
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</c>
      <c r="C114" s="41" t="str">
        <f>'[1]Формат ИПР'!C102</f>
        <v>L_Che367</v>
      </c>
      <c r="D114" s="51">
        <f t="shared" si="82"/>
        <v>71.254994601249123</v>
      </c>
      <c r="E114" s="51">
        <f>'[1]2.5 Отчет финансир источники'!H100</f>
        <v>0</v>
      </c>
      <c r="F114" s="51">
        <f>'[1]2.5 Отчет финансир источники'!I100</f>
        <v>0</v>
      </c>
      <c r="G114" s="51">
        <f>'[1]2.5 Отчет финансир источники'!J100</f>
        <v>0</v>
      </c>
      <c r="H114" s="51">
        <f>IF(E114="нд","нд",SUM('[1]2.5 Отчет финансир источники'!K100:M100))</f>
        <v>71.254994601249123</v>
      </c>
      <c r="I114" s="51">
        <f t="shared" si="83"/>
        <v>1.4176201399999999</v>
      </c>
      <c r="J114" s="51">
        <f>'[1]2.5 Отчет финансир источники'!S100</f>
        <v>0</v>
      </c>
      <c r="K114" s="51">
        <f>'[1]2.5 Отчет финансир источники'!T100</f>
        <v>0</v>
      </c>
      <c r="L114" s="51">
        <f>'[1]2.5 Отчет финансир источники'!U100</f>
        <v>1.15255555</v>
      </c>
      <c r="M114" s="51">
        <f>SUM('[1]2.5 Отчет финансир источники'!V100:X100)</f>
        <v>0.26506458999999993</v>
      </c>
      <c r="N114" s="46">
        <f t="shared" si="84"/>
        <v>-69.837374461249127</v>
      </c>
      <c r="O114" s="47">
        <f t="shared" si="55"/>
        <v>-0.98010497161731391</v>
      </c>
      <c r="P114" s="46">
        <f t="shared" si="71"/>
        <v>0</v>
      </c>
      <c r="Q114" s="48" t="str">
        <f t="shared" si="72"/>
        <v>-</v>
      </c>
      <c r="R114" s="46">
        <f t="shared" si="73"/>
        <v>0</v>
      </c>
      <c r="S114" s="48" t="str">
        <f t="shared" si="74"/>
        <v>-</v>
      </c>
      <c r="T114" s="46">
        <f t="shared" si="75"/>
        <v>1.15255555</v>
      </c>
      <c r="U114" s="48" t="str">
        <f t="shared" si="76"/>
        <v>-</v>
      </c>
      <c r="V114" s="46">
        <f t="shared" si="77"/>
        <v>-70.989930011249129</v>
      </c>
      <c r="W114" s="48">
        <f t="shared" si="78"/>
        <v>-99.628005599490493</v>
      </c>
      <c r="X114" s="52" t="str">
        <f>'[1]Формат ИПР'!AL102</f>
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</c>
    </row>
    <row r="115" spans="1:24" ht="140.4" x14ac:dyDescent="0.3">
      <c r="A115" s="41" t="str">
        <f>'[1]Формат ИПР'!A103</f>
        <v>1.1.4</v>
      </c>
      <c r="B115" s="43" t="str">
        <f>'[1]Формат ИПР'!B103</f>
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</c>
      <c r="C115" s="41" t="str">
        <f>'[1]Формат ИПР'!C103</f>
        <v>L_Che368</v>
      </c>
      <c r="D115" s="51">
        <f t="shared" si="82"/>
        <v>73.529593820978619</v>
      </c>
      <c r="E115" s="51">
        <f>'[1]2.5 Отчет финансир источники'!H101</f>
        <v>0</v>
      </c>
      <c r="F115" s="51">
        <f>'[1]2.5 Отчет финансир источники'!I101</f>
        <v>0</v>
      </c>
      <c r="G115" s="51">
        <f>'[1]2.5 Отчет финансир источники'!J101</f>
        <v>0</v>
      </c>
      <c r="H115" s="51">
        <f>IF(E115="нд","нд",SUM('[1]2.5 Отчет финансир источники'!K101:M101))</f>
        <v>73.529593820978619</v>
      </c>
      <c r="I115" s="51">
        <f t="shared" si="83"/>
        <v>0</v>
      </c>
      <c r="J115" s="51">
        <f>'[1]2.5 Отчет финансир источники'!S101</f>
        <v>0</v>
      </c>
      <c r="K115" s="51">
        <f>'[1]2.5 Отчет финансир источники'!T101</f>
        <v>0</v>
      </c>
      <c r="L115" s="51">
        <f>'[1]2.5 Отчет финансир источники'!U101</f>
        <v>0</v>
      </c>
      <c r="M115" s="51">
        <f>SUM('[1]2.5 Отчет финансир источники'!V101:X101)</f>
        <v>0</v>
      </c>
      <c r="N115" s="46">
        <f t="shared" si="84"/>
        <v>-73.529593820978619</v>
      </c>
      <c r="O115" s="47">
        <f t="shared" si="55"/>
        <v>-1</v>
      </c>
      <c r="P115" s="46">
        <f t="shared" si="71"/>
        <v>0</v>
      </c>
      <c r="Q115" s="48" t="str">
        <f t="shared" si="72"/>
        <v>-</v>
      </c>
      <c r="R115" s="46">
        <f t="shared" si="73"/>
        <v>0</v>
      </c>
      <c r="S115" s="48" t="str">
        <f t="shared" si="74"/>
        <v>-</v>
      </c>
      <c r="T115" s="46">
        <f t="shared" si="75"/>
        <v>0</v>
      </c>
      <c r="U115" s="48" t="str">
        <f t="shared" si="76"/>
        <v>-</v>
      </c>
      <c r="V115" s="46">
        <f t="shared" si="77"/>
        <v>-73.529593820978619</v>
      </c>
      <c r="W115" s="48">
        <f t="shared" si="78"/>
        <v>-100</v>
      </c>
      <c r="X115" s="52" t="str">
        <f>'[1]Формат ИПР'!AL103</f>
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</c>
    </row>
    <row r="116" spans="1:24" ht="140.4" x14ac:dyDescent="0.3">
      <c r="A116" s="41" t="str">
        <f>'[1]Формат ИПР'!A104</f>
        <v>1.1.4</v>
      </c>
      <c r="B116" s="43" t="str">
        <f>'[1]Формат ИПР'!B104</f>
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</c>
      <c r="C116" s="41" t="str">
        <f>'[1]Формат ИПР'!C104</f>
        <v>L_Che369</v>
      </c>
      <c r="D116" s="51">
        <f t="shared" si="82"/>
        <v>242.0196764165654</v>
      </c>
      <c r="E116" s="51">
        <f>'[1]2.5 Отчет финансир источники'!H102</f>
        <v>0</v>
      </c>
      <c r="F116" s="51">
        <f>'[1]2.5 Отчет финансир источники'!I102</f>
        <v>0</v>
      </c>
      <c r="G116" s="51">
        <f>'[1]2.5 Отчет финансир источники'!J102</f>
        <v>0</v>
      </c>
      <c r="H116" s="51">
        <f>IF(E116="нд","нд",SUM('[1]2.5 Отчет финансир источники'!K102:M102))</f>
        <v>242.0196764165654</v>
      </c>
      <c r="I116" s="51">
        <f t="shared" si="83"/>
        <v>0</v>
      </c>
      <c r="J116" s="51">
        <f>'[1]2.5 Отчет финансир источники'!S102</f>
        <v>0</v>
      </c>
      <c r="K116" s="51">
        <f>'[1]2.5 Отчет финансир источники'!T102</f>
        <v>0</v>
      </c>
      <c r="L116" s="51">
        <f>'[1]2.5 Отчет финансир источники'!U102</f>
        <v>0</v>
      </c>
      <c r="M116" s="51">
        <f>SUM('[1]2.5 Отчет финансир источники'!V102:X102)</f>
        <v>0</v>
      </c>
      <c r="N116" s="46">
        <f t="shared" si="84"/>
        <v>-242.0196764165654</v>
      </c>
      <c r="O116" s="47">
        <f t="shared" si="55"/>
        <v>-1</v>
      </c>
      <c r="P116" s="46">
        <f t="shared" si="71"/>
        <v>0</v>
      </c>
      <c r="Q116" s="48" t="str">
        <f t="shared" si="72"/>
        <v>-</v>
      </c>
      <c r="R116" s="46">
        <f t="shared" si="73"/>
        <v>0</v>
      </c>
      <c r="S116" s="48" t="str">
        <f t="shared" si="74"/>
        <v>-</v>
      </c>
      <c r="T116" s="46">
        <f t="shared" si="75"/>
        <v>0</v>
      </c>
      <c r="U116" s="48" t="str">
        <f t="shared" si="76"/>
        <v>-</v>
      </c>
      <c r="V116" s="46">
        <f t="shared" si="77"/>
        <v>-242.0196764165654</v>
      </c>
      <c r="W116" s="48">
        <f t="shared" si="78"/>
        <v>-100</v>
      </c>
      <c r="X116" s="52" t="str">
        <f>'[1]Формат ИПР'!AL104</f>
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</c>
    </row>
    <row r="117" spans="1:24" ht="140.4" x14ac:dyDescent="0.3">
      <c r="A117" s="41" t="str">
        <f>'[1]Формат ИПР'!A105</f>
        <v>1.1.4</v>
      </c>
      <c r="B117" s="43" t="str">
        <f>'[1]Формат ИПР'!B105</f>
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</c>
      <c r="C117" s="41" t="str">
        <f>'[1]Формат ИПР'!C105</f>
        <v>L_Che370</v>
      </c>
      <c r="D117" s="51">
        <f t="shared" si="82"/>
        <v>285.24956832642636</v>
      </c>
      <c r="E117" s="51">
        <f>'[1]2.5 Отчет финансир источники'!H103</f>
        <v>0</v>
      </c>
      <c r="F117" s="51">
        <f>'[1]2.5 Отчет финансир источники'!I103</f>
        <v>0</v>
      </c>
      <c r="G117" s="51">
        <f>'[1]2.5 Отчет финансир источники'!J103</f>
        <v>0</v>
      </c>
      <c r="H117" s="51">
        <f>IF(E117="нд","нд",SUM('[1]2.5 Отчет финансир источники'!K103:M103))</f>
        <v>285.24956832642636</v>
      </c>
      <c r="I117" s="51">
        <f t="shared" si="83"/>
        <v>2.8541188700000002</v>
      </c>
      <c r="J117" s="51">
        <f>'[1]2.5 Отчет финансир источники'!S103</f>
        <v>0</v>
      </c>
      <c r="K117" s="51">
        <f>'[1]2.5 Отчет финансир источники'!T103</f>
        <v>0</v>
      </c>
      <c r="L117" s="51">
        <f>'[1]2.5 Отчет финансир источники'!U103</f>
        <v>2.3740114416666671</v>
      </c>
      <c r="M117" s="51">
        <f>SUM('[1]2.5 Отчет финансир источники'!V103:X103)</f>
        <v>0.48010742833333314</v>
      </c>
      <c r="N117" s="46">
        <f t="shared" si="84"/>
        <v>-282.39544945642638</v>
      </c>
      <c r="O117" s="47">
        <f t="shared" si="55"/>
        <v>-0.98999430959091284</v>
      </c>
      <c r="P117" s="46">
        <f t="shared" si="71"/>
        <v>0</v>
      </c>
      <c r="Q117" s="48" t="str">
        <f t="shared" si="72"/>
        <v>-</v>
      </c>
      <c r="R117" s="46">
        <f t="shared" si="73"/>
        <v>0</v>
      </c>
      <c r="S117" s="48" t="str">
        <f t="shared" si="74"/>
        <v>-</v>
      </c>
      <c r="T117" s="46">
        <f t="shared" si="75"/>
        <v>2.3740114416666671</v>
      </c>
      <c r="U117" s="48" t="str">
        <f t="shared" si="76"/>
        <v>-</v>
      </c>
      <c r="V117" s="46">
        <f t="shared" si="77"/>
        <v>-284.76946089809303</v>
      </c>
      <c r="W117" s="48">
        <f t="shared" si="78"/>
        <v>-99.83168863982857</v>
      </c>
      <c r="X117" s="52" t="str">
        <f>'[1]Формат ИПР'!AL105</f>
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</c>
    </row>
    <row r="118" spans="1:24" ht="93.6" x14ac:dyDescent="0.3">
      <c r="A118" s="41" t="str">
        <f>'[1]Формат ИПР'!A106</f>
        <v>1.1.4</v>
      </c>
      <c r="B118" s="43" t="str">
        <f>'[1]Формат ИПР'!B106</f>
        <v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v>
      </c>
      <c r="C118" s="41" t="str">
        <f>'[1]Формат ИПР'!C106</f>
        <v>L_Che371</v>
      </c>
      <c r="D118" s="51">
        <f t="shared" si="82"/>
        <v>0</v>
      </c>
      <c r="E118" s="51">
        <f>'[1]2.5 Отчет финансир источники'!H104</f>
        <v>0</v>
      </c>
      <c r="F118" s="51">
        <f>'[1]2.5 Отчет финансир источники'!I104</f>
        <v>0</v>
      </c>
      <c r="G118" s="51">
        <f>'[1]2.5 Отчет финансир источники'!J104</f>
        <v>0</v>
      </c>
      <c r="H118" s="51">
        <f>IF(E118="нд","нд",SUM('[1]2.5 Отчет финансир источники'!K104:M104))</f>
        <v>0</v>
      </c>
      <c r="I118" s="51">
        <f t="shared" si="83"/>
        <v>4.3352738100000101</v>
      </c>
      <c r="J118" s="51">
        <f>'[1]2.5 Отчет финансир источники'!S104</f>
        <v>0</v>
      </c>
      <c r="K118" s="51">
        <f>'[1]2.5 Отчет финансир источники'!T104</f>
        <v>0</v>
      </c>
      <c r="L118" s="51">
        <f>'[1]2.5 Отчет финансир источники'!U104</f>
        <v>0</v>
      </c>
      <c r="M118" s="51">
        <f>SUM('[1]2.5 Отчет финансир источники'!V104:X104)</f>
        <v>4.3352738100000101</v>
      </c>
      <c r="N118" s="46">
        <f t="shared" si="84"/>
        <v>4.3352738100000101</v>
      </c>
      <c r="O118" s="47" t="str">
        <f t="shared" si="55"/>
        <v>-</v>
      </c>
      <c r="P118" s="46">
        <f t="shared" si="71"/>
        <v>0</v>
      </c>
      <c r="Q118" s="48" t="str">
        <f t="shared" si="72"/>
        <v>-</v>
      </c>
      <c r="R118" s="46">
        <f t="shared" si="73"/>
        <v>0</v>
      </c>
      <c r="S118" s="48" t="str">
        <f t="shared" si="74"/>
        <v>-</v>
      </c>
      <c r="T118" s="46">
        <f t="shared" si="75"/>
        <v>0</v>
      </c>
      <c r="U118" s="48" t="str">
        <f t="shared" si="76"/>
        <v>-</v>
      </c>
      <c r="V118" s="46">
        <f t="shared" si="77"/>
        <v>4.3352738100000101</v>
      </c>
      <c r="W118" s="48" t="str">
        <f t="shared" si="78"/>
        <v>-</v>
      </c>
      <c r="X118" s="52" t="str">
        <f>'[1]Формат ИПР'!AL106</f>
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</c>
    </row>
    <row r="119" spans="1:24" ht="140.4" x14ac:dyDescent="0.3">
      <c r="A119" s="41" t="str">
        <f>'[1]Формат ИПР'!A107</f>
        <v>1.1.4</v>
      </c>
      <c r="B119" s="43" t="str">
        <f>'[1]Формат ИПР'!B107</f>
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</c>
      <c r="C119" s="41" t="str">
        <f>'[1]Формат ИПР'!C107</f>
        <v>L_Che372</v>
      </c>
      <c r="D119" s="51">
        <f t="shared" si="82"/>
        <v>75.960487013178493</v>
      </c>
      <c r="E119" s="51">
        <f>'[1]2.5 Отчет финансир источники'!H105</f>
        <v>0</v>
      </c>
      <c r="F119" s="51">
        <f>'[1]2.5 Отчет финансир источники'!I105</f>
        <v>0</v>
      </c>
      <c r="G119" s="51">
        <f>'[1]2.5 Отчет финансир источники'!J105</f>
        <v>0</v>
      </c>
      <c r="H119" s="51">
        <f>IF(E119="нд","нд",SUM('[1]2.5 Отчет финансир источники'!K105:M105))</f>
        <v>75.960487013178493</v>
      </c>
      <c r="I119" s="51">
        <f t="shared" si="83"/>
        <v>1.4251446300000001</v>
      </c>
      <c r="J119" s="51">
        <f>'[1]2.5 Отчет финансир источники'!S105</f>
        <v>0</v>
      </c>
      <c r="K119" s="51">
        <f>'[1]2.5 Отчет финансир источники'!T105</f>
        <v>0</v>
      </c>
      <c r="L119" s="51">
        <f>'[1]2.5 Отчет финансир источники'!U105</f>
        <v>1.1876205250000003</v>
      </c>
      <c r="M119" s="51">
        <f>SUM('[1]2.5 Отчет финансир источники'!V105:X105)</f>
        <v>0.23752410499999987</v>
      </c>
      <c r="N119" s="46">
        <f t="shared" si="84"/>
        <v>-74.535342383178488</v>
      </c>
      <c r="O119" s="47">
        <f t="shared" si="55"/>
        <v>-0.98123834264315923</v>
      </c>
      <c r="P119" s="46">
        <f t="shared" si="71"/>
        <v>0</v>
      </c>
      <c r="Q119" s="48" t="str">
        <f t="shared" si="72"/>
        <v>-</v>
      </c>
      <c r="R119" s="46">
        <f t="shared" si="73"/>
        <v>0</v>
      </c>
      <c r="S119" s="48" t="str">
        <f t="shared" si="74"/>
        <v>-</v>
      </c>
      <c r="T119" s="46">
        <f t="shared" si="75"/>
        <v>1.1876205250000003</v>
      </c>
      <c r="U119" s="48" t="str">
        <f t="shared" si="76"/>
        <v>-</v>
      </c>
      <c r="V119" s="46">
        <f t="shared" si="77"/>
        <v>-75.722962908178488</v>
      </c>
      <c r="W119" s="48">
        <f t="shared" si="78"/>
        <v>-99.687305710719315</v>
      </c>
      <c r="X119" s="52" t="str">
        <f>'[1]Формат ИПР'!AL107</f>
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</c>
    </row>
    <row r="120" spans="1:24" ht="140.4" x14ac:dyDescent="0.3">
      <c r="A120" s="41" t="str">
        <f>'[1]Формат ИПР'!A108</f>
        <v>1.1.4</v>
      </c>
      <c r="B120" s="43" t="str">
        <f>'[1]Формат ИПР'!B108</f>
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</c>
      <c r="C120" s="41" t="str">
        <f>'[1]Формат ИПР'!C108</f>
        <v>L_Che373</v>
      </c>
      <c r="D120" s="51">
        <f t="shared" si="82"/>
        <v>114.14709856848536</v>
      </c>
      <c r="E120" s="51">
        <f>'[1]2.5 Отчет финансир источники'!H106</f>
        <v>0</v>
      </c>
      <c r="F120" s="51">
        <f>'[1]2.5 Отчет финансир источники'!I106</f>
        <v>0</v>
      </c>
      <c r="G120" s="51">
        <f>'[1]2.5 Отчет финансир источники'!J106</f>
        <v>0</v>
      </c>
      <c r="H120" s="51">
        <f>IF(E120="нд","нд",SUM('[1]2.5 Отчет финансир источники'!K106:M106))</f>
        <v>114.14709856848536</v>
      </c>
      <c r="I120" s="51">
        <f t="shared" si="83"/>
        <v>1.5881719999999998E-2</v>
      </c>
      <c r="J120" s="51">
        <f>'[1]2.5 Отчет финансир источники'!S106</f>
        <v>0</v>
      </c>
      <c r="K120" s="51">
        <f>'[1]2.5 Отчет финансир источники'!T106</f>
        <v>0</v>
      </c>
      <c r="L120" s="51">
        <f>'[1]2.5 Отчет финансир источники'!U106</f>
        <v>0</v>
      </c>
      <c r="M120" s="51">
        <f>SUM('[1]2.5 Отчет финансир источники'!V106:X106)</f>
        <v>1.5881719999999998E-2</v>
      </c>
      <c r="N120" s="46">
        <f t="shared" si="84"/>
        <v>-114.13121684848537</v>
      </c>
      <c r="O120" s="47">
        <f t="shared" si="55"/>
        <v>-0.99986086619634518</v>
      </c>
      <c r="P120" s="46">
        <f t="shared" si="71"/>
        <v>0</v>
      </c>
      <c r="Q120" s="48" t="str">
        <f t="shared" si="72"/>
        <v>-</v>
      </c>
      <c r="R120" s="46">
        <f t="shared" si="73"/>
        <v>0</v>
      </c>
      <c r="S120" s="48" t="str">
        <f t="shared" si="74"/>
        <v>-</v>
      </c>
      <c r="T120" s="46">
        <f t="shared" si="75"/>
        <v>0</v>
      </c>
      <c r="U120" s="48" t="str">
        <f t="shared" si="76"/>
        <v>-</v>
      </c>
      <c r="V120" s="46">
        <f t="shared" si="77"/>
        <v>-114.13121684848537</v>
      </c>
      <c r="W120" s="48">
        <f t="shared" si="78"/>
        <v>-99.98608661963452</v>
      </c>
      <c r="X120" s="52" t="str">
        <f>'[1]Формат ИПР'!AL108</f>
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</c>
    </row>
    <row r="121" spans="1:24" ht="93.6" x14ac:dyDescent="0.3">
      <c r="A121" s="41" t="str">
        <f>'[1]Формат ИПР'!A109</f>
        <v>1.1.4</v>
      </c>
      <c r="B121" s="43" t="str">
        <f>'[1]Формат ИПР'!B109</f>
        <v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v>
      </c>
      <c r="C121" s="41" t="str">
        <f>'[1]Формат ИПР'!C109</f>
        <v>L_Che374</v>
      </c>
      <c r="D121" s="51">
        <f t="shared" si="82"/>
        <v>0</v>
      </c>
      <c r="E121" s="51">
        <f>'[1]2.5 Отчет финансир источники'!H107</f>
        <v>0</v>
      </c>
      <c r="F121" s="51">
        <f>'[1]2.5 Отчет финансир источники'!I107</f>
        <v>0</v>
      </c>
      <c r="G121" s="51">
        <f>'[1]2.5 Отчет финансир источники'!J107</f>
        <v>0</v>
      </c>
      <c r="H121" s="51">
        <f>IF(E121="нд","нд",SUM('[1]2.5 Отчет финансир источники'!K107:M107))</f>
        <v>0</v>
      </c>
      <c r="I121" s="51">
        <f t="shared" si="83"/>
        <v>17.053132430000002</v>
      </c>
      <c r="J121" s="51">
        <f>'[1]2.5 Отчет финансир источники'!S107</f>
        <v>0</v>
      </c>
      <c r="K121" s="51">
        <f>'[1]2.5 Отчет финансир источники'!T107</f>
        <v>0</v>
      </c>
      <c r="L121" s="51">
        <f>'[1]2.5 Отчет финансир источники'!U107</f>
        <v>0</v>
      </c>
      <c r="M121" s="51">
        <f>SUM('[1]2.5 Отчет финансир источники'!V107:X107)</f>
        <v>17.053132430000002</v>
      </c>
      <c r="N121" s="46">
        <f t="shared" si="84"/>
        <v>17.053132430000002</v>
      </c>
      <c r="O121" s="47" t="str">
        <f t="shared" si="55"/>
        <v>-</v>
      </c>
      <c r="P121" s="46">
        <f t="shared" si="71"/>
        <v>0</v>
      </c>
      <c r="Q121" s="48" t="str">
        <f t="shared" si="72"/>
        <v>-</v>
      </c>
      <c r="R121" s="46">
        <f t="shared" si="73"/>
        <v>0</v>
      </c>
      <c r="S121" s="48" t="str">
        <f t="shared" si="74"/>
        <v>-</v>
      </c>
      <c r="T121" s="46">
        <f t="shared" si="75"/>
        <v>0</v>
      </c>
      <c r="U121" s="48" t="str">
        <f t="shared" si="76"/>
        <v>-</v>
      </c>
      <c r="V121" s="46">
        <f t="shared" si="77"/>
        <v>17.053132430000002</v>
      </c>
      <c r="W121" s="48" t="str">
        <f t="shared" si="78"/>
        <v>-</v>
      </c>
      <c r="X121" s="52" t="str">
        <f>'[1]Формат ИПР'!AL109</f>
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</c>
    </row>
    <row r="122" spans="1:24" ht="93.6" x14ac:dyDescent="0.3">
      <c r="A122" s="41" t="str">
        <f>'[1]Формат ИПР'!A110</f>
        <v>1.1.4</v>
      </c>
      <c r="B122" s="43" t="str">
        <f>'[1]Формат ИПР'!B110</f>
        <v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v>
      </c>
      <c r="C122" s="41" t="str">
        <f>'[1]Формат ИПР'!C110</f>
        <v>L_Che375</v>
      </c>
      <c r="D122" s="51">
        <f t="shared" si="82"/>
        <v>0</v>
      </c>
      <c r="E122" s="51">
        <f>'[1]2.5 Отчет финансир источники'!H108</f>
        <v>0</v>
      </c>
      <c r="F122" s="51">
        <f>'[1]2.5 Отчет финансир источники'!I108</f>
        <v>0</v>
      </c>
      <c r="G122" s="51">
        <f>'[1]2.5 Отчет финансир источники'!J108</f>
        <v>0</v>
      </c>
      <c r="H122" s="51">
        <f>IF(E122="нд","нд",SUM('[1]2.5 Отчет финансир источники'!K108:M108))</f>
        <v>0</v>
      </c>
      <c r="I122" s="51">
        <f t="shared" si="83"/>
        <v>28.619212439999998</v>
      </c>
      <c r="J122" s="51">
        <f>'[1]2.5 Отчет финансир источники'!S108</f>
        <v>0</v>
      </c>
      <c r="K122" s="51">
        <f>'[1]2.5 Отчет финансир источники'!T108</f>
        <v>0</v>
      </c>
      <c r="L122" s="51">
        <f>'[1]2.5 Отчет финансир источники'!U108</f>
        <v>0</v>
      </c>
      <c r="M122" s="51">
        <f>SUM('[1]2.5 Отчет финансир источники'!V108:X108)</f>
        <v>28.619212439999998</v>
      </c>
      <c r="N122" s="46">
        <f t="shared" si="84"/>
        <v>28.619212439999998</v>
      </c>
      <c r="O122" s="47" t="str">
        <f t="shared" si="55"/>
        <v>-</v>
      </c>
      <c r="P122" s="46">
        <f t="shared" si="71"/>
        <v>0</v>
      </c>
      <c r="Q122" s="48" t="str">
        <f t="shared" si="72"/>
        <v>-</v>
      </c>
      <c r="R122" s="46">
        <f t="shared" si="73"/>
        <v>0</v>
      </c>
      <c r="S122" s="48" t="str">
        <f t="shared" si="74"/>
        <v>-</v>
      </c>
      <c r="T122" s="46">
        <f t="shared" si="75"/>
        <v>0</v>
      </c>
      <c r="U122" s="48" t="str">
        <f t="shared" si="76"/>
        <v>-</v>
      </c>
      <c r="V122" s="46">
        <f t="shared" si="77"/>
        <v>28.619212439999998</v>
      </c>
      <c r="W122" s="48" t="str">
        <f t="shared" si="78"/>
        <v>-</v>
      </c>
      <c r="X122" s="52" t="str">
        <f>'[1]Формат ИПР'!AL110</f>
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</c>
    </row>
    <row r="123" spans="1:24" ht="140.4" x14ac:dyDescent="0.3">
      <c r="A123" s="41" t="str">
        <f>'[1]Формат ИПР'!A111</f>
        <v>1.1.4</v>
      </c>
      <c r="B123" s="43" t="str">
        <f>'[1]Формат ИПР'!B111</f>
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</c>
      <c r="C123" s="41" t="str">
        <f>'[1]Формат ИПР'!C111</f>
        <v>L_Che376</v>
      </c>
      <c r="D123" s="51">
        <f t="shared" si="82"/>
        <v>106.06200470056518</v>
      </c>
      <c r="E123" s="51">
        <f>'[1]2.5 Отчет финансир источники'!H109</f>
        <v>0</v>
      </c>
      <c r="F123" s="51">
        <f>'[1]2.5 Отчет финансир источники'!I109</f>
        <v>0</v>
      </c>
      <c r="G123" s="51">
        <f>'[1]2.5 Отчет финансир источники'!J109</f>
        <v>0</v>
      </c>
      <c r="H123" s="51">
        <f>IF(E123="нд","нд",SUM('[1]2.5 Отчет финансир источники'!K109:M109))</f>
        <v>106.06200470056518</v>
      </c>
      <c r="I123" s="51">
        <f t="shared" si="83"/>
        <v>0.12577081000000001</v>
      </c>
      <c r="J123" s="51">
        <f>'[1]2.5 Отчет финансир источники'!S109</f>
        <v>0</v>
      </c>
      <c r="K123" s="51">
        <f>'[1]2.5 Отчет финансир источники'!T109</f>
        <v>0</v>
      </c>
      <c r="L123" s="51">
        <f>'[1]2.5 Отчет финансир источники'!U109</f>
        <v>0</v>
      </c>
      <c r="M123" s="51">
        <f>SUM('[1]2.5 Отчет финансир источники'!V109:X109)</f>
        <v>0.12577081000000001</v>
      </c>
      <c r="N123" s="46">
        <f t="shared" si="84"/>
        <v>-105.93623389056518</v>
      </c>
      <c r="O123" s="47">
        <f t="shared" si="55"/>
        <v>-0.99881417657194882</v>
      </c>
      <c r="P123" s="46">
        <f t="shared" si="71"/>
        <v>0</v>
      </c>
      <c r="Q123" s="48" t="str">
        <f t="shared" si="72"/>
        <v>-</v>
      </c>
      <c r="R123" s="46">
        <f t="shared" si="73"/>
        <v>0</v>
      </c>
      <c r="S123" s="48" t="str">
        <f t="shared" si="74"/>
        <v>-</v>
      </c>
      <c r="T123" s="46">
        <f t="shared" si="75"/>
        <v>0</v>
      </c>
      <c r="U123" s="48" t="str">
        <f t="shared" si="76"/>
        <v>-</v>
      </c>
      <c r="V123" s="46">
        <f t="shared" si="77"/>
        <v>-105.93623389056518</v>
      </c>
      <c r="W123" s="48">
        <f t="shared" si="78"/>
        <v>-99.881417657194888</v>
      </c>
      <c r="X123" s="52" t="str">
        <f>'[1]Формат ИПР'!AL111</f>
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</c>
    </row>
    <row r="124" spans="1:24" ht="140.4" x14ac:dyDescent="0.3">
      <c r="A124" s="41" t="str">
        <f>'[1]Формат ИПР'!A112</f>
        <v>1.1.4</v>
      </c>
      <c r="B124" s="43" t="str">
        <f>'[1]Формат ИПР'!B112</f>
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</c>
      <c r="C124" s="41" t="str">
        <f>'[1]Формат ИПР'!C112</f>
        <v>L_Che377</v>
      </c>
      <c r="D124" s="51">
        <f t="shared" si="82"/>
        <v>111.40610722788735</v>
      </c>
      <c r="E124" s="51">
        <f>'[1]2.5 Отчет финансир источники'!H110</f>
        <v>0</v>
      </c>
      <c r="F124" s="51">
        <f>'[1]2.5 Отчет финансир источники'!I110</f>
        <v>0</v>
      </c>
      <c r="G124" s="51">
        <f>'[1]2.5 Отчет финансир источники'!J110</f>
        <v>0</v>
      </c>
      <c r="H124" s="51">
        <f>IF(E124="нд","нд",SUM('[1]2.5 Отчет финансир источники'!K110:M110))</f>
        <v>111.40610722788735</v>
      </c>
      <c r="I124" s="51">
        <f t="shared" si="83"/>
        <v>6.5725249300000002</v>
      </c>
      <c r="J124" s="51">
        <f>'[1]2.5 Отчет финансир источники'!S110</f>
        <v>0</v>
      </c>
      <c r="K124" s="51">
        <f>'[1]2.5 Отчет финансир источники'!T110</f>
        <v>0</v>
      </c>
      <c r="L124" s="51">
        <f>'[1]2.5 Отчет финансир источники'!U110</f>
        <v>0</v>
      </c>
      <c r="M124" s="51">
        <f>SUM('[1]2.5 Отчет финансир источники'!V110:X110)</f>
        <v>6.5725249300000002</v>
      </c>
      <c r="N124" s="46">
        <f t="shared" si="84"/>
        <v>-104.83358229788735</v>
      </c>
      <c r="O124" s="47">
        <f t="shared" si="55"/>
        <v>-0.94100390819189528</v>
      </c>
      <c r="P124" s="46">
        <f t="shared" si="71"/>
        <v>0</v>
      </c>
      <c r="Q124" s="48" t="str">
        <f t="shared" si="72"/>
        <v>-</v>
      </c>
      <c r="R124" s="46">
        <f t="shared" si="73"/>
        <v>0</v>
      </c>
      <c r="S124" s="48" t="str">
        <f t="shared" si="74"/>
        <v>-</v>
      </c>
      <c r="T124" s="46">
        <f t="shared" si="75"/>
        <v>0</v>
      </c>
      <c r="U124" s="48" t="str">
        <f t="shared" si="76"/>
        <v>-</v>
      </c>
      <c r="V124" s="46">
        <f t="shared" si="77"/>
        <v>-104.83358229788735</v>
      </c>
      <c r="W124" s="48">
        <f t="shared" si="78"/>
        <v>-94.100390819189528</v>
      </c>
      <c r="X124" s="52" t="str">
        <f>'[1]Формат ИПР'!AL112</f>
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</c>
    </row>
    <row r="125" spans="1:24" ht="140.4" x14ac:dyDescent="0.3">
      <c r="A125" s="41" t="str">
        <f>'[1]Формат ИПР'!A113</f>
        <v>1.1.4</v>
      </c>
      <c r="B125" s="43" t="str">
        <f>'[1]Формат ИПР'!B113</f>
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</c>
      <c r="C125" s="41" t="str">
        <f>'[1]Формат ИПР'!C113</f>
        <v>L_Che378</v>
      </c>
      <c r="D125" s="51">
        <f t="shared" si="82"/>
        <v>112.04421091478262</v>
      </c>
      <c r="E125" s="51">
        <f>'[1]2.5 Отчет финансир источники'!H111</f>
        <v>0</v>
      </c>
      <c r="F125" s="51">
        <f>'[1]2.5 Отчет финансир источники'!I111</f>
        <v>0</v>
      </c>
      <c r="G125" s="51">
        <f>'[1]2.5 Отчет финансир источники'!J111</f>
        <v>0</v>
      </c>
      <c r="H125" s="51">
        <f>IF(E125="нд","нд",SUM('[1]2.5 Отчет финансир источники'!K111:M111))</f>
        <v>112.04421091478262</v>
      </c>
      <c r="I125" s="51">
        <f t="shared" si="83"/>
        <v>3.43279815</v>
      </c>
      <c r="J125" s="51">
        <f>'[1]2.5 Отчет финансир источники'!S111</f>
        <v>0</v>
      </c>
      <c r="K125" s="51">
        <f>'[1]2.5 Отчет финансир источники'!T111</f>
        <v>0</v>
      </c>
      <c r="L125" s="51">
        <f>'[1]2.5 Отчет финансир источники'!U111</f>
        <v>2.8000444833333336</v>
      </c>
      <c r="M125" s="51">
        <f>SUM('[1]2.5 Отчет финансир источники'!V111:X111)</f>
        <v>0.63275366666666655</v>
      </c>
      <c r="N125" s="46">
        <f t="shared" si="84"/>
        <v>-108.61141276478263</v>
      </c>
      <c r="O125" s="47">
        <f t="shared" si="55"/>
        <v>-0.96936211052786225</v>
      </c>
      <c r="P125" s="46">
        <f t="shared" si="71"/>
        <v>0</v>
      </c>
      <c r="Q125" s="48" t="str">
        <f t="shared" si="72"/>
        <v>-</v>
      </c>
      <c r="R125" s="46">
        <f t="shared" si="73"/>
        <v>0</v>
      </c>
      <c r="S125" s="48" t="str">
        <f t="shared" si="74"/>
        <v>-</v>
      </c>
      <c r="T125" s="46">
        <f t="shared" si="75"/>
        <v>2.8000444833333336</v>
      </c>
      <c r="U125" s="48" t="str">
        <f t="shared" si="76"/>
        <v>-</v>
      </c>
      <c r="V125" s="46">
        <f t="shared" si="77"/>
        <v>-111.41145724811595</v>
      </c>
      <c r="W125" s="48">
        <f t="shared" si="78"/>
        <v>-99.435264292995981</v>
      </c>
      <c r="X125" s="52" t="str">
        <f>'[1]Формат ИПР'!AL113</f>
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</c>
    </row>
    <row r="126" spans="1:24" ht="140.4" x14ac:dyDescent="0.3">
      <c r="A126" s="41" t="str">
        <f>'[1]Формат ИПР'!A114</f>
        <v>1.1.4</v>
      </c>
      <c r="B126" s="43" t="str">
        <f>'[1]Формат ИПР'!B114</f>
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</c>
      <c r="C126" s="41" t="str">
        <f>'[1]Формат ИПР'!C114</f>
        <v>L_Che379</v>
      </c>
      <c r="D126" s="51">
        <f t="shared" si="82"/>
        <v>53.567751685792445</v>
      </c>
      <c r="E126" s="51">
        <f>'[1]2.5 Отчет финансир источники'!H112</f>
        <v>0</v>
      </c>
      <c r="F126" s="51">
        <f>'[1]2.5 Отчет финансир источники'!I112</f>
        <v>0</v>
      </c>
      <c r="G126" s="51">
        <f>'[1]2.5 Отчет финансир источники'!J112</f>
        <v>0</v>
      </c>
      <c r="H126" s="51">
        <f>IF(E126="нд","нд",SUM('[1]2.5 Отчет финансир источники'!K112:M112))</f>
        <v>53.567751685792445</v>
      </c>
      <c r="I126" s="51">
        <f t="shared" si="83"/>
        <v>1.6821962500000001</v>
      </c>
      <c r="J126" s="51">
        <f>'[1]2.5 Отчет финансир источники'!S112</f>
        <v>0</v>
      </c>
      <c r="K126" s="51">
        <f>'[1]2.5 Отчет финансир источники'!T112</f>
        <v>0</v>
      </c>
      <c r="L126" s="51">
        <f>'[1]2.5 Отчет финансир источники'!U112</f>
        <v>1.4018302083333334</v>
      </c>
      <c r="M126" s="51">
        <f>SUM('[1]2.5 Отчет финансир источники'!V112:X112)</f>
        <v>0.28036604166666668</v>
      </c>
      <c r="N126" s="46">
        <f t="shared" si="84"/>
        <v>-51.885555435792448</v>
      </c>
      <c r="O126" s="47">
        <f t="shared" si="55"/>
        <v>-0.96859684797175916</v>
      </c>
      <c r="P126" s="46">
        <f t="shared" si="71"/>
        <v>0</v>
      </c>
      <c r="Q126" s="48" t="str">
        <f t="shared" si="72"/>
        <v>-</v>
      </c>
      <c r="R126" s="46">
        <f t="shared" si="73"/>
        <v>0</v>
      </c>
      <c r="S126" s="48" t="str">
        <f t="shared" si="74"/>
        <v>-</v>
      </c>
      <c r="T126" s="46">
        <f t="shared" si="75"/>
        <v>1.4018302083333334</v>
      </c>
      <c r="U126" s="48" t="str">
        <f t="shared" si="76"/>
        <v>-</v>
      </c>
      <c r="V126" s="46">
        <f t="shared" si="77"/>
        <v>-53.287385644125777</v>
      </c>
      <c r="W126" s="48">
        <f t="shared" si="78"/>
        <v>-99.47661413286265</v>
      </c>
      <c r="X126" s="52" t="str">
        <f>'[1]Формат ИПР'!AL114</f>
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</c>
    </row>
    <row r="127" spans="1:24" ht="93.6" x14ac:dyDescent="0.3">
      <c r="A127" s="41" t="str">
        <f>'[1]Формат ИПР'!A115</f>
        <v>1.1.4</v>
      </c>
      <c r="B127" s="43" t="str">
        <f>'[1]Формат ИПР'!B115</f>
        <v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v>
      </c>
      <c r="C127" s="41" t="str">
        <f>'[1]Формат ИПР'!C115</f>
        <v>L_Che380</v>
      </c>
      <c r="D127" s="51">
        <f t="shared" si="82"/>
        <v>0</v>
      </c>
      <c r="E127" s="51">
        <f>'[1]2.5 Отчет финансир источники'!H113</f>
        <v>0</v>
      </c>
      <c r="F127" s="51">
        <f>'[1]2.5 Отчет финансир источники'!I113</f>
        <v>0</v>
      </c>
      <c r="G127" s="51">
        <f>'[1]2.5 Отчет финансир источники'!J113</f>
        <v>0</v>
      </c>
      <c r="H127" s="51">
        <f>IF(E127="нд","нд",SUM('[1]2.5 Отчет финансир источники'!K113:M113))</f>
        <v>0</v>
      </c>
      <c r="I127" s="51">
        <f t="shared" si="83"/>
        <v>14.47374853</v>
      </c>
      <c r="J127" s="51">
        <f>'[1]2.5 Отчет финансир источники'!S113</f>
        <v>0</v>
      </c>
      <c r="K127" s="51">
        <f>'[1]2.5 Отчет финансир источники'!T113</f>
        <v>0</v>
      </c>
      <c r="L127" s="51">
        <f>'[1]2.5 Отчет финансир источники'!U113</f>
        <v>0</v>
      </c>
      <c r="M127" s="51">
        <f>SUM('[1]2.5 Отчет финансир источники'!V113:X113)</f>
        <v>14.47374853</v>
      </c>
      <c r="N127" s="46">
        <f t="shared" si="84"/>
        <v>14.47374853</v>
      </c>
      <c r="O127" s="47" t="str">
        <f t="shared" si="55"/>
        <v>-</v>
      </c>
      <c r="P127" s="46">
        <f t="shared" si="71"/>
        <v>0</v>
      </c>
      <c r="Q127" s="48" t="str">
        <f t="shared" si="72"/>
        <v>-</v>
      </c>
      <c r="R127" s="46">
        <f t="shared" si="73"/>
        <v>0</v>
      </c>
      <c r="S127" s="48" t="str">
        <f t="shared" si="74"/>
        <v>-</v>
      </c>
      <c r="T127" s="46">
        <f t="shared" si="75"/>
        <v>0</v>
      </c>
      <c r="U127" s="48" t="str">
        <f t="shared" si="76"/>
        <v>-</v>
      </c>
      <c r="V127" s="46">
        <f t="shared" si="77"/>
        <v>14.47374853</v>
      </c>
      <c r="W127" s="48" t="str">
        <f t="shared" si="78"/>
        <v>-</v>
      </c>
      <c r="X127" s="52" t="str">
        <f>'[1]Формат ИПР'!AL115</f>
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</c>
    </row>
    <row r="128" spans="1:24" ht="31.2" x14ac:dyDescent="0.3">
      <c r="A128" s="42" t="s">
        <v>127</v>
      </c>
      <c r="B128" s="41" t="s">
        <v>128</v>
      </c>
      <c r="C128" s="44" t="s">
        <v>24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46">
        <f t="shared" si="70"/>
        <v>0</v>
      </c>
      <c r="O128" s="47" t="str">
        <f t="shared" si="55"/>
        <v>-</v>
      </c>
      <c r="P128" s="46">
        <f t="shared" si="71"/>
        <v>0</v>
      </c>
      <c r="Q128" s="48" t="str">
        <f t="shared" si="72"/>
        <v>-</v>
      </c>
      <c r="R128" s="46">
        <f t="shared" si="73"/>
        <v>0</v>
      </c>
      <c r="S128" s="48" t="str">
        <f t="shared" si="74"/>
        <v>-</v>
      </c>
      <c r="T128" s="46">
        <f t="shared" si="75"/>
        <v>0</v>
      </c>
      <c r="U128" s="48" t="str">
        <f t="shared" si="76"/>
        <v>-</v>
      </c>
      <c r="V128" s="46">
        <f t="shared" si="77"/>
        <v>0</v>
      </c>
      <c r="W128" s="48" t="str">
        <f t="shared" si="78"/>
        <v>-</v>
      </c>
      <c r="X128" s="41" t="s">
        <v>25</v>
      </c>
    </row>
    <row r="129" spans="1:24" x14ac:dyDescent="0.3">
      <c r="A129" s="42" t="s">
        <v>129</v>
      </c>
      <c r="B129" s="41" t="s">
        <v>130</v>
      </c>
      <c r="C129" s="44" t="s">
        <v>24</v>
      </c>
      <c r="D129" s="50">
        <f>SUM(D130:D220)</f>
        <v>678.24744206360003</v>
      </c>
      <c r="E129" s="50">
        <f t="shared" ref="E129:M129" si="85">SUM(E130:E220)</f>
        <v>0</v>
      </c>
      <c r="F129" s="50">
        <f t="shared" si="85"/>
        <v>0</v>
      </c>
      <c r="G129" s="50">
        <f t="shared" si="85"/>
        <v>69.00620171333334</v>
      </c>
      <c r="H129" s="50">
        <f t="shared" si="85"/>
        <v>609.24124035026659</v>
      </c>
      <c r="I129" s="50">
        <f t="shared" si="85"/>
        <v>894.44766097000002</v>
      </c>
      <c r="J129" s="50">
        <f t="shared" si="85"/>
        <v>0</v>
      </c>
      <c r="K129" s="50">
        <f t="shared" si="85"/>
        <v>0</v>
      </c>
      <c r="L129" s="50">
        <f t="shared" si="85"/>
        <v>76.520710050000005</v>
      </c>
      <c r="M129" s="50">
        <f t="shared" si="85"/>
        <v>817.92695091999997</v>
      </c>
      <c r="N129" s="50">
        <f t="shared" ref="N129:W129" si="86">SUM(N131:N210)</f>
        <v>206.45568890639993</v>
      </c>
      <c r="O129" s="50">
        <f t="shared" si="86"/>
        <v>0.42574856997911059</v>
      </c>
      <c r="P129" s="50">
        <f t="shared" si="86"/>
        <v>0</v>
      </c>
      <c r="Q129" s="50">
        <f t="shared" si="86"/>
        <v>0</v>
      </c>
      <c r="R129" s="50">
        <f t="shared" si="86"/>
        <v>0</v>
      </c>
      <c r="S129" s="50">
        <f t="shared" si="86"/>
        <v>0</v>
      </c>
      <c r="T129" s="50">
        <f t="shared" si="86"/>
        <v>-0.6059333299999925</v>
      </c>
      <c r="U129" s="50">
        <f t="shared" si="86"/>
        <v>-99.999999982789774</v>
      </c>
      <c r="V129" s="50">
        <f t="shared" si="86"/>
        <v>207.06162223639996</v>
      </c>
      <c r="W129" s="50">
        <f t="shared" si="86"/>
        <v>42.574856997910899</v>
      </c>
      <c r="X129" s="41" t="s">
        <v>25</v>
      </c>
    </row>
    <row r="130" spans="1:24" ht="78" x14ac:dyDescent="0.3">
      <c r="A130" s="41" t="str">
        <f>'[1]Формат ИПР'!A118</f>
        <v>1.1.6</v>
      </c>
      <c r="B130" s="43" t="str">
        <f>'[1]Формат ИПР'!B118</f>
        <v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C130" s="41" t="str">
        <f>'[1]Формат ИПР'!C118</f>
        <v>F_prj_109108_5385</v>
      </c>
      <c r="D130" s="51">
        <f t="shared" ref="D130:D193" si="87">IF(E130="нд","нд",E130+F130+G130+H130)</f>
        <v>20.854334999999999</v>
      </c>
      <c r="E130" s="51">
        <f>'[1]2.5 Отчет финансир источники'!H116</f>
        <v>0</v>
      </c>
      <c r="F130" s="51">
        <f>'[1]2.5 Отчет финансир источники'!I116</f>
        <v>0</v>
      </c>
      <c r="G130" s="51">
        <f>'[1]2.5 Отчет финансир источники'!J116</f>
        <v>17.378612499999999</v>
      </c>
      <c r="H130" s="51">
        <f>IF(E130="нд","нд",SUM('[1]2.5 Отчет финансир источники'!K116:M116))</f>
        <v>3.4757224999999998</v>
      </c>
      <c r="I130" s="51">
        <f t="shared" ref="I130:I193" si="88">J130+K130+L130+M130</f>
        <v>20.854334999999999</v>
      </c>
      <c r="J130" s="51">
        <f>'[1]2.5 Отчет финансир источники'!S116</f>
        <v>0</v>
      </c>
      <c r="K130" s="51">
        <f>'[1]2.5 Отчет финансир источники'!T116</f>
        <v>0</v>
      </c>
      <c r="L130" s="51">
        <f>'[1]2.5 Отчет финансир источники'!U116</f>
        <v>17.378612499999999</v>
      </c>
      <c r="M130" s="51">
        <f>SUM('[1]2.5 Отчет финансир источники'!V116:X116)</f>
        <v>3.4757224999999998</v>
      </c>
      <c r="N130" s="46">
        <f t="shared" ref="N130:N193" si="89">IF(D130="нд","нд",I130-D130)</f>
        <v>0</v>
      </c>
      <c r="O130" s="47">
        <f t="shared" ref="O130:O193" si="90">IF($D130="нд","нд",IF(D130=0,"-",N130/D130))</f>
        <v>0</v>
      </c>
      <c r="P130" s="46">
        <f t="shared" ref="P130" si="91">IF(E130="нд","нд",J130-E130)</f>
        <v>0</v>
      </c>
      <c r="Q130" s="48" t="str">
        <f t="shared" ref="Q130" si="92">IF($D130="нд","нд",IF(E130=0,"-",P130/E130*100))</f>
        <v>-</v>
      </c>
      <c r="R130" s="46">
        <f t="shared" ref="R130" si="93">IF(F130="нд","нд",K130-F130)</f>
        <v>0</v>
      </c>
      <c r="S130" s="48" t="str">
        <f t="shared" ref="S130" si="94">IF($D130="нд","нд",IF(F130=0,"-",R130/F130*100))</f>
        <v>-</v>
      </c>
      <c r="T130" s="46">
        <f t="shared" ref="T130" si="95">IF(G130="нд","нд",L130-G130)</f>
        <v>0</v>
      </c>
      <c r="U130" s="48">
        <f t="shared" ref="U130" si="96">IF($D130="нд","нд",IF(G130=0,"-",T130/G130*100))</f>
        <v>0</v>
      </c>
      <c r="V130" s="46">
        <f t="shared" ref="V130" si="97">IF(H130="нд","нд",M130-H130)</f>
        <v>0</v>
      </c>
      <c r="W130" s="48">
        <f t="shared" ref="W130" si="98">IF($D130="нд","нд",IF(H130=0,"-",V130/H130*100))</f>
        <v>0</v>
      </c>
      <c r="X130" s="52" t="str">
        <f>'[1]Формат ИПР'!AL118</f>
        <v>нд</v>
      </c>
    </row>
    <row r="131" spans="1:24" ht="93.6" x14ac:dyDescent="0.3">
      <c r="A131" s="41" t="str">
        <f>'[1]Формат ИПР'!A119</f>
        <v>1.1.6</v>
      </c>
      <c r="B131" s="43" t="str">
        <f>'[1]Формат ИПР'!B119</f>
        <v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v>
      </c>
      <c r="C131" s="41" t="str">
        <f>'[1]Формат ИПР'!C119</f>
        <v>K_Che263</v>
      </c>
      <c r="D131" s="51">
        <f t="shared" si="87"/>
        <v>16.915030362571954</v>
      </c>
      <c r="E131" s="51">
        <f>'[1]2.5 Отчет финансир источники'!H117</f>
        <v>0</v>
      </c>
      <c r="F131" s="51">
        <f>'[1]2.5 Отчет финансир источники'!I117</f>
        <v>0</v>
      </c>
      <c r="G131" s="51">
        <f>'[1]2.5 Отчет финансир источники'!J117</f>
        <v>0</v>
      </c>
      <c r="H131" s="51">
        <f>IF(E131="нд","нд",SUM('[1]2.5 Отчет финансир источники'!K117:M117))</f>
        <v>16.915030362571954</v>
      </c>
      <c r="I131" s="51">
        <f t="shared" si="88"/>
        <v>23.768383350000001</v>
      </c>
      <c r="J131" s="51">
        <f>'[1]2.5 Отчет финансир источники'!S117</f>
        <v>0</v>
      </c>
      <c r="K131" s="51">
        <f>'[1]2.5 Отчет финансир источники'!T117</f>
        <v>0</v>
      </c>
      <c r="L131" s="51">
        <f>'[1]2.5 Отчет финансир источники'!U117</f>
        <v>0</v>
      </c>
      <c r="M131" s="51">
        <f>SUM('[1]2.5 Отчет финансир источники'!V117:X117)</f>
        <v>23.768383350000001</v>
      </c>
      <c r="N131" s="46">
        <f t="shared" si="89"/>
        <v>6.8533529874280461</v>
      </c>
      <c r="O131" s="47">
        <f t="shared" si="90"/>
        <v>0.40516350491409842</v>
      </c>
      <c r="P131" s="46">
        <f t="shared" si="71"/>
        <v>0</v>
      </c>
      <c r="Q131" s="48" t="str">
        <f t="shared" si="72"/>
        <v>-</v>
      </c>
      <c r="R131" s="46">
        <f t="shared" si="73"/>
        <v>0</v>
      </c>
      <c r="S131" s="48" t="str">
        <f t="shared" si="74"/>
        <v>-</v>
      </c>
      <c r="T131" s="46">
        <f t="shared" si="75"/>
        <v>0</v>
      </c>
      <c r="U131" s="48" t="str">
        <f t="shared" si="76"/>
        <v>-</v>
      </c>
      <c r="V131" s="46">
        <f t="shared" si="77"/>
        <v>6.8533529874280461</v>
      </c>
      <c r="W131" s="48">
        <f t="shared" si="78"/>
        <v>40.516350491409838</v>
      </c>
      <c r="X131" s="52" t="str">
        <f>'[1]Формат ИПР'!AL119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32" spans="1:24" ht="93.6" x14ac:dyDescent="0.3">
      <c r="A132" s="41" t="str">
        <f>'[1]Формат ИПР'!A120</f>
        <v>1.1.6</v>
      </c>
      <c r="B132" s="43" t="str">
        <f>'[1]Формат ИПР'!B120</f>
        <v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v>
      </c>
      <c r="C132" s="41" t="str">
        <f>'[1]Формат ИПР'!C120</f>
        <v>K_Che290</v>
      </c>
      <c r="D132" s="51">
        <f t="shared" si="87"/>
        <v>1.9057112180251714</v>
      </c>
      <c r="E132" s="51">
        <f>'[1]2.5 Отчет финансир источники'!H118</f>
        <v>0</v>
      </c>
      <c r="F132" s="51">
        <f>'[1]2.5 Отчет финансир источники'!I118</f>
        <v>0</v>
      </c>
      <c r="G132" s="51">
        <f>'[1]2.5 Отчет финансир источники'!J118</f>
        <v>0</v>
      </c>
      <c r="H132" s="51">
        <f>IF(E132="нд","нд",SUM('[1]2.5 Отчет финансир источники'!K118:M118))</f>
        <v>1.9057112180251714</v>
      </c>
      <c r="I132" s="51">
        <f t="shared" si="88"/>
        <v>10.34421755</v>
      </c>
      <c r="J132" s="51">
        <f>'[1]2.5 Отчет финансир источники'!S118</f>
        <v>0</v>
      </c>
      <c r="K132" s="51">
        <f>'[1]2.5 Отчет финансир источники'!T118</f>
        <v>0</v>
      </c>
      <c r="L132" s="51">
        <f>'[1]2.5 Отчет финансир источники'!U118</f>
        <v>0</v>
      </c>
      <c r="M132" s="51">
        <f>SUM('[1]2.5 Отчет финансир источники'!V118:X118)</f>
        <v>10.34421755</v>
      </c>
      <c r="N132" s="46">
        <f t="shared" si="89"/>
        <v>8.4385063319748284</v>
      </c>
      <c r="O132" s="47">
        <f t="shared" si="90"/>
        <v>4.4280089512824441</v>
      </c>
      <c r="P132" s="46">
        <f t="shared" si="71"/>
        <v>0</v>
      </c>
      <c r="Q132" s="48" t="str">
        <f t="shared" si="72"/>
        <v>-</v>
      </c>
      <c r="R132" s="46">
        <f t="shared" si="73"/>
        <v>0</v>
      </c>
      <c r="S132" s="48" t="str">
        <f t="shared" si="74"/>
        <v>-</v>
      </c>
      <c r="T132" s="46">
        <f t="shared" si="75"/>
        <v>0</v>
      </c>
      <c r="U132" s="48" t="str">
        <f t="shared" si="76"/>
        <v>-</v>
      </c>
      <c r="V132" s="46">
        <f t="shared" si="77"/>
        <v>8.4385063319748284</v>
      </c>
      <c r="W132" s="48">
        <f t="shared" si="78"/>
        <v>442.80089512824441</v>
      </c>
      <c r="X132" s="52" t="str">
        <f>'[1]Формат ИПР'!AL120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33" spans="1:24" ht="78" x14ac:dyDescent="0.3">
      <c r="A133" s="41" t="str">
        <f>'[1]Формат ИПР'!A121</f>
        <v>1.1.6</v>
      </c>
      <c r="B133" s="43" t="str">
        <f>'[1]Формат ИПР'!B121</f>
        <v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v>
      </c>
      <c r="C133" s="41" t="str">
        <f>'[1]Формат ИПР'!C121</f>
        <v>K_Che292</v>
      </c>
      <c r="D133" s="51">
        <f t="shared" si="87"/>
        <v>25.415987905387361</v>
      </c>
      <c r="E133" s="51">
        <f>'[1]2.5 Отчет финансир источники'!H119</f>
        <v>0</v>
      </c>
      <c r="F133" s="51">
        <f>'[1]2.5 Отчет финансир источники'!I119</f>
        <v>0</v>
      </c>
      <c r="G133" s="51">
        <f>'[1]2.5 Отчет финансир источники'!J119</f>
        <v>0</v>
      </c>
      <c r="H133" s="51">
        <f>IF(E133="нд","нд",SUM('[1]2.5 Отчет финансир источники'!K119:M119))</f>
        <v>25.415987905387361</v>
      </c>
      <c r="I133" s="51">
        <f t="shared" si="88"/>
        <v>16.006336650000001</v>
      </c>
      <c r="J133" s="51">
        <f>'[1]2.5 Отчет финансир источники'!S119</f>
        <v>0</v>
      </c>
      <c r="K133" s="51">
        <f>'[1]2.5 Отчет финансир источники'!T119</f>
        <v>0</v>
      </c>
      <c r="L133" s="51">
        <f>'[1]2.5 Отчет финансир источники'!U119</f>
        <v>0</v>
      </c>
      <c r="M133" s="51">
        <f>SUM('[1]2.5 Отчет финансир источники'!V119:X119)</f>
        <v>16.006336650000001</v>
      </c>
      <c r="N133" s="46">
        <f t="shared" si="89"/>
        <v>-9.4096512553873595</v>
      </c>
      <c r="O133" s="47">
        <f t="shared" si="90"/>
        <v>-0.37022567410778551</v>
      </c>
      <c r="P133" s="46">
        <f t="shared" si="71"/>
        <v>0</v>
      </c>
      <c r="Q133" s="48" t="str">
        <f t="shared" si="72"/>
        <v>-</v>
      </c>
      <c r="R133" s="46">
        <f t="shared" si="73"/>
        <v>0</v>
      </c>
      <c r="S133" s="48" t="str">
        <f t="shared" si="74"/>
        <v>-</v>
      </c>
      <c r="T133" s="46">
        <f t="shared" si="75"/>
        <v>0</v>
      </c>
      <c r="U133" s="48" t="str">
        <f t="shared" si="76"/>
        <v>-</v>
      </c>
      <c r="V133" s="46">
        <f t="shared" si="77"/>
        <v>-9.4096512553873595</v>
      </c>
      <c r="W133" s="48">
        <f t="shared" si="78"/>
        <v>-37.022567410778549</v>
      </c>
      <c r="X133" s="52" t="str">
        <f>'[1]Формат ИПР'!AL121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34" spans="1:24" ht="93.6" x14ac:dyDescent="0.3">
      <c r="A134" s="41" t="str">
        <f>'[1]Формат ИПР'!A122</f>
        <v>1.1.6</v>
      </c>
      <c r="B134" s="43" t="str">
        <f>'[1]Формат ИПР'!B122</f>
        <v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v>
      </c>
      <c r="C134" s="41" t="str">
        <f>'[1]Формат ИПР'!C122</f>
        <v>K_Che291</v>
      </c>
      <c r="D134" s="51">
        <f t="shared" si="87"/>
        <v>0</v>
      </c>
      <c r="E134" s="51">
        <f>'[1]2.5 Отчет финансир источники'!H120</f>
        <v>0</v>
      </c>
      <c r="F134" s="51">
        <f>'[1]2.5 Отчет финансир источники'!I120</f>
        <v>0</v>
      </c>
      <c r="G134" s="51">
        <f>'[1]2.5 Отчет финансир источники'!J120</f>
        <v>0</v>
      </c>
      <c r="H134" s="51">
        <f>IF(E134="нд","нд",SUM('[1]2.5 Отчет финансир источники'!K120:M120))</f>
        <v>0</v>
      </c>
      <c r="I134" s="51">
        <f t="shared" si="88"/>
        <v>2.2969954299999999</v>
      </c>
      <c r="J134" s="51">
        <f>'[1]2.5 Отчет финансир источники'!S120</f>
        <v>0</v>
      </c>
      <c r="K134" s="51">
        <f>'[1]2.5 Отчет финансир источники'!T120</f>
        <v>0</v>
      </c>
      <c r="L134" s="51">
        <f>'[1]2.5 Отчет финансир источники'!U120</f>
        <v>0</v>
      </c>
      <c r="M134" s="51">
        <f>SUM('[1]2.5 Отчет финансир источники'!V120:X120)</f>
        <v>2.2969954299999999</v>
      </c>
      <c r="N134" s="46">
        <f t="shared" si="89"/>
        <v>2.2969954299999999</v>
      </c>
      <c r="O134" s="47" t="str">
        <f t="shared" si="90"/>
        <v>-</v>
      </c>
      <c r="P134" s="46">
        <f t="shared" si="71"/>
        <v>0</v>
      </c>
      <c r="Q134" s="48" t="str">
        <f t="shared" si="72"/>
        <v>-</v>
      </c>
      <c r="R134" s="46">
        <f t="shared" si="73"/>
        <v>0</v>
      </c>
      <c r="S134" s="48" t="str">
        <f t="shared" si="74"/>
        <v>-</v>
      </c>
      <c r="T134" s="46">
        <f t="shared" si="75"/>
        <v>0</v>
      </c>
      <c r="U134" s="48" t="str">
        <f t="shared" si="76"/>
        <v>-</v>
      </c>
      <c r="V134" s="46">
        <f t="shared" si="77"/>
        <v>2.2969954299999999</v>
      </c>
      <c r="W134" s="48" t="str">
        <f t="shared" si="78"/>
        <v>-</v>
      </c>
      <c r="X134" s="52" t="str">
        <f>'[1]Формат ИПР'!AL122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35" spans="1:24" ht="78" x14ac:dyDescent="0.3">
      <c r="A135" s="41" t="str">
        <f>'[1]Формат ИПР'!A123</f>
        <v>1.1.6</v>
      </c>
      <c r="B135" s="43" t="str">
        <f>'[1]Формат ИПР'!B123</f>
        <v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v>
      </c>
      <c r="C135" s="41" t="str">
        <f>'[1]Формат ИПР'!C123</f>
        <v>K_Che293</v>
      </c>
      <c r="D135" s="51">
        <f t="shared" si="87"/>
        <v>9.5868768137937277</v>
      </c>
      <c r="E135" s="51">
        <f>'[1]2.5 Отчет финансир источники'!H121</f>
        <v>0</v>
      </c>
      <c r="F135" s="51">
        <f>'[1]2.5 Отчет финансир источники'!I121</f>
        <v>0</v>
      </c>
      <c r="G135" s="51">
        <f>'[1]2.5 Отчет финансир источники'!J121</f>
        <v>0</v>
      </c>
      <c r="H135" s="51">
        <f>IF(E135="нд","нд",SUM('[1]2.5 Отчет финансир источники'!K121:M121))</f>
        <v>9.5868768137937277</v>
      </c>
      <c r="I135" s="51">
        <f t="shared" si="88"/>
        <v>0.93700019999999895</v>
      </c>
      <c r="J135" s="51">
        <f>'[1]2.5 Отчет финансир источники'!S121</f>
        <v>0</v>
      </c>
      <c r="K135" s="51">
        <f>'[1]2.5 Отчет финансир источники'!T121</f>
        <v>0</v>
      </c>
      <c r="L135" s="51">
        <f>'[1]2.5 Отчет финансир источники'!U121</f>
        <v>0</v>
      </c>
      <c r="M135" s="51">
        <f>SUM('[1]2.5 Отчет финансир источники'!V121:X121)</f>
        <v>0.93700019999999895</v>
      </c>
      <c r="N135" s="46">
        <f t="shared" si="89"/>
        <v>-8.6498766137937295</v>
      </c>
      <c r="O135" s="47">
        <f t="shared" si="90"/>
        <v>-0.90226220507477162</v>
      </c>
      <c r="P135" s="46">
        <f t="shared" si="71"/>
        <v>0</v>
      </c>
      <c r="Q135" s="48" t="str">
        <f t="shared" si="72"/>
        <v>-</v>
      </c>
      <c r="R135" s="46">
        <f t="shared" si="73"/>
        <v>0</v>
      </c>
      <c r="S135" s="48" t="str">
        <f t="shared" si="74"/>
        <v>-</v>
      </c>
      <c r="T135" s="46">
        <f t="shared" si="75"/>
        <v>0</v>
      </c>
      <c r="U135" s="48" t="str">
        <f t="shared" si="76"/>
        <v>-</v>
      </c>
      <c r="V135" s="46">
        <f t="shared" si="77"/>
        <v>-8.6498766137937295</v>
      </c>
      <c r="W135" s="48">
        <f t="shared" si="78"/>
        <v>-90.226220507477166</v>
      </c>
      <c r="X135" s="52" t="str">
        <f>'[1]Формат ИПР'!AL123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36" spans="1:24" ht="78" x14ac:dyDescent="0.3">
      <c r="A136" s="41" t="str">
        <f>'[1]Формат ИПР'!A124</f>
        <v>1.1.6</v>
      </c>
      <c r="B136" s="43" t="str">
        <f>'[1]Формат ИПР'!B124</f>
        <v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v>
      </c>
      <c r="C136" s="41" t="str">
        <f>'[1]Формат ИПР'!C124</f>
        <v>K_Che294</v>
      </c>
      <c r="D136" s="51">
        <f t="shared" si="87"/>
        <v>39.84627575923367</v>
      </c>
      <c r="E136" s="51">
        <f>'[1]2.5 Отчет финансир источники'!H122</f>
        <v>0</v>
      </c>
      <c r="F136" s="51">
        <f>'[1]2.5 Отчет финансир источники'!I122</f>
        <v>0</v>
      </c>
      <c r="G136" s="51">
        <f>'[1]2.5 Отчет финансир источники'!J122</f>
        <v>0</v>
      </c>
      <c r="H136" s="51">
        <f>IF(E136="нд","нд",SUM('[1]2.5 Отчет финансир источники'!K122:M122))</f>
        <v>39.84627575923367</v>
      </c>
      <c r="I136" s="51">
        <f t="shared" si="88"/>
        <v>36.438977700000002</v>
      </c>
      <c r="J136" s="51">
        <f>'[1]2.5 Отчет финансир источники'!S122</f>
        <v>0</v>
      </c>
      <c r="K136" s="51">
        <f>'[1]2.5 Отчет финансир источники'!T122</f>
        <v>0</v>
      </c>
      <c r="L136" s="51">
        <f>'[1]2.5 Отчет финансир источники'!U122</f>
        <v>0</v>
      </c>
      <c r="M136" s="51">
        <f>SUM('[1]2.5 Отчет финансир источники'!V122:X122)</f>
        <v>36.438977700000002</v>
      </c>
      <c r="N136" s="46">
        <f t="shared" si="89"/>
        <v>-3.4072980592336677</v>
      </c>
      <c r="O136" s="47">
        <f t="shared" si="90"/>
        <v>-8.5511079625655767E-2</v>
      </c>
      <c r="P136" s="46">
        <f t="shared" si="71"/>
        <v>0</v>
      </c>
      <c r="Q136" s="48" t="str">
        <f t="shared" si="72"/>
        <v>-</v>
      </c>
      <c r="R136" s="46">
        <f t="shared" si="73"/>
        <v>0</v>
      </c>
      <c r="S136" s="48" t="str">
        <f t="shared" si="74"/>
        <v>-</v>
      </c>
      <c r="T136" s="46">
        <f t="shared" si="75"/>
        <v>0</v>
      </c>
      <c r="U136" s="48" t="str">
        <f t="shared" si="76"/>
        <v>-</v>
      </c>
      <c r="V136" s="46">
        <f t="shared" si="77"/>
        <v>-3.4072980592336677</v>
      </c>
      <c r="W136" s="48">
        <f t="shared" si="78"/>
        <v>-8.5511079625655775</v>
      </c>
      <c r="X136" s="52" t="str">
        <f>'[1]Формат ИПР'!AL124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37" spans="1:24" ht="78" x14ac:dyDescent="0.3">
      <c r="A137" s="41" t="str">
        <f>'[1]Формат ИПР'!A125</f>
        <v>1.1.6</v>
      </c>
      <c r="B137" s="43" t="str">
        <f>'[1]Формат ИПР'!B125</f>
        <v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v>
      </c>
      <c r="C137" s="41" t="str">
        <f>'[1]Формат ИПР'!C125</f>
        <v>K_Che295</v>
      </c>
      <c r="D137" s="51">
        <f t="shared" si="87"/>
        <v>0.22873250266327849</v>
      </c>
      <c r="E137" s="51">
        <f>'[1]2.5 Отчет финансир источники'!H123</f>
        <v>0</v>
      </c>
      <c r="F137" s="51">
        <f>'[1]2.5 Отчет финансир источники'!I123</f>
        <v>0</v>
      </c>
      <c r="G137" s="51">
        <f>'[1]2.5 Отчет финансир источники'!J123</f>
        <v>0</v>
      </c>
      <c r="H137" s="51">
        <f>IF(E137="нд","нд",SUM('[1]2.5 Отчет финансир источники'!K123:M123))</f>
        <v>0.22873250266327849</v>
      </c>
      <c r="I137" s="51">
        <f t="shared" si="88"/>
        <v>0.18649979999999999</v>
      </c>
      <c r="J137" s="51">
        <f>'[1]2.5 Отчет финансир источники'!S123</f>
        <v>0</v>
      </c>
      <c r="K137" s="51">
        <f>'[1]2.5 Отчет финансир источники'!T123</f>
        <v>0</v>
      </c>
      <c r="L137" s="51">
        <f>'[1]2.5 Отчет финансир источники'!U123</f>
        <v>0</v>
      </c>
      <c r="M137" s="51">
        <f>SUM('[1]2.5 Отчет финансир источники'!V123:X123)</f>
        <v>0.18649979999999999</v>
      </c>
      <c r="N137" s="46">
        <f t="shared" si="89"/>
        <v>-4.2232702663278499E-2</v>
      </c>
      <c r="O137" s="47">
        <f t="shared" si="90"/>
        <v>-0.18463795993807697</v>
      </c>
      <c r="P137" s="46">
        <f t="shared" si="71"/>
        <v>0</v>
      </c>
      <c r="Q137" s="48" t="str">
        <f t="shared" si="72"/>
        <v>-</v>
      </c>
      <c r="R137" s="46">
        <f t="shared" si="73"/>
        <v>0</v>
      </c>
      <c r="S137" s="48" t="str">
        <f t="shared" si="74"/>
        <v>-</v>
      </c>
      <c r="T137" s="46">
        <f t="shared" si="75"/>
        <v>0</v>
      </c>
      <c r="U137" s="48" t="str">
        <f t="shared" si="76"/>
        <v>-</v>
      </c>
      <c r="V137" s="46">
        <f t="shared" si="77"/>
        <v>-4.2232702663278499E-2</v>
      </c>
      <c r="W137" s="48">
        <f t="shared" si="78"/>
        <v>-18.463795993807697</v>
      </c>
      <c r="X137" s="52" t="str">
        <f>'[1]Формат ИПР'!AL125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38" spans="1:24" ht="93.6" x14ac:dyDescent="0.3">
      <c r="A138" s="41" t="str">
        <f>'[1]Формат ИПР'!A126</f>
        <v>1.1.6</v>
      </c>
      <c r="B138" s="43" t="str">
        <f>'[1]Формат ИПР'!B126</f>
        <v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v>
      </c>
      <c r="C138" s="41" t="str">
        <f>'[1]Формат ИПР'!C126</f>
        <v>K_Che296</v>
      </c>
      <c r="D138" s="51">
        <f t="shared" si="87"/>
        <v>0</v>
      </c>
      <c r="E138" s="51">
        <f>'[1]2.5 Отчет финансир источники'!H124</f>
        <v>0</v>
      </c>
      <c r="F138" s="51">
        <f>'[1]2.5 Отчет финансир источники'!I124</f>
        <v>0</v>
      </c>
      <c r="G138" s="51">
        <f>'[1]2.5 Отчет финансир источники'!J124</f>
        <v>0</v>
      </c>
      <c r="H138" s="51">
        <f>IF(E138="нд","нд",SUM('[1]2.5 Отчет финансир источники'!K124:M124))</f>
        <v>0</v>
      </c>
      <c r="I138" s="51">
        <f t="shared" si="88"/>
        <v>0.30577979</v>
      </c>
      <c r="J138" s="51">
        <f>'[1]2.5 Отчет финансир источники'!S124</f>
        <v>0</v>
      </c>
      <c r="K138" s="51">
        <f>'[1]2.5 Отчет финансир источники'!T124</f>
        <v>0</v>
      </c>
      <c r="L138" s="51">
        <f>'[1]2.5 Отчет финансир источники'!U124</f>
        <v>0</v>
      </c>
      <c r="M138" s="51">
        <f>SUM('[1]2.5 Отчет финансир источники'!V124:X124)</f>
        <v>0.30577979</v>
      </c>
      <c r="N138" s="46">
        <f t="shared" si="89"/>
        <v>0.30577979</v>
      </c>
      <c r="O138" s="47" t="str">
        <f t="shared" si="90"/>
        <v>-</v>
      </c>
      <c r="P138" s="46">
        <f t="shared" si="71"/>
        <v>0</v>
      </c>
      <c r="Q138" s="48" t="str">
        <f t="shared" si="72"/>
        <v>-</v>
      </c>
      <c r="R138" s="46">
        <f t="shared" si="73"/>
        <v>0</v>
      </c>
      <c r="S138" s="48" t="str">
        <f t="shared" si="74"/>
        <v>-</v>
      </c>
      <c r="T138" s="46">
        <f t="shared" si="75"/>
        <v>0</v>
      </c>
      <c r="U138" s="48" t="str">
        <f t="shared" si="76"/>
        <v>-</v>
      </c>
      <c r="V138" s="46">
        <f t="shared" si="77"/>
        <v>0.30577979</v>
      </c>
      <c r="W138" s="48" t="str">
        <f t="shared" si="78"/>
        <v>-</v>
      </c>
      <c r="X138" s="52" t="str">
        <f>'[1]Формат ИПР'!AL126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39" spans="1:24" ht="78" x14ac:dyDescent="0.3">
      <c r="A139" s="41" t="str">
        <f>'[1]Формат ИПР'!A127</f>
        <v>1.1.6</v>
      </c>
      <c r="B139" s="43" t="str">
        <f>'[1]Формат ИПР'!B127</f>
        <v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v>
      </c>
      <c r="C139" s="41" t="str">
        <f>'[1]Формат ИПР'!C127</f>
        <v>K_Che297</v>
      </c>
      <c r="D139" s="51">
        <f t="shared" si="87"/>
        <v>8.8794616676721425</v>
      </c>
      <c r="E139" s="51">
        <f>'[1]2.5 Отчет финансир источники'!H125</f>
        <v>0</v>
      </c>
      <c r="F139" s="51">
        <f>'[1]2.5 Отчет финансир источники'!I125</f>
        <v>0</v>
      </c>
      <c r="G139" s="51">
        <f>'[1]2.5 Отчет финансир источники'!J125</f>
        <v>0</v>
      </c>
      <c r="H139" s="51">
        <f>IF(E139="нд","нд",SUM('[1]2.5 Отчет финансир источники'!K125:M125))</f>
        <v>8.8794616676721425</v>
      </c>
      <c r="I139" s="51">
        <f t="shared" si="88"/>
        <v>0.751999800000001</v>
      </c>
      <c r="J139" s="51">
        <f>'[1]2.5 Отчет финансир источники'!S125</f>
        <v>0</v>
      </c>
      <c r="K139" s="51">
        <f>'[1]2.5 Отчет финансир источники'!T125</f>
        <v>0</v>
      </c>
      <c r="L139" s="51">
        <f>'[1]2.5 Отчет финансир источники'!U125</f>
        <v>0</v>
      </c>
      <c r="M139" s="51">
        <f>SUM('[1]2.5 Отчет финансир источники'!V125:X125)</f>
        <v>0.751999800000001</v>
      </c>
      <c r="N139" s="46">
        <f t="shared" si="89"/>
        <v>-8.1274618676721424</v>
      </c>
      <c r="O139" s="47">
        <f t="shared" si="90"/>
        <v>-0.91531020368747806</v>
      </c>
      <c r="P139" s="46">
        <f t="shared" si="71"/>
        <v>0</v>
      </c>
      <c r="Q139" s="48" t="str">
        <f t="shared" si="72"/>
        <v>-</v>
      </c>
      <c r="R139" s="46">
        <f t="shared" si="73"/>
        <v>0</v>
      </c>
      <c r="S139" s="48" t="str">
        <f t="shared" si="74"/>
        <v>-</v>
      </c>
      <c r="T139" s="46">
        <f t="shared" si="75"/>
        <v>0</v>
      </c>
      <c r="U139" s="48" t="str">
        <f t="shared" si="76"/>
        <v>-</v>
      </c>
      <c r="V139" s="46">
        <f t="shared" si="77"/>
        <v>-8.1274618676721424</v>
      </c>
      <c r="W139" s="48">
        <f t="shared" si="78"/>
        <v>-91.531020368747804</v>
      </c>
      <c r="X139" s="52" t="str">
        <f>'[1]Формат ИПР'!AL127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40" spans="1:24" ht="78" x14ac:dyDescent="0.3">
      <c r="A140" s="41" t="str">
        <f>'[1]Формат ИПР'!A128</f>
        <v>1.1.6</v>
      </c>
      <c r="B140" s="43" t="str">
        <f>'[1]Формат ИПР'!B128</f>
        <v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v>
      </c>
      <c r="C140" s="41" t="str">
        <f>'[1]Формат ИПР'!C128</f>
        <v>K_Che298</v>
      </c>
      <c r="D140" s="51">
        <f t="shared" si="87"/>
        <v>0.66975340984097187</v>
      </c>
      <c r="E140" s="51">
        <f>'[1]2.5 Отчет финансир источники'!H126</f>
        <v>0</v>
      </c>
      <c r="F140" s="51">
        <f>'[1]2.5 Отчет финансир источники'!I126</f>
        <v>0</v>
      </c>
      <c r="G140" s="51">
        <f>'[1]2.5 Отчет финансир источники'!J126</f>
        <v>0</v>
      </c>
      <c r="H140" s="51">
        <f>IF(E140="нд","нд",SUM('[1]2.5 Отчет финансир источники'!K126:M126))</f>
        <v>0.66975340984097187</v>
      </c>
      <c r="I140" s="51">
        <f t="shared" si="88"/>
        <v>0.39550020000000002</v>
      </c>
      <c r="J140" s="51">
        <f>'[1]2.5 Отчет финансир источники'!S126</f>
        <v>0</v>
      </c>
      <c r="K140" s="51">
        <f>'[1]2.5 Отчет финансир источники'!T126</f>
        <v>0</v>
      </c>
      <c r="L140" s="51">
        <f>'[1]2.5 Отчет финансир источники'!U126</f>
        <v>0</v>
      </c>
      <c r="M140" s="51">
        <f>SUM('[1]2.5 Отчет финансир источники'!V126:X126)</f>
        <v>0.39550020000000002</v>
      </c>
      <c r="N140" s="46">
        <f t="shared" si="89"/>
        <v>-0.27425320984097185</v>
      </c>
      <c r="O140" s="47">
        <f t="shared" si="90"/>
        <v>-0.40948385750823024</v>
      </c>
      <c r="P140" s="46">
        <f t="shared" si="71"/>
        <v>0</v>
      </c>
      <c r="Q140" s="48" t="str">
        <f t="shared" si="72"/>
        <v>-</v>
      </c>
      <c r="R140" s="46">
        <f t="shared" si="73"/>
        <v>0</v>
      </c>
      <c r="S140" s="48" t="str">
        <f t="shared" si="74"/>
        <v>-</v>
      </c>
      <c r="T140" s="46">
        <f t="shared" si="75"/>
        <v>0</v>
      </c>
      <c r="U140" s="48" t="str">
        <f t="shared" si="76"/>
        <v>-</v>
      </c>
      <c r="V140" s="46">
        <f t="shared" si="77"/>
        <v>-0.27425320984097185</v>
      </c>
      <c r="W140" s="48">
        <f t="shared" si="78"/>
        <v>-40.948385750823022</v>
      </c>
      <c r="X140" s="52" t="str">
        <f>'[1]Формат ИПР'!AL128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41" spans="1:24" ht="93.6" x14ac:dyDescent="0.3">
      <c r="A141" s="41" t="str">
        <f>'[1]Формат ИПР'!A129</f>
        <v>1.1.6</v>
      </c>
      <c r="B141" s="43" t="str">
        <f>'[1]Формат ИПР'!B129</f>
        <v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v>
      </c>
      <c r="C141" s="41" t="str">
        <f>'[1]Формат ИПР'!C129</f>
        <v>K_Che299</v>
      </c>
      <c r="D141" s="51">
        <f t="shared" si="87"/>
        <v>0</v>
      </c>
      <c r="E141" s="51">
        <f>'[1]2.5 Отчет финансир источники'!H127</f>
        <v>0</v>
      </c>
      <c r="F141" s="51">
        <f>'[1]2.5 Отчет финансир источники'!I127</f>
        <v>0</v>
      </c>
      <c r="G141" s="51">
        <f>'[1]2.5 Отчет финансир источники'!J127</f>
        <v>0</v>
      </c>
      <c r="H141" s="51">
        <f>IF(E141="нд","нд",SUM('[1]2.5 Отчет финансир источники'!K127:M127))</f>
        <v>0</v>
      </c>
      <c r="I141" s="51">
        <f t="shared" si="88"/>
        <v>0.62513160000000001</v>
      </c>
      <c r="J141" s="51">
        <f>'[1]2.5 Отчет финансир источники'!S127</f>
        <v>0</v>
      </c>
      <c r="K141" s="51">
        <f>'[1]2.5 Отчет финансир источники'!T127</f>
        <v>0</v>
      </c>
      <c r="L141" s="51">
        <f>'[1]2.5 Отчет финансир источники'!U127</f>
        <v>0</v>
      </c>
      <c r="M141" s="51">
        <f>SUM('[1]2.5 Отчет финансир источники'!V127:X127)</f>
        <v>0.62513160000000001</v>
      </c>
      <c r="N141" s="46">
        <f t="shared" si="89"/>
        <v>0.62513160000000001</v>
      </c>
      <c r="O141" s="47" t="str">
        <f t="shared" si="90"/>
        <v>-</v>
      </c>
      <c r="P141" s="46">
        <f t="shared" si="71"/>
        <v>0</v>
      </c>
      <c r="Q141" s="48" t="str">
        <f t="shared" si="72"/>
        <v>-</v>
      </c>
      <c r="R141" s="46">
        <f t="shared" si="73"/>
        <v>0</v>
      </c>
      <c r="S141" s="48" t="str">
        <f t="shared" si="74"/>
        <v>-</v>
      </c>
      <c r="T141" s="46">
        <f t="shared" si="75"/>
        <v>0</v>
      </c>
      <c r="U141" s="48" t="str">
        <f t="shared" si="76"/>
        <v>-</v>
      </c>
      <c r="V141" s="46">
        <f t="shared" si="77"/>
        <v>0.62513160000000001</v>
      </c>
      <c r="W141" s="48" t="str">
        <f t="shared" si="78"/>
        <v>-</v>
      </c>
      <c r="X141" s="52" t="str">
        <f>'[1]Формат ИПР'!AL129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42" spans="1:24" ht="78" x14ac:dyDescent="0.3">
      <c r="A142" s="41" t="str">
        <f>'[1]Формат ИПР'!A130</f>
        <v>1.1.6</v>
      </c>
      <c r="B142" s="43" t="str">
        <f>'[1]Формат ИПР'!B130</f>
        <v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v>
      </c>
      <c r="C142" s="41" t="str">
        <f>'[1]Формат ИПР'!C130</f>
        <v>K_Che300</v>
      </c>
      <c r="D142" s="51">
        <f t="shared" si="87"/>
        <v>9.7276988969398364</v>
      </c>
      <c r="E142" s="51">
        <f>'[1]2.5 Отчет финансир источники'!H128</f>
        <v>0</v>
      </c>
      <c r="F142" s="51">
        <f>'[1]2.5 Отчет финансир источники'!I128</f>
        <v>0</v>
      </c>
      <c r="G142" s="51">
        <f>'[1]2.5 Отчет финансир источники'!J128</f>
        <v>0</v>
      </c>
      <c r="H142" s="51">
        <f>IF(E142="нд","нд",SUM('[1]2.5 Отчет финансир источники'!K128:M128))</f>
        <v>9.7276988969398364</v>
      </c>
      <c r="I142" s="51">
        <f t="shared" si="88"/>
        <v>0.49000018000000201</v>
      </c>
      <c r="J142" s="51">
        <f>'[1]2.5 Отчет финансир источники'!S128</f>
        <v>0</v>
      </c>
      <c r="K142" s="51">
        <f>'[1]2.5 Отчет финансир источники'!T128</f>
        <v>0</v>
      </c>
      <c r="L142" s="51">
        <f>'[1]2.5 Отчет финансир источники'!U128</f>
        <v>0</v>
      </c>
      <c r="M142" s="51">
        <f>SUM('[1]2.5 Отчет финансир источники'!V128:X128)</f>
        <v>0.49000018000000201</v>
      </c>
      <c r="N142" s="46">
        <f t="shared" si="89"/>
        <v>-9.2376987169398337</v>
      </c>
      <c r="O142" s="47">
        <f t="shared" si="90"/>
        <v>-0.94962835659375233</v>
      </c>
      <c r="P142" s="46">
        <f t="shared" si="71"/>
        <v>0</v>
      </c>
      <c r="Q142" s="48" t="str">
        <f t="shared" si="72"/>
        <v>-</v>
      </c>
      <c r="R142" s="46">
        <f t="shared" si="73"/>
        <v>0</v>
      </c>
      <c r="S142" s="48" t="str">
        <f t="shared" si="74"/>
        <v>-</v>
      </c>
      <c r="T142" s="46">
        <f t="shared" si="75"/>
        <v>0</v>
      </c>
      <c r="U142" s="48" t="str">
        <f t="shared" si="76"/>
        <v>-</v>
      </c>
      <c r="V142" s="46">
        <f t="shared" si="77"/>
        <v>-9.2376987169398337</v>
      </c>
      <c r="W142" s="48">
        <f t="shared" si="78"/>
        <v>-94.96283565937523</v>
      </c>
      <c r="X142" s="52" t="str">
        <f>'[1]Формат ИПР'!AL130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43" spans="1:24" ht="78" x14ac:dyDescent="0.3">
      <c r="A143" s="41" t="str">
        <f>'[1]Формат ИПР'!A131</f>
        <v>1.1.6</v>
      </c>
      <c r="B143" s="43" t="str">
        <f>'[1]Формат ИПР'!B131</f>
        <v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v>
      </c>
      <c r="C143" s="41" t="str">
        <f>'[1]Формат ИПР'!C131</f>
        <v>K_Che301</v>
      </c>
      <c r="D143" s="51">
        <f t="shared" si="87"/>
        <v>1.0349642214862347</v>
      </c>
      <c r="E143" s="51">
        <f>'[1]2.5 Отчет финансир источники'!H129</f>
        <v>0</v>
      </c>
      <c r="F143" s="51">
        <f>'[1]2.5 Отчет финансир источники'!I129</f>
        <v>0</v>
      </c>
      <c r="G143" s="51">
        <f>'[1]2.5 Отчет финансир источники'!J129</f>
        <v>0</v>
      </c>
      <c r="H143" s="51">
        <f>IF(E143="нд","нд",SUM('[1]2.5 Отчет финансир источники'!K129:M129))</f>
        <v>1.0349642214862347</v>
      </c>
      <c r="I143" s="51">
        <f t="shared" si="88"/>
        <v>0.70415057999999997</v>
      </c>
      <c r="J143" s="51">
        <f>'[1]2.5 Отчет финансир источники'!S129</f>
        <v>0</v>
      </c>
      <c r="K143" s="51">
        <f>'[1]2.5 Отчет финансир источники'!T129</f>
        <v>0</v>
      </c>
      <c r="L143" s="51">
        <f>'[1]2.5 Отчет финансир источники'!U129</f>
        <v>0</v>
      </c>
      <c r="M143" s="51">
        <f>SUM('[1]2.5 Отчет финансир источники'!V129:X129)</f>
        <v>0.70415057999999997</v>
      </c>
      <c r="N143" s="46">
        <f t="shared" si="89"/>
        <v>-0.33081364148623471</v>
      </c>
      <c r="O143" s="47">
        <f t="shared" si="90"/>
        <v>-0.31963775618366591</v>
      </c>
      <c r="P143" s="46">
        <f t="shared" si="71"/>
        <v>0</v>
      </c>
      <c r="Q143" s="48" t="str">
        <f t="shared" si="72"/>
        <v>-</v>
      </c>
      <c r="R143" s="46">
        <f t="shared" si="73"/>
        <v>0</v>
      </c>
      <c r="S143" s="48" t="str">
        <f t="shared" si="74"/>
        <v>-</v>
      </c>
      <c r="T143" s="46">
        <f t="shared" si="75"/>
        <v>0</v>
      </c>
      <c r="U143" s="48" t="str">
        <f t="shared" si="76"/>
        <v>-</v>
      </c>
      <c r="V143" s="46">
        <f t="shared" si="77"/>
        <v>-0.33081364148623471</v>
      </c>
      <c r="W143" s="48">
        <f t="shared" si="78"/>
        <v>-31.96377561836659</v>
      </c>
      <c r="X143" s="52" t="str">
        <f>'[1]Формат ИПР'!AL131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44" spans="1:24" ht="78" x14ac:dyDescent="0.3">
      <c r="A144" s="41" t="str">
        <f>'[1]Формат ИПР'!A132</f>
        <v>1.1.6</v>
      </c>
      <c r="B144" s="43" t="str">
        <f>'[1]Формат ИПР'!B132</f>
        <v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v>
      </c>
      <c r="C144" s="41" t="str">
        <f>'[1]Формат ИПР'!C132</f>
        <v>K_Che302</v>
      </c>
      <c r="D144" s="51">
        <f t="shared" si="87"/>
        <v>5.1966448991433882</v>
      </c>
      <c r="E144" s="51">
        <f>'[1]2.5 Отчет финансир источники'!H130</f>
        <v>0</v>
      </c>
      <c r="F144" s="51">
        <f>'[1]2.5 Отчет финансир источники'!I130</f>
        <v>0</v>
      </c>
      <c r="G144" s="51">
        <f>'[1]2.5 Отчет финансир источники'!J130</f>
        <v>0</v>
      </c>
      <c r="H144" s="51">
        <f>IF(E144="нд","нд",SUM('[1]2.5 Отчет финансир источники'!K130:M130))</f>
        <v>5.1966448991433882</v>
      </c>
      <c r="I144" s="51">
        <f t="shared" si="88"/>
        <v>0.43325819999999998</v>
      </c>
      <c r="J144" s="51">
        <f>'[1]2.5 Отчет финансир источники'!S130</f>
        <v>0</v>
      </c>
      <c r="K144" s="51">
        <f>'[1]2.5 Отчет финансир источники'!T130</f>
        <v>0</v>
      </c>
      <c r="L144" s="51">
        <f>'[1]2.5 Отчет финансир источники'!U130</f>
        <v>0</v>
      </c>
      <c r="M144" s="51">
        <f>SUM('[1]2.5 Отчет финансир источники'!V130:X130)</f>
        <v>0.43325819999999998</v>
      </c>
      <c r="N144" s="46">
        <f t="shared" si="89"/>
        <v>-4.7633866991433882</v>
      </c>
      <c r="O144" s="47">
        <f t="shared" si="90"/>
        <v>-0.91662732235727362</v>
      </c>
      <c r="P144" s="46">
        <f t="shared" si="71"/>
        <v>0</v>
      </c>
      <c r="Q144" s="48" t="str">
        <f t="shared" si="72"/>
        <v>-</v>
      </c>
      <c r="R144" s="46">
        <f t="shared" si="73"/>
        <v>0</v>
      </c>
      <c r="S144" s="48" t="str">
        <f t="shared" si="74"/>
        <v>-</v>
      </c>
      <c r="T144" s="46">
        <f t="shared" si="75"/>
        <v>0</v>
      </c>
      <c r="U144" s="48" t="str">
        <f t="shared" si="76"/>
        <v>-</v>
      </c>
      <c r="V144" s="46">
        <f t="shared" si="77"/>
        <v>-4.7633866991433882</v>
      </c>
      <c r="W144" s="48">
        <f t="shared" si="78"/>
        <v>-91.662732235727361</v>
      </c>
      <c r="X144" s="52" t="str">
        <f>'[1]Формат ИПР'!AL132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45" spans="1:24" ht="78" x14ac:dyDescent="0.3">
      <c r="A145" s="41" t="str">
        <f>'[1]Формат ИПР'!A133</f>
        <v>1.1.6</v>
      </c>
      <c r="B145" s="43" t="str">
        <f>'[1]Формат ИПР'!B133</f>
        <v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v>
      </c>
      <c r="C145" s="41" t="str">
        <f>'[1]Формат ИПР'!C133</f>
        <v>K_Che303</v>
      </c>
      <c r="D145" s="51">
        <f t="shared" si="87"/>
        <v>5.0400316895554633</v>
      </c>
      <c r="E145" s="51">
        <f>'[1]2.5 Отчет финансир источники'!H131</f>
        <v>0</v>
      </c>
      <c r="F145" s="51">
        <f>'[1]2.5 Отчет финансир источники'!I131</f>
        <v>0</v>
      </c>
      <c r="G145" s="51">
        <f>'[1]2.5 Отчет финансир источники'!J131</f>
        <v>0</v>
      </c>
      <c r="H145" s="51">
        <f>IF(E145="нд","нд",SUM('[1]2.5 Отчет финансир источники'!K131:M131))</f>
        <v>5.0400316895554633</v>
      </c>
      <c r="I145" s="51">
        <f t="shared" si="88"/>
        <v>0.34900019999999998</v>
      </c>
      <c r="J145" s="51">
        <f>'[1]2.5 Отчет финансир источники'!S131</f>
        <v>0</v>
      </c>
      <c r="K145" s="51">
        <f>'[1]2.5 Отчет финансир источники'!T131</f>
        <v>0</v>
      </c>
      <c r="L145" s="51">
        <f>'[1]2.5 Отчет финансир источники'!U131</f>
        <v>0</v>
      </c>
      <c r="M145" s="51">
        <f>SUM('[1]2.5 Отчет финансир источники'!V131:X131)</f>
        <v>0.34900019999999998</v>
      </c>
      <c r="N145" s="46">
        <f t="shared" si="89"/>
        <v>-4.6910314895554635</v>
      </c>
      <c r="O145" s="47">
        <f t="shared" si="90"/>
        <v>-0.93075436396099687</v>
      </c>
      <c r="P145" s="46">
        <f t="shared" si="71"/>
        <v>0</v>
      </c>
      <c r="Q145" s="48" t="str">
        <f t="shared" si="72"/>
        <v>-</v>
      </c>
      <c r="R145" s="46">
        <f t="shared" si="73"/>
        <v>0</v>
      </c>
      <c r="S145" s="48" t="str">
        <f t="shared" si="74"/>
        <v>-</v>
      </c>
      <c r="T145" s="46">
        <f t="shared" si="75"/>
        <v>0</v>
      </c>
      <c r="U145" s="48" t="str">
        <f t="shared" si="76"/>
        <v>-</v>
      </c>
      <c r="V145" s="46">
        <f t="shared" si="77"/>
        <v>-4.6910314895554635</v>
      </c>
      <c r="W145" s="48">
        <f t="shared" si="78"/>
        <v>-93.07543639609969</v>
      </c>
      <c r="X145" s="52" t="str">
        <f>'[1]Формат ИПР'!AL133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46" spans="1:24" ht="78" x14ac:dyDescent="0.3">
      <c r="A146" s="41" t="str">
        <f>'[1]Формат ИПР'!A134</f>
        <v>1.1.6</v>
      </c>
      <c r="B146" s="43" t="str">
        <f>'[1]Формат ИПР'!B134</f>
        <v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v>
      </c>
      <c r="C146" s="41" t="str">
        <f>'[1]Формат ИПР'!C134</f>
        <v>K_Che304</v>
      </c>
      <c r="D146" s="51">
        <f t="shared" si="87"/>
        <v>1.9545135837267513</v>
      </c>
      <c r="E146" s="51">
        <f>'[1]2.5 Отчет финансир источники'!H132</f>
        <v>0</v>
      </c>
      <c r="F146" s="51">
        <f>'[1]2.5 Отчет финансир источники'!I132</f>
        <v>0</v>
      </c>
      <c r="G146" s="51">
        <f>'[1]2.5 Отчет финансир источники'!J132</f>
        <v>0</v>
      </c>
      <c r="H146" s="51">
        <f>IF(E146="нд","нд",SUM('[1]2.5 Отчет финансир источники'!K132:M132))</f>
        <v>1.9545135837267513</v>
      </c>
      <c r="I146" s="51">
        <f t="shared" si="88"/>
        <v>0.18049979999999999</v>
      </c>
      <c r="J146" s="51">
        <f>'[1]2.5 Отчет финансир источники'!S132</f>
        <v>0</v>
      </c>
      <c r="K146" s="51">
        <f>'[1]2.5 Отчет финансир источники'!T132</f>
        <v>0</v>
      </c>
      <c r="L146" s="51">
        <f>'[1]2.5 Отчет финансир источники'!U132</f>
        <v>0</v>
      </c>
      <c r="M146" s="51">
        <f>SUM('[1]2.5 Отчет финансир источники'!V132:X132)</f>
        <v>0.18049979999999999</v>
      </c>
      <c r="N146" s="46">
        <f t="shared" si="89"/>
        <v>-1.7740137837267513</v>
      </c>
      <c r="O146" s="47">
        <f t="shared" si="90"/>
        <v>-0.90764975925322877</v>
      </c>
      <c r="P146" s="46">
        <f t="shared" si="71"/>
        <v>0</v>
      </c>
      <c r="Q146" s="48" t="str">
        <f t="shared" si="72"/>
        <v>-</v>
      </c>
      <c r="R146" s="46">
        <f t="shared" si="73"/>
        <v>0</v>
      </c>
      <c r="S146" s="48" t="str">
        <f t="shared" si="74"/>
        <v>-</v>
      </c>
      <c r="T146" s="46">
        <f t="shared" si="75"/>
        <v>0</v>
      </c>
      <c r="U146" s="48" t="str">
        <f t="shared" si="76"/>
        <v>-</v>
      </c>
      <c r="V146" s="46">
        <f t="shared" si="77"/>
        <v>-1.7740137837267513</v>
      </c>
      <c r="W146" s="48">
        <f t="shared" si="78"/>
        <v>-90.764975925322872</v>
      </c>
      <c r="X146" s="52" t="str">
        <f>'[1]Формат ИПР'!AL134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47" spans="1:24" ht="78" x14ac:dyDescent="0.3">
      <c r="A147" s="41" t="str">
        <f>'[1]Формат ИПР'!A135</f>
        <v>1.1.6</v>
      </c>
      <c r="B147" s="43" t="str">
        <f>'[1]Формат ИПР'!B135</f>
        <v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v>
      </c>
      <c r="C147" s="41" t="str">
        <f>'[1]Формат ИПР'!C135</f>
        <v>K_Che305</v>
      </c>
      <c r="D147" s="51">
        <f t="shared" si="87"/>
        <v>7.6087297335955881</v>
      </c>
      <c r="E147" s="51">
        <f>'[1]2.5 Отчет финансир источники'!H133</f>
        <v>0</v>
      </c>
      <c r="F147" s="51">
        <f>'[1]2.5 Отчет финансир источники'!I133</f>
        <v>0</v>
      </c>
      <c r="G147" s="51">
        <f>'[1]2.5 Отчет финансир источники'!J133</f>
        <v>0</v>
      </c>
      <c r="H147" s="51">
        <f>IF(E147="нд","нд",SUM('[1]2.5 Отчет финансир источники'!K133:M133))</f>
        <v>7.6087297335955881</v>
      </c>
      <c r="I147" s="51">
        <f t="shared" si="88"/>
        <v>5.2675390000000002</v>
      </c>
      <c r="J147" s="51">
        <f>'[1]2.5 Отчет финансир источники'!S133</f>
        <v>0</v>
      </c>
      <c r="K147" s="51">
        <f>'[1]2.5 Отчет финансир источники'!T133</f>
        <v>0</v>
      </c>
      <c r="L147" s="51">
        <f>'[1]2.5 Отчет финансир источники'!U133</f>
        <v>0</v>
      </c>
      <c r="M147" s="51">
        <f>SUM('[1]2.5 Отчет финансир источники'!V133:X133)</f>
        <v>5.2675390000000002</v>
      </c>
      <c r="N147" s="46">
        <f t="shared" si="89"/>
        <v>-2.3411907335955879</v>
      </c>
      <c r="O147" s="47">
        <f t="shared" si="90"/>
        <v>-0.30769797529517884</v>
      </c>
      <c r="P147" s="46">
        <f t="shared" si="71"/>
        <v>0</v>
      </c>
      <c r="Q147" s="48" t="str">
        <f t="shared" si="72"/>
        <v>-</v>
      </c>
      <c r="R147" s="46">
        <f t="shared" si="73"/>
        <v>0</v>
      </c>
      <c r="S147" s="48" t="str">
        <f t="shared" si="74"/>
        <v>-</v>
      </c>
      <c r="T147" s="46">
        <f t="shared" si="75"/>
        <v>0</v>
      </c>
      <c r="U147" s="48" t="str">
        <f t="shared" si="76"/>
        <v>-</v>
      </c>
      <c r="V147" s="46">
        <f t="shared" si="77"/>
        <v>-2.3411907335955879</v>
      </c>
      <c r="W147" s="48">
        <f t="shared" si="78"/>
        <v>-30.769797529517884</v>
      </c>
      <c r="X147" s="52" t="str">
        <f>'[1]Формат ИПР'!AL135</f>
        <v>Заключение государственной экспертизы проекта получено. Экономия средств финансовой поддержки по факту выполненных работ в рамках договора от 25.05.2020 № 02-20-ПИР-ЧЭ (ООО Нийсо и К)</v>
      </c>
    </row>
    <row r="148" spans="1:24" ht="93.6" x14ac:dyDescent="0.3">
      <c r="A148" s="41" t="str">
        <f>'[1]Формат ИПР'!A136</f>
        <v>1.1.6</v>
      </c>
      <c r="B148" s="43" t="str">
        <f>'[1]Формат ИПР'!B136</f>
        <v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v>
      </c>
      <c r="C148" s="41" t="str">
        <f>'[1]Формат ИПР'!C136</f>
        <v>K_Che306</v>
      </c>
      <c r="D148" s="51">
        <f t="shared" si="87"/>
        <v>2.2702535127789929</v>
      </c>
      <c r="E148" s="51">
        <f>'[1]2.5 Отчет финансир источники'!H134</f>
        <v>0</v>
      </c>
      <c r="F148" s="51">
        <f>'[1]2.5 Отчет финансир источники'!I134</f>
        <v>0</v>
      </c>
      <c r="G148" s="51">
        <f>'[1]2.5 Отчет финансир источники'!J134</f>
        <v>0</v>
      </c>
      <c r="H148" s="51">
        <f>IF(E148="нд","нд",SUM('[1]2.5 Отчет финансир источники'!K134:M134))</f>
        <v>2.2702535127789929</v>
      </c>
      <c r="I148" s="51">
        <f t="shared" si="88"/>
        <v>2.5040070000000001</v>
      </c>
      <c r="J148" s="51">
        <f>'[1]2.5 Отчет финансир источники'!S134</f>
        <v>0</v>
      </c>
      <c r="K148" s="51">
        <f>'[1]2.5 Отчет финансир источники'!T134</f>
        <v>0</v>
      </c>
      <c r="L148" s="51">
        <f>'[1]2.5 Отчет финансир источники'!U134</f>
        <v>0</v>
      </c>
      <c r="M148" s="51">
        <f>SUM('[1]2.5 Отчет финансир источники'!V134:X134)</f>
        <v>2.5040070000000001</v>
      </c>
      <c r="N148" s="46">
        <f t="shared" si="89"/>
        <v>0.23375348722100719</v>
      </c>
      <c r="O148" s="47">
        <f t="shared" si="90"/>
        <v>0.10296360556441649</v>
      </c>
      <c r="P148" s="46">
        <f t="shared" si="71"/>
        <v>0</v>
      </c>
      <c r="Q148" s="48" t="str">
        <f t="shared" si="72"/>
        <v>-</v>
      </c>
      <c r="R148" s="46">
        <f t="shared" si="73"/>
        <v>0</v>
      </c>
      <c r="S148" s="48" t="str">
        <f t="shared" si="74"/>
        <v>-</v>
      </c>
      <c r="T148" s="46">
        <f t="shared" si="75"/>
        <v>0</v>
      </c>
      <c r="U148" s="48" t="str">
        <f t="shared" si="76"/>
        <v>-</v>
      </c>
      <c r="V148" s="46">
        <f t="shared" si="77"/>
        <v>0.23375348722100719</v>
      </c>
      <c r="W148" s="48">
        <f t="shared" si="78"/>
        <v>10.296360556441648</v>
      </c>
      <c r="X148" s="52" t="str">
        <f>'[1]Формат ИПР'!AL136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49" spans="1:24" ht="93.6" x14ac:dyDescent="0.3">
      <c r="A149" s="41" t="str">
        <f>'[1]Формат ИПР'!A137</f>
        <v>1.1.6</v>
      </c>
      <c r="B149" s="43" t="str">
        <f>'[1]Формат ИПР'!B137</f>
        <v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v>
      </c>
      <c r="C149" s="41" t="str">
        <f>'[1]Формат ИПР'!C137</f>
        <v>K_Che307</v>
      </c>
      <c r="D149" s="51">
        <f t="shared" si="87"/>
        <v>0</v>
      </c>
      <c r="E149" s="51">
        <f>'[1]2.5 Отчет финансир источники'!H135</f>
        <v>0</v>
      </c>
      <c r="F149" s="51">
        <f>'[1]2.5 Отчет финансир источники'!I135</f>
        <v>0</v>
      </c>
      <c r="G149" s="51">
        <f>'[1]2.5 Отчет финансир источники'!J135</f>
        <v>0</v>
      </c>
      <c r="H149" s="51">
        <f>IF(E149="нд","нд",SUM('[1]2.5 Отчет финансир источники'!K135:M135))</f>
        <v>0</v>
      </c>
      <c r="I149" s="51">
        <f t="shared" si="88"/>
        <v>4.2631189999999902E-2</v>
      </c>
      <c r="J149" s="51">
        <f>'[1]2.5 Отчет финансир источники'!S135</f>
        <v>0</v>
      </c>
      <c r="K149" s="51">
        <f>'[1]2.5 Отчет финансир источники'!T135</f>
        <v>0</v>
      </c>
      <c r="L149" s="51">
        <f>'[1]2.5 Отчет финансир источники'!U135</f>
        <v>0</v>
      </c>
      <c r="M149" s="51">
        <f>SUM('[1]2.5 Отчет финансир источники'!V135:X135)</f>
        <v>4.2631189999999902E-2</v>
      </c>
      <c r="N149" s="46">
        <f t="shared" si="89"/>
        <v>4.2631189999999902E-2</v>
      </c>
      <c r="O149" s="47" t="str">
        <f t="shared" si="90"/>
        <v>-</v>
      </c>
      <c r="P149" s="46">
        <f t="shared" si="71"/>
        <v>0</v>
      </c>
      <c r="Q149" s="48" t="str">
        <f t="shared" si="72"/>
        <v>-</v>
      </c>
      <c r="R149" s="46">
        <f t="shared" si="73"/>
        <v>0</v>
      </c>
      <c r="S149" s="48" t="str">
        <f t="shared" si="74"/>
        <v>-</v>
      </c>
      <c r="T149" s="46">
        <f t="shared" si="75"/>
        <v>0</v>
      </c>
      <c r="U149" s="48" t="str">
        <f t="shared" si="76"/>
        <v>-</v>
      </c>
      <c r="V149" s="46">
        <f t="shared" si="77"/>
        <v>4.2631189999999902E-2</v>
      </c>
      <c r="W149" s="48" t="str">
        <f t="shared" si="78"/>
        <v>-</v>
      </c>
      <c r="X149" s="52" t="str">
        <f>'[1]Формат ИПР'!AL137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50" spans="1:24" ht="93.6" x14ac:dyDescent="0.3">
      <c r="A150" s="41" t="str">
        <f>'[1]Формат ИПР'!A138</f>
        <v>1.1.6</v>
      </c>
      <c r="B150" s="43" t="str">
        <f>'[1]Формат ИПР'!B138</f>
        <v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v>
      </c>
      <c r="C150" s="41" t="str">
        <f>'[1]Формат ИПР'!C138</f>
        <v>K_Che308</v>
      </c>
      <c r="D150" s="51">
        <f t="shared" si="87"/>
        <v>4.6473817879218009</v>
      </c>
      <c r="E150" s="51">
        <f>'[1]2.5 Отчет финансир источники'!H136</f>
        <v>0</v>
      </c>
      <c r="F150" s="51">
        <f>'[1]2.5 Отчет финансир источники'!I136</f>
        <v>0</v>
      </c>
      <c r="G150" s="51">
        <f>'[1]2.5 Отчет финансир источники'!J136</f>
        <v>0</v>
      </c>
      <c r="H150" s="51">
        <f>IF(E150="нд","нд",SUM('[1]2.5 Отчет финансир источники'!K136:M136))</f>
        <v>4.6473817879218009</v>
      </c>
      <c r="I150" s="51">
        <f t="shared" si="88"/>
        <v>5.1390616099999997</v>
      </c>
      <c r="J150" s="51">
        <f>'[1]2.5 Отчет финансир источники'!S136</f>
        <v>0</v>
      </c>
      <c r="K150" s="51">
        <f>'[1]2.5 Отчет финансир источники'!T136</f>
        <v>0</v>
      </c>
      <c r="L150" s="51">
        <f>'[1]2.5 Отчет финансир источники'!U136</f>
        <v>0</v>
      </c>
      <c r="M150" s="51">
        <f>SUM('[1]2.5 Отчет финансир источники'!V136:X136)</f>
        <v>5.1390616099999997</v>
      </c>
      <c r="N150" s="46">
        <f t="shared" si="89"/>
        <v>0.49167982207819882</v>
      </c>
      <c r="O150" s="47">
        <f t="shared" si="90"/>
        <v>0.10579716591308208</v>
      </c>
      <c r="P150" s="46">
        <f t="shared" si="71"/>
        <v>0</v>
      </c>
      <c r="Q150" s="48" t="str">
        <f t="shared" si="72"/>
        <v>-</v>
      </c>
      <c r="R150" s="46">
        <f t="shared" si="73"/>
        <v>0</v>
      </c>
      <c r="S150" s="48" t="str">
        <f t="shared" si="74"/>
        <v>-</v>
      </c>
      <c r="T150" s="46">
        <f t="shared" si="75"/>
        <v>0</v>
      </c>
      <c r="U150" s="48" t="str">
        <f t="shared" si="76"/>
        <v>-</v>
      </c>
      <c r="V150" s="46">
        <f t="shared" si="77"/>
        <v>0.49167982207819882</v>
      </c>
      <c r="W150" s="48">
        <f t="shared" si="78"/>
        <v>10.579716591308209</v>
      </c>
      <c r="X150" s="52" t="str">
        <f>'[1]Формат ИПР'!AL138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51" spans="1:24" ht="78" x14ac:dyDescent="0.3">
      <c r="A151" s="41" t="str">
        <f>'[1]Формат ИПР'!A139</f>
        <v>1.1.6</v>
      </c>
      <c r="B151" s="43" t="str">
        <f>'[1]Формат ИПР'!B139</f>
        <v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v>
      </c>
      <c r="C151" s="41" t="str">
        <f>'[1]Формат ИПР'!C139</f>
        <v>K_Che309</v>
      </c>
      <c r="D151" s="51">
        <f t="shared" si="87"/>
        <v>5.6230464718518638</v>
      </c>
      <c r="E151" s="51">
        <f>'[1]2.5 Отчет финансир источники'!H137</f>
        <v>0</v>
      </c>
      <c r="F151" s="51">
        <f>'[1]2.5 Отчет финансир источники'!I137</f>
        <v>0</v>
      </c>
      <c r="G151" s="51">
        <f>'[1]2.5 Отчет финансир источники'!J137</f>
        <v>0</v>
      </c>
      <c r="H151" s="51">
        <f>IF(E151="нд","нд",SUM('[1]2.5 Отчет финансир источники'!K137:M137))</f>
        <v>5.6230464718518638</v>
      </c>
      <c r="I151" s="51">
        <f t="shared" si="88"/>
        <v>4.9392028000000003</v>
      </c>
      <c r="J151" s="51">
        <f>'[1]2.5 Отчет финансир источники'!S137</f>
        <v>0</v>
      </c>
      <c r="K151" s="51">
        <f>'[1]2.5 Отчет финансир источники'!T137</f>
        <v>0</v>
      </c>
      <c r="L151" s="51">
        <f>'[1]2.5 Отчет финансир источники'!U137</f>
        <v>0</v>
      </c>
      <c r="M151" s="51">
        <f>SUM('[1]2.5 Отчет финансир источники'!V137:X137)</f>
        <v>4.9392028000000003</v>
      </c>
      <c r="N151" s="46">
        <f t="shared" si="89"/>
        <v>-0.68384367185186345</v>
      </c>
      <c r="O151" s="47">
        <f t="shared" si="90"/>
        <v>-0.1216144442830205</v>
      </c>
      <c r="P151" s="46">
        <f t="shared" si="71"/>
        <v>0</v>
      </c>
      <c r="Q151" s="48" t="str">
        <f t="shared" si="72"/>
        <v>-</v>
      </c>
      <c r="R151" s="46">
        <f t="shared" si="73"/>
        <v>0</v>
      </c>
      <c r="S151" s="48" t="str">
        <f t="shared" si="74"/>
        <v>-</v>
      </c>
      <c r="T151" s="46">
        <f t="shared" si="75"/>
        <v>0</v>
      </c>
      <c r="U151" s="48" t="str">
        <f t="shared" si="76"/>
        <v>-</v>
      </c>
      <c r="V151" s="46">
        <f t="shared" si="77"/>
        <v>-0.68384367185186345</v>
      </c>
      <c r="W151" s="48">
        <f t="shared" si="78"/>
        <v>-12.161444428302049</v>
      </c>
      <c r="X151" s="52" t="str">
        <f>'[1]Формат ИПР'!AL139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52" spans="1:24" ht="62.4" x14ac:dyDescent="0.3">
      <c r="A152" s="41" t="str">
        <f>'[1]Формат ИПР'!A140</f>
        <v>1.1.6</v>
      </c>
      <c r="B152" s="43" t="str">
        <f>'[1]Формат ИПР'!B140</f>
        <v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v>
      </c>
      <c r="C152" s="41" t="str">
        <f>'[1]Формат ИПР'!C140</f>
        <v>K_Che310</v>
      </c>
      <c r="D152" s="51">
        <f t="shared" si="87"/>
        <v>7.992522432824364</v>
      </c>
      <c r="E152" s="51">
        <f>'[1]2.5 Отчет финансир источники'!H138</f>
        <v>0</v>
      </c>
      <c r="F152" s="51">
        <f>'[1]2.5 Отчет финансир источники'!I138</f>
        <v>0</v>
      </c>
      <c r="G152" s="51">
        <f>'[1]2.5 Отчет финансир источники'!J138</f>
        <v>0</v>
      </c>
      <c r="H152" s="51">
        <f>IF(E152="нд","нд",SUM('[1]2.5 Отчет финансир источники'!K138:M138))</f>
        <v>7.992522432824364</v>
      </c>
      <c r="I152" s="51">
        <f t="shared" si="88"/>
        <v>7.9389746900000002</v>
      </c>
      <c r="J152" s="51">
        <f>'[1]2.5 Отчет финансир источники'!S138</f>
        <v>0</v>
      </c>
      <c r="K152" s="51">
        <f>'[1]2.5 Отчет финансир источники'!T138</f>
        <v>0</v>
      </c>
      <c r="L152" s="51">
        <f>'[1]2.5 Отчет финансир источники'!U138</f>
        <v>0</v>
      </c>
      <c r="M152" s="51">
        <f>SUM('[1]2.5 Отчет финансир источники'!V138:X138)</f>
        <v>7.9389746900000002</v>
      </c>
      <c r="N152" s="46">
        <f t="shared" si="89"/>
        <v>-5.3547742824363809E-2</v>
      </c>
      <c r="O152" s="47">
        <f t="shared" si="90"/>
        <v>-6.6997300632462954E-3</v>
      </c>
      <c r="P152" s="46">
        <f t="shared" si="71"/>
        <v>0</v>
      </c>
      <c r="Q152" s="48" t="str">
        <f t="shared" si="72"/>
        <v>-</v>
      </c>
      <c r="R152" s="46">
        <f t="shared" si="73"/>
        <v>0</v>
      </c>
      <c r="S152" s="48" t="str">
        <f t="shared" si="74"/>
        <v>-</v>
      </c>
      <c r="T152" s="46">
        <f t="shared" si="75"/>
        <v>0</v>
      </c>
      <c r="U152" s="48" t="str">
        <f t="shared" si="76"/>
        <v>-</v>
      </c>
      <c r="V152" s="46">
        <f t="shared" si="77"/>
        <v>-5.3547742824363809E-2</v>
      </c>
      <c r="W152" s="48">
        <f t="shared" si="78"/>
        <v>-0.66997300632462953</v>
      </c>
      <c r="X152" s="52" t="str">
        <f>'[1]Формат ИПР'!AL140</f>
        <v>нд</v>
      </c>
    </row>
    <row r="153" spans="1:24" ht="93.6" x14ac:dyDescent="0.3">
      <c r="A153" s="41" t="str">
        <f>'[1]Формат ИПР'!A141</f>
        <v>1.1.6</v>
      </c>
      <c r="B153" s="43" t="str">
        <f>'[1]Формат ИПР'!B141</f>
        <v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v>
      </c>
      <c r="C153" s="41" t="str">
        <f>'[1]Формат ИПР'!C141</f>
        <v>K_Che311</v>
      </c>
      <c r="D153" s="51">
        <f t="shared" si="87"/>
        <v>8.8326556072082667</v>
      </c>
      <c r="E153" s="51">
        <f>'[1]2.5 Отчет финансир источники'!H139</f>
        <v>0</v>
      </c>
      <c r="F153" s="51">
        <f>'[1]2.5 Отчет финансир источники'!I139</f>
        <v>0</v>
      </c>
      <c r="G153" s="51">
        <f>'[1]2.5 Отчет финансир источники'!J139</f>
        <v>0</v>
      </c>
      <c r="H153" s="51">
        <f>IF(E153="нд","нд",SUM('[1]2.5 Отчет финансир источники'!K139:M139))</f>
        <v>8.8326556072082667</v>
      </c>
      <c r="I153" s="51">
        <f t="shared" si="88"/>
        <v>9.5861974700000001</v>
      </c>
      <c r="J153" s="51">
        <f>'[1]2.5 Отчет финансир источники'!S139</f>
        <v>0</v>
      </c>
      <c r="K153" s="51">
        <f>'[1]2.5 Отчет финансир источники'!T139</f>
        <v>0</v>
      </c>
      <c r="L153" s="51">
        <f>'[1]2.5 Отчет финансир источники'!U139</f>
        <v>0</v>
      </c>
      <c r="M153" s="51">
        <f>SUM('[1]2.5 Отчет финансир источники'!V139:X139)</f>
        <v>9.5861974700000001</v>
      </c>
      <c r="N153" s="46">
        <f t="shared" si="89"/>
        <v>0.75354186279173341</v>
      </c>
      <c r="O153" s="47">
        <f t="shared" si="90"/>
        <v>8.5313171519647304E-2</v>
      </c>
      <c r="P153" s="46">
        <f t="shared" si="71"/>
        <v>0</v>
      </c>
      <c r="Q153" s="48" t="str">
        <f t="shared" si="72"/>
        <v>-</v>
      </c>
      <c r="R153" s="46">
        <f t="shared" si="73"/>
        <v>0</v>
      </c>
      <c r="S153" s="48" t="str">
        <f t="shared" si="74"/>
        <v>-</v>
      </c>
      <c r="T153" s="46">
        <f t="shared" si="75"/>
        <v>0</v>
      </c>
      <c r="U153" s="48" t="str">
        <f t="shared" si="76"/>
        <v>-</v>
      </c>
      <c r="V153" s="46">
        <f t="shared" si="77"/>
        <v>0.75354186279173341</v>
      </c>
      <c r="W153" s="48">
        <f t="shared" si="78"/>
        <v>8.5313171519647302</v>
      </c>
      <c r="X153" s="52" t="str">
        <f>'[1]Формат ИПР'!AL141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54" spans="1:24" ht="93.6" x14ac:dyDescent="0.3">
      <c r="A154" s="41" t="str">
        <f>'[1]Формат ИПР'!A142</f>
        <v>1.1.6</v>
      </c>
      <c r="B154" s="43" t="str">
        <f>'[1]Формат ИПР'!B142</f>
        <v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v>
      </c>
      <c r="C154" s="41" t="str">
        <f>'[1]Формат ИПР'!C142</f>
        <v>K_Che312</v>
      </c>
      <c r="D154" s="51">
        <f t="shared" si="87"/>
        <v>0</v>
      </c>
      <c r="E154" s="51">
        <f>'[1]2.5 Отчет финансир источники'!H140</f>
        <v>0</v>
      </c>
      <c r="F154" s="51">
        <f>'[1]2.5 Отчет финансир источники'!I140</f>
        <v>0</v>
      </c>
      <c r="G154" s="51">
        <f>'[1]2.5 Отчет финансир источники'!J140</f>
        <v>0</v>
      </c>
      <c r="H154" s="51">
        <f>IF(E154="нд","нд",SUM('[1]2.5 Отчет финансир источники'!K140:M140))</f>
        <v>0</v>
      </c>
      <c r="I154" s="51">
        <f t="shared" si="88"/>
        <v>0.26250000000000001</v>
      </c>
      <c r="J154" s="51">
        <f>'[1]2.5 Отчет финансир источники'!S140</f>
        <v>0</v>
      </c>
      <c r="K154" s="51">
        <f>'[1]2.5 Отчет финансир источники'!T140</f>
        <v>0</v>
      </c>
      <c r="L154" s="51">
        <f>'[1]2.5 Отчет финансир источники'!U140</f>
        <v>0</v>
      </c>
      <c r="M154" s="51">
        <f>SUM('[1]2.5 Отчет финансир источники'!V140:X140)</f>
        <v>0.26250000000000001</v>
      </c>
      <c r="N154" s="46">
        <f t="shared" si="89"/>
        <v>0.26250000000000001</v>
      </c>
      <c r="O154" s="47" t="str">
        <f t="shared" si="90"/>
        <v>-</v>
      </c>
      <c r="P154" s="46">
        <f t="shared" si="71"/>
        <v>0</v>
      </c>
      <c r="Q154" s="48" t="str">
        <f t="shared" si="72"/>
        <v>-</v>
      </c>
      <c r="R154" s="46">
        <f t="shared" si="73"/>
        <v>0</v>
      </c>
      <c r="S154" s="48" t="str">
        <f t="shared" si="74"/>
        <v>-</v>
      </c>
      <c r="T154" s="46">
        <f t="shared" si="75"/>
        <v>0</v>
      </c>
      <c r="U154" s="48" t="str">
        <f t="shared" si="76"/>
        <v>-</v>
      </c>
      <c r="V154" s="46">
        <f t="shared" si="77"/>
        <v>0.26250000000000001</v>
      </c>
      <c r="W154" s="48" t="str">
        <f t="shared" si="78"/>
        <v>-</v>
      </c>
      <c r="X154" s="52" t="str">
        <f>'[1]Формат ИПР'!AL142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55" spans="1:24" ht="93.6" x14ac:dyDescent="0.3">
      <c r="A155" s="41" t="str">
        <f>'[1]Формат ИПР'!A143</f>
        <v>1.1.6</v>
      </c>
      <c r="B155" s="43" t="str">
        <f>'[1]Формат ИПР'!B143</f>
        <v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v>
      </c>
      <c r="C155" s="41" t="str">
        <f>'[1]Формат ИПР'!C143</f>
        <v>K_Che313</v>
      </c>
      <c r="D155" s="51">
        <f t="shared" si="87"/>
        <v>0</v>
      </c>
      <c r="E155" s="51">
        <f>'[1]2.5 Отчет финансир источники'!H141</f>
        <v>0</v>
      </c>
      <c r="F155" s="51">
        <f>'[1]2.5 Отчет финансир источники'!I141</f>
        <v>0</v>
      </c>
      <c r="G155" s="51">
        <f>'[1]2.5 Отчет финансир источники'!J141</f>
        <v>0</v>
      </c>
      <c r="H155" s="51">
        <f>IF(E155="нд","нд",SUM('[1]2.5 Отчет финансир источники'!K141:M141))</f>
        <v>0</v>
      </c>
      <c r="I155" s="51">
        <f t="shared" si="88"/>
        <v>0.22652158999999999</v>
      </c>
      <c r="J155" s="51">
        <f>'[1]2.5 Отчет финансир источники'!S141</f>
        <v>0</v>
      </c>
      <c r="K155" s="51">
        <f>'[1]2.5 Отчет финансир источники'!T141</f>
        <v>0</v>
      </c>
      <c r="L155" s="51">
        <f>'[1]2.5 Отчет финансир источники'!U141</f>
        <v>0</v>
      </c>
      <c r="M155" s="51">
        <f>SUM('[1]2.5 Отчет финансир источники'!V141:X141)</f>
        <v>0.22652158999999999</v>
      </c>
      <c r="N155" s="46">
        <f t="shared" si="89"/>
        <v>0.22652158999999999</v>
      </c>
      <c r="O155" s="47" t="str">
        <f t="shared" si="90"/>
        <v>-</v>
      </c>
      <c r="P155" s="46">
        <f t="shared" si="71"/>
        <v>0</v>
      </c>
      <c r="Q155" s="48" t="str">
        <f t="shared" si="72"/>
        <v>-</v>
      </c>
      <c r="R155" s="46">
        <f t="shared" si="73"/>
        <v>0</v>
      </c>
      <c r="S155" s="48" t="str">
        <f t="shared" si="74"/>
        <v>-</v>
      </c>
      <c r="T155" s="46">
        <f t="shared" si="75"/>
        <v>0</v>
      </c>
      <c r="U155" s="48" t="str">
        <f t="shared" si="76"/>
        <v>-</v>
      </c>
      <c r="V155" s="46">
        <f t="shared" si="77"/>
        <v>0.22652158999999999</v>
      </c>
      <c r="W155" s="48" t="str">
        <f t="shared" si="78"/>
        <v>-</v>
      </c>
      <c r="X155" s="52" t="str">
        <f>'[1]Формат ИПР'!AL143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56" spans="1:24" ht="93.6" x14ac:dyDescent="0.3">
      <c r="A156" s="41" t="str">
        <f>'[1]Формат ИПР'!A144</f>
        <v>1.1.6</v>
      </c>
      <c r="B156" s="43" t="str">
        <f>'[1]Формат ИПР'!B144</f>
        <v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v>
      </c>
      <c r="C156" s="41" t="str">
        <f>'[1]Формат ИПР'!C144</f>
        <v>K_Che314</v>
      </c>
      <c r="D156" s="51">
        <f t="shared" si="87"/>
        <v>4.5122806043165422</v>
      </c>
      <c r="E156" s="51">
        <f>'[1]2.5 Отчет финансир источники'!H142</f>
        <v>0</v>
      </c>
      <c r="F156" s="51">
        <f>'[1]2.5 Отчет финансир источники'!I142</f>
        <v>0</v>
      </c>
      <c r="G156" s="51">
        <f>'[1]2.5 Отчет финансир источники'!J142</f>
        <v>0</v>
      </c>
      <c r="H156" s="51">
        <f>IF(E156="нд","нд",SUM('[1]2.5 Отчет финансир источники'!K142:M142))</f>
        <v>4.5122806043165422</v>
      </c>
      <c r="I156" s="51">
        <f t="shared" si="88"/>
        <v>5.5996173100000002</v>
      </c>
      <c r="J156" s="51">
        <f>'[1]2.5 Отчет финансир источники'!S142</f>
        <v>0</v>
      </c>
      <c r="K156" s="51">
        <f>'[1]2.5 Отчет финансир источники'!T142</f>
        <v>0</v>
      </c>
      <c r="L156" s="51">
        <f>'[1]2.5 Отчет финансир источники'!U142</f>
        <v>0</v>
      </c>
      <c r="M156" s="51">
        <f>SUM('[1]2.5 Отчет финансир источники'!V142:X142)</f>
        <v>5.5996173100000002</v>
      </c>
      <c r="N156" s="46">
        <f t="shared" si="89"/>
        <v>1.087336705683458</v>
      </c>
      <c r="O156" s="47">
        <f t="shared" si="90"/>
        <v>0.24097275879591551</v>
      </c>
      <c r="P156" s="46">
        <f t="shared" si="71"/>
        <v>0</v>
      </c>
      <c r="Q156" s="48" t="str">
        <f t="shared" si="72"/>
        <v>-</v>
      </c>
      <c r="R156" s="46">
        <f t="shared" si="73"/>
        <v>0</v>
      </c>
      <c r="S156" s="48" t="str">
        <f t="shared" si="74"/>
        <v>-</v>
      </c>
      <c r="T156" s="46">
        <f t="shared" si="75"/>
        <v>0</v>
      </c>
      <c r="U156" s="48" t="str">
        <f t="shared" si="76"/>
        <v>-</v>
      </c>
      <c r="V156" s="46">
        <f t="shared" si="77"/>
        <v>1.087336705683458</v>
      </c>
      <c r="W156" s="48">
        <f t="shared" si="78"/>
        <v>24.09727587959155</v>
      </c>
      <c r="X156" s="52" t="str">
        <f>'[1]Формат ИПР'!AL144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57" spans="1:24" ht="93.6" x14ac:dyDescent="0.3">
      <c r="A157" s="41" t="str">
        <f>'[1]Формат ИПР'!A145</f>
        <v>1.1.6</v>
      </c>
      <c r="B157" s="43" t="str">
        <f>'[1]Формат ИПР'!B145</f>
        <v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v>
      </c>
      <c r="C157" s="41" t="str">
        <f>'[1]Формат ИПР'!C145</f>
        <v>K_Che315</v>
      </c>
      <c r="D157" s="51">
        <f t="shared" si="87"/>
        <v>0</v>
      </c>
      <c r="E157" s="51">
        <f>'[1]2.5 Отчет финансир источники'!H143</f>
        <v>0</v>
      </c>
      <c r="F157" s="51">
        <f>'[1]2.5 Отчет финансир источники'!I143</f>
        <v>0</v>
      </c>
      <c r="G157" s="51">
        <f>'[1]2.5 Отчет финансир источники'!J143</f>
        <v>0</v>
      </c>
      <c r="H157" s="51">
        <f>IF(E157="нд","нд",SUM('[1]2.5 Отчет финансир источники'!K143:M143))</f>
        <v>0</v>
      </c>
      <c r="I157" s="51">
        <f t="shared" si="88"/>
        <v>0.21799980999999999</v>
      </c>
      <c r="J157" s="51">
        <f>'[1]2.5 Отчет финансир источники'!S143</f>
        <v>0</v>
      </c>
      <c r="K157" s="51">
        <f>'[1]2.5 Отчет финансир источники'!T143</f>
        <v>0</v>
      </c>
      <c r="L157" s="51">
        <f>'[1]2.5 Отчет финансир источники'!U143</f>
        <v>0</v>
      </c>
      <c r="M157" s="51">
        <f>SUM('[1]2.5 Отчет финансир источники'!V143:X143)</f>
        <v>0.21799980999999999</v>
      </c>
      <c r="N157" s="46">
        <f t="shared" si="89"/>
        <v>0.21799980999999999</v>
      </c>
      <c r="O157" s="47" t="str">
        <f t="shared" si="90"/>
        <v>-</v>
      </c>
      <c r="P157" s="46">
        <f t="shared" si="71"/>
        <v>0</v>
      </c>
      <c r="Q157" s="48" t="str">
        <f t="shared" si="72"/>
        <v>-</v>
      </c>
      <c r="R157" s="46">
        <f t="shared" si="73"/>
        <v>0</v>
      </c>
      <c r="S157" s="48" t="str">
        <f t="shared" si="74"/>
        <v>-</v>
      </c>
      <c r="T157" s="46">
        <f t="shared" si="75"/>
        <v>0</v>
      </c>
      <c r="U157" s="48" t="str">
        <f t="shared" si="76"/>
        <v>-</v>
      </c>
      <c r="V157" s="46">
        <f t="shared" si="77"/>
        <v>0.21799980999999999</v>
      </c>
      <c r="W157" s="48" t="str">
        <f t="shared" si="78"/>
        <v>-</v>
      </c>
      <c r="X157" s="52" t="str">
        <f>'[1]Формат ИПР'!AL145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58" spans="1:24" ht="93.6" x14ac:dyDescent="0.3">
      <c r="A158" s="41" t="str">
        <f>'[1]Формат ИПР'!A146</f>
        <v>1.1.6</v>
      </c>
      <c r="B158" s="43" t="str">
        <f>'[1]Формат ИПР'!B146</f>
        <v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v>
      </c>
      <c r="C158" s="41" t="str">
        <f>'[1]Формат ИПР'!C146</f>
        <v>K_Che316</v>
      </c>
      <c r="D158" s="51">
        <f t="shared" si="87"/>
        <v>0</v>
      </c>
      <c r="E158" s="51">
        <f>'[1]2.5 Отчет финансир источники'!H144</f>
        <v>0</v>
      </c>
      <c r="F158" s="51">
        <f>'[1]2.5 Отчет финансир источники'!I144</f>
        <v>0</v>
      </c>
      <c r="G158" s="51">
        <f>'[1]2.5 Отчет финансир источники'!J144</f>
        <v>0</v>
      </c>
      <c r="H158" s="51">
        <f>IF(E158="нд","нд",SUM('[1]2.5 Отчет финансир источники'!K144:M144))</f>
        <v>0</v>
      </c>
      <c r="I158" s="51">
        <f t="shared" si="88"/>
        <v>9.9277799999999805E-2</v>
      </c>
      <c r="J158" s="51">
        <f>'[1]2.5 Отчет финансир источники'!S144</f>
        <v>0</v>
      </c>
      <c r="K158" s="51">
        <f>'[1]2.5 Отчет финансир источники'!T144</f>
        <v>0</v>
      </c>
      <c r="L158" s="51">
        <f>'[1]2.5 Отчет финансир источники'!U144</f>
        <v>0</v>
      </c>
      <c r="M158" s="51">
        <f>SUM('[1]2.5 Отчет финансир источники'!V144:X144)</f>
        <v>9.9277799999999805E-2</v>
      </c>
      <c r="N158" s="46">
        <f t="shared" si="89"/>
        <v>9.9277799999999805E-2</v>
      </c>
      <c r="O158" s="47" t="str">
        <f t="shared" si="90"/>
        <v>-</v>
      </c>
      <c r="P158" s="46">
        <f t="shared" si="71"/>
        <v>0</v>
      </c>
      <c r="Q158" s="48" t="str">
        <f t="shared" si="72"/>
        <v>-</v>
      </c>
      <c r="R158" s="46">
        <f t="shared" si="73"/>
        <v>0</v>
      </c>
      <c r="S158" s="48" t="str">
        <f t="shared" si="74"/>
        <v>-</v>
      </c>
      <c r="T158" s="46">
        <f t="shared" si="75"/>
        <v>0</v>
      </c>
      <c r="U158" s="48" t="str">
        <f t="shared" si="76"/>
        <v>-</v>
      </c>
      <c r="V158" s="46">
        <f t="shared" si="77"/>
        <v>9.9277799999999805E-2</v>
      </c>
      <c r="W158" s="48" t="str">
        <f t="shared" si="78"/>
        <v>-</v>
      </c>
      <c r="X158" s="52" t="str">
        <f>'[1]Формат ИПР'!AL146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59" spans="1:24" ht="93.6" x14ac:dyDescent="0.3">
      <c r="A159" s="41" t="str">
        <f>'[1]Формат ИПР'!A147</f>
        <v>1.1.6</v>
      </c>
      <c r="B159" s="43" t="str">
        <f>'[1]Формат ИПР'!B147</f>
        <v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v>
      </c>
      <c r="C159" s="41" t="str">
        <f>'[1]Формат ИПР'!C147</f>
        <v>K_Che317</v>
      </c>
      <c r="D159" s="51">
        <f t="shared" si="87"/>
        <v>3.051792991589851</v>
      </c>
      <c r="E159" s="51">
        <f>'[1]2.5 Отчет финансир источники'!H145</f>
        <v>0</v>
      </c>
      <c r="F159" s="51">
        <f>'[1]2.5 Отчет финансир источники'!I145</f>
        <v>0</v>
      </c>
      <c r="G159" s="51">
        <f>'[1]2.5 Отчет финансир источники'!J145</f>
        <v>0</v>
      </c>
      <c r="H159" s="51">
        <f>IF(E159="нд","нд",SUM('[1]2.5 Отчет финансир источники'!K145:M145))</f>
        <v>3.051792991589851</v>
      </c>
      <c r="I159" s="51">
        <f t="shared" si="88"/>
        <v>3.1968184599999998</v>
      </c>
      <c r="J159" s="51">
        <f>'[1]2.5 Отчет финансир источники'!S145</f>
        <v>0</v>
      </c>
      <c r="K159" s="51">
        <f>'[1]2.5 Отчет финансир источники'!T145</f>
        <v>0</v>
      </c>
      <c r="L159" s="51">
        <f>'[1]2.5 Отчет финансир источники'!U145</f>
        <v>0</v>
      </c>
      <c r="M159" s="51">
        <f>SUM('[1]2.5 Отчет финансир источники'!V145:X145)</f>
        <v>3.1968184599999998</v>
      </c>
      <c r="N159" s="46">
        <f t="shared" si="89"/>
        <v>0.14502546841014885</v>
      </c>
      <c r="O159" s="47">
        <f t="shared" si="90"/>
        <v>4.7521397686478374E-2</v>
      </c>
      <c r="P159" s="46">
        <f t="shared" si="71"/>
        <v>0</v>
      </c>
      <c r="Q159" s="48" t="str">
        <f t="shared" si="72"/>
        <v>-</v>
      </c>
      <c r="R159" s="46">
        <f t="shared" si="73"/>
        <v>0</v>
      </c>
      <c r="S159" s="48" t="str">
        <f t="shared" si="74"/>
        <v>-</v>
      </c>
      <c r="T159" s="46">
        <f t="shared" si="75"/>
        <v>0</v>
      </c>
      <c r="U159" s="48" t="str">
        <f t="shared" si="76"/>
        <v>-</v>
      </c>
      <c r="V159" s="46">
        <f t="shared" si="77"/>
        <v>0.14502546841014885</v>
      </c>
      <c r="W159" s="48">
        <f t="shared" si="78"/>
        <v>4.7521397686478375</v>
      </c>
      <c r="X159" s="52" t="str">
        <f>'[1]Формат ИПР'!AL147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60" spans="1:24" ht="93.6" x14ac:dyDescent="0.3">
      <c r="A160" s="41" t="str">
        <f>'[1]Формат ИПР'!A148</f>
        <v>1.1.6</v>
      </c>
      <c r="B160" s="43" t="str">
        <f>'[1]Формат ИПР'!B148</f>
        <v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v>
      </c>
      <c r="C160" s="41" t="str">
        <f>'[1]Формат ИПР'!C148</f>
        <v>K_Che318</v>
      </c>
      <c r="D160" s="51">
        <f t="shared" si="87"/>
        <v>0</v>
      </c>
      <c r="E160" s="51">
        <f>'[1]2.5 Отчет финансир источники'!H146</f>
        <v>0</v>
      </c>
      <c r="F160" s="51">
        <f>'[1]2.5 Отчет финансир источники'!I146</f>
        <v>0</v>
      </c>
      <c r="G160" s="51">
        <f>'[1]2.5 Отчет финансир источники'!J146</f>
        <v>0</v>
      </c>
      <c r="H160" s="51">
        <f>IF(E160="нд","нд",SUM('[1]2.5 Отчет финансир источники'!K146:M146))</f>
        <v>0</v>
      </c>
      <c r="I160" s="51">
        <f t="shared" si="88"/>
        <v>0.22456021000000001</v>
      </c>
      <c r="J160" s="51">
        <f>'[1]2.5 Отчет финансир источники'!S146</f>
        <v>0</v>
      </c>
      <c r="K160" s="51">
        <f>'[1]2.5 Отчет финансир источники'!T146</f>
        <v>0</v>
      </c>
      <c r="L160" s="51">
        <f>'[1]2.5 Отчет финансир источники'!U146</f>
        <v>0</v>
      </c>
      <c r="M160" s="51">
        <f>SUM('[1]2.5 Отчет финансир источники'!V146:X146)</f>
        <v>0.22456021000000001</v>
      </c>
      <c r="N160" s="46">
        <f t="shared" si="89"/>
        <v>0.22456021000000001</v>
      </c>
      <c r="O160" s="47" t="str">
        <f t="shared" si="90"/>
        <v>-</v>
      </c>
      <c r="P160" s="46">
        <f t="shared" si="71"/>
        <v>0</v>
      </c>
      <c r="Q160" s="48" t="str">
        <f t="shared" si="72"/>
        <v>-</v>
      </c>
      <c r="R160" s="46">
        <f t="shared" si="73"/>
        <v>0</v>
      </c>
      <c r="S160" s="48" t="str">
        <f t="shared" si="74"/>
        <v>-</v>
      </c>
      <c r="T160" s="46">
        <f t="shared" si="75"/>
        <v>0</v>
      </c>
      <c r="U160" s="48" t="str">
        <f t="shared" si="76"/>
        <v>-</v>
      </c>
      <c r="V160" s="46">
        <f t="shared" si="77"/>
        <v>0.22456021000000001</v>
      </c>
      <c r="W160" s="48" t="str">
        <f t="shared" si="78"/>
        <v>-</v>
      </c>
      <c r="X160" s="52" t="str">
        <f>'[1]Формат ИПР'!AL148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61" spans="1:24" ht="93.6" x14ac:dyDescent="0.3">
      <c r="A161" s="41" t="str">
        <f>'[1]Формат ИПР'!A149</f>
        <v>1.1.6</v>
      </c>
      <c r="B161" s="43" t="str">
        <f>'[1]Формат ИПР'!B149</f>
        <v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v>
      </c>
      <c r="C161" s="41" t="str">
        <f>'[1]Формат ИПР'!C149</f>
        <v>K_Che319</v>
      </c>
      <c r="D161" s="51">
        <f t="shared" si="87"/>
        <v>2.9731797258482944</v>
      </c>
      <c r="E161" s="51">
        <f>'[1]2.5 Отчет финансир источники'!H147</f>
        <v>0</v>
      </c>
      <c r="F161" s="51">
        <f>'[1]2.5 Отчет финансир источники'!I147</f>
        <v>0</v>
      </c>
      <c r="G161" s="51">
        <f>'[1]2.5 Отчет финансир источники'!J147</f>
        <v>0</v>
      </c>
      <c r="H161" s="51">
        <f>IF(E161="нд","нд",SUM('[1]2.5 Отчет финансир источники'!K147:M147))</f>
        <v>2.9731797258482944</v>
      </c>
      <c r="I161" s="51">
        <f t="shared" si="88"/>
        <v>3.4344399700000001</v>
      </c>
      <c r="J161" s="51">
        <f>'[1]2.5 Отчет финансир источники'!S147</f>
        <v>0</v>
      </c>
      <c r="K161" s="51">
        <f>'[1]2.5 Отчет финансир источники'!T147</f>
        <v>0</v>
      </c>
      <c r="L161" s="51">
        <f>'[1]2.5 Отчет финансир источники'!U147</f>
        <v>0</v>
      </c>
      <c r="M161" s="51">
        <f>SUM('[1]2.5 Отчет финансир источники'!V147:X147)</f>
        <v>3.4344399700000001</v>
      </c>
      <c r="N161" s="46">
        <f t="shared" si="89"/>
        <v>0.46126024415170574</v>
      </c>
      <c r="O161" s="47">
        <f t="shared" si="90"/>
        <v>0.15514038392687513</v>
      </c>
      <c r="P161" s="46">
        <f t="shared" ref="P161:P249" si="99">IF(E161="нд","нд",J161-E161)</f>
        <v>0</v>
      </c>
      <c r="Q161" s="48" t="str">
        <f t="shared" ref="Q161:Q249" si="100">IF($D161="нд","нд",IF(E161=0,"-",P161/E161*100))</f>
        <v>-</v>
      </c>
      <c r="R161" s="46">
        <f t="shared" ref="R161:R249" si="101">IF(F161="нд","нд",K161-F161)</f>
        <v>0</v>
      </c>
      <c r="S161" s="48" t="str">
        <f t="shared" ref="S161:S249" si="102">IF($D161="нд","нд",IF(F161=0,"-",R161/F161*100))</f>
        <v>-</v>
      </c>
      <c r="T161" s="46">
        <f t="shared" ref="T161:T249" si="103">IF(G161="нд","нд",L161-G161)</f>
        <v>0</v>
      </c>
      <c r="U161" s="48" t="str">
        <f t="shared" ref="U161:U249" si="104">IF($D161="нд","нд",IF(G161=0,"-",T161/G161*100))</f>
        <v>-</v>
      </c>
      <c r="V161" s="46">
        <f t="shared" ref="V161:V249" si="105">IF(H161="нд","нд",M161-H161)</f>
        <v>0.46126024415170574</v>
      </c>
      <c r="W161" s="48">
        <f t="shared" ref="W161:W249" si="106">IF($D161="нд","нд",IF(H161=0,"-",V161/H161*100))</f>
        <v>15.514038392687512</v>
      </c>
      <c r="X161" s="52" t="str">
        <f>'[1]Формат ИПР'!AL149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62" spans="1:24" ht="93.6" x14ac:dyDescent="0.3">
      <c r="A162" s="41" t="str">
        <f>'[1]Формат ИПР'!A150</f>
        <v>1.1.6</v>
      </c>
      <c r="B162" s="43" t="str">
        <f>'[1]Формат ИПР'!B150</f>
        <v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v>
      </c>
      <c r="C162" s="41" t="str">
        <f>'[1]Формат ИПР'!C150</f>
        <v>K_Che320</v>
      </c>
      <c r="D162" s="51">
        <f t="shared" si="87"/>
        <v>0</v>
      </c>
      <c r="E162" s="51">
        <f>'[1]2.5 Отчет финансир источники'!H148</f>
        <v>0</v>
      </c>
      <c r="F162" s="51">
        <f>'[1]2.5 Отчет финансир источники'!I148</f>
        <v>0</v>
      </c>
      <c r="G162" s="51">
        <f>'[1]2.5 Отчет финансир источники'!J148</f>
        <v>0</v>
      </c>
      <c r="H162" s="51">
        <f>IF(E162="нд","нд",SUM('[1]2.5 Отчет финансир источники'!K148:M148))</f>
        <v>0</v>
      </c>
      <c r="I162" s="51">
        <f t="shared" si="88"/>
        <v>0.12700020000000001</v>
      </c>
      <c r="J162" s="51">
        <f>'[1]2.5 Отчет финансир источники'!S148</f>
        <v>0</v>
      </c>
      <c r="K162" s="51">
        <f>'[1]2.5 Отчет финансир источники'!T148</f>
        <v>0</v>
      </c>
      <c r="L162" s="51">
        <f>'[1]2.5 Отчет финансир источники'!U148</f>
        <v>0</v>
      </c>
      <c r="M162" s="51">
        <f>SUM('[1]2.5 Отчет финансир источники'!V148:X148)</f>
        <v>0.12700020000000001</v>
      </c>
      <c r="N162" s="46">
        <f t="shared" si="89"/>
        <v>0.12700020000000001</v>
      </c>
      <c r="O162" s="47" t="str">
        <f t="shared" si="90"/>
        <v>-</v>
      </c>
      <c r="P162" s="46">
        <f t="shared" si="99"/>
        <v>0</v>
      </c>
      <c r="Q162" s="48" t="str">
        <f t="shared" si="100"/>
        <v>-</v>
      </c>
      <c r="R162" s="46">
        <f t="shared" si="101"/>
        <v>0</v>
      </c>
      <c r="S162" s="48" t="str">
        <f t="shared" si="102"/>
        <v>-</v>
      </c>
      <c r="T162" s="46">
        <f t="shared" si="103"/>
        <v>0</v>
      </c>
      <c r="U162" s="48" t="str">
        <f t="shared" si="104"/>
        <v>-</v>
      </c>
      <c r="V162" s="46">
        <f t="shared" si="105"/>
        <v>0.12700020000000001</v>
      </c>
      <c r="W162" s="48" t="str">
        <f t="shared" si="106"/>
        <v>-</v>
      </c>
      <c r="X162" s="52" t="str">
        <f>'[1]Формат ИПР'!AL150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63" spans="1:24" ht="93.6" x14ac:dyDescent="0.3">
      <c r="A163" s="41" t="str">
        <f>'[1]Формат ИПР'!A151</f>
        <v>1.1.6</v>
      </c>
      <c r="B163" s="43" t="str">
        <f>'[1]Формат ИПР'!B151</f>
        <v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v>
      </c>
      <c r="C163" s="41" t="str">
        <f>'[1]Формат ИПР'!C151</f>
        <v>K_Che321</v>
      </c>
      <c r="D163" s="51">
        <f t="shared" si="87"/>
        <v>0</v>
      </c>
      <c r="E163" s="51">
        <f>'[1]2.5 Отчет финансир источники'!H149</f>
        <v>0</v>
      </c>
      <c r="F163" s="51">
        <f>'[1]2.5 Отчет финансир источники'!I149</f>
        <v>0</v>
      </c>
      <c r="G163" s="51">
        <f>'[1]2.5 Отчет финансир источники'!J149</f>
        <v>0</v>
      </c>
      <c r="H163" s="51">
        <f>IF(E163="нд","нд",SUM('[1]2.5 Отчет финансир источники'!K149:M149))</f>
        <v>0</v>
      </c>
      <c r="I163" s="51">
        <f t="shared" si="88"/>
        <v>9.0887990000000002E-2</v>
      </c>
      <c r="J163" s="51">
        <f>'[1]2.5 Отчет финансир источники'!S149</f>
        <v>0</v>
      </c>
      <c r="K163" s="51">
        <f>'[1]2.5 Отчет финансир источники'!T149</f>
        <v>0</v>
      </c>
      <c r="L163" s="51">
        <f>'[1]2.5 Отчет финансир источники'!U149</f>
        <v>0</v>
      </c>
      <c r="M163" s="51">
        <f>SUM('[1]2.5 Отчет финансир источники'!V149:X149)</f>
        <v>9.0887990000000002E-2</v>
      </c>
      <c r="N163" s="46">
        <f t="shared" si="89"/>
        <v>9.0887990000000002E-2</v>
      </c>
      <c r="O163" s="47" t="str">
        <f t="shared" si="90"/>
        <v>-</v>
      </c>
      <c r="P163" s="46">
        <f t="shared" si="99"/>
        <v>0</v>
      </c>
      <c r="Q163" s="48" t="str">
        <f t="shared" si="100"/>
        <v>-</v>
      </c>
      <c r="R163" s="46">
        <f t="shared" si="101"/>
        <v>0</v>
      </c>
      <c r="S163" s="48" t="str">
        <f t="shared" si="102"/>
        <v>-</v>
      </c>
      <c r="T163" s="46">
        <f t="shared" si="103"/>
        <v>0</v>
      </c>
      <c r="U163" s="48" t="str">
        <f t="shared" si="104"/>
        <v>-</v>
      </c>
      <c r="V163" s="46">
        <f t="shared" si="105"/>
        <v>9.0887990000000002E-2</v>
      </c>
      <c r="W163" s="48" t="str">
        <f t="shared" si="106"/>
        <v>-</v>
      </c>
      <c r="X163" s="52" t="str">
        <f>'[1]Формат ИПР'!AL151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64" spans="1:24" ht="93.6" x14ac:dyDescent="0.3">
      <c r="A164" s="41" t="str">
        <f>'[1]Формат ИПР'!A152</f>
        <v>1.1.6</v>
      </c>
      <c r="B164" s="43" t="str">
        <f>'[1]Формат ИПР'!B152</f>
        <v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v>
      </c>
      <c r="C164" s="41" t="str">
        <f>'[1]Формат ИПР'!C152</f>
        <v>K_Che322</v>
      </c>
      <c r="D164" s="51">
        <f t="shared" si="87"/>
        <v>0</v>
      </c>
      <c r="E164" s="51">
        <f>'[1]2.5 Отчет финансир источники'!H150</f>
        <v>0</v>
      </c>
      <c r="F164" s="51">
        <f>'[1]2.5 Отчет финансир источники'!I150</f>
        <v>0</v>
      </c>
      <c r="G164" s="51">
        <f>'[1]2.5 Отчет финансир источники'!J150</f>
        <v>0</v>
      </c>
      <c r="H164" s="51">
        <f>IF(E164="нд","нд",SUM('[1]2.5 Отчет финансир источники'!K150:M150))</f>
        <v>0</v>
      </c>
      <c r="I164" s="51">
        <f t="shared" si="88"/>
        <v>7.5532189999999805E-2</v>
      </c>
      <c r="J164" s="51">
        <f>'[1]2.5 Отчет финансир источники'!S150</f>
        <v>0</v>
      </c>
      <c r="K164" s="51">
        <f>'[1]2.5 Отчет финансир источники'!T150</f>
        <v>0</v>
      </c>
      <c r="L164" s="51">
        <f>'[1]2.5 Отчет финансир источники'!U150</f>
        <v>0</v>
      </c>
      <c r="M164" s="51">
        <f>SUM('[1]2.5 Отчет финансир источники'!V150:X150)</f>
        <v>7.5532189999999805E-2</v>
      </c>
      <c r="N164" s="46">
        <f t="shared" si="89"/>
        <v>7.5532189999999805E-2</v>
      </c>
      <c r="O164" s="47" t="str">
        <f t="shared" si="90"/>
        <v>-</v>
      </c>
      <c r="P164" s="46">
        <f t="shared" si="99"/>
        <v>0</v>
      </c>
      <c r="Q164" s="48" t="str">
        <f t="shared" si="100"/>
        <v>-</v>
      </c>
      <c r="R164" s="46">
        <f t="shared" si="101"/>
        <v>0</v>
      </c>
      <c r="S164" s="48" t="str">
        <f t="shared" si="102"/>
        <v>-</v>
      </c>
      <c r="T164" s="46">
        <f t="shared" si="103"/>
        <v>0</v>
      </c>
      <c r="U164" s="48" t="str">
        <f t="shared" si="104"/>
        <v>-</v>
      </c>
      <c r="V164" s="46">
        <f t="shared" si="105"/>
        <v>7.5532189999999805E-2</v>
      </c>
      <c r="W164" s="48" t="str">
        <f t="shared" si="106"/>
        <v>-</v>
      </c>
      <c r="X164" s="52" t="str">
        <f>'[1]Формат ИПР'!AL152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65" spans="1:24" ht="93.6" x14ac:dyDescent="0.3">
      <c r="A165" s="41" t="str">
        <f>'[1]Формат ИПР'!A153</f>
        <v>1.1.6</v>
      </c>
      <c r="B165" s="43" t="str">
        <f>'[1]Формат ИПР'!B153</f>
        <v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v>
      </c>
      <c r="C165" s="41" t="str">
        <f>'[1]Формат ИПР'!C153</f>
        <v>K_Che323</v>
      </c>
      <c r="D165" s="51">
        <f t="shared" si="87"/>
        <v>0</v>
      </c>
      <c r="E165" s="51">
        <f>'[1]2.5 Отчет финансир источники'!H151</f>
        <v>0</v>
      </c>
      <c r="F165" s="51">
        <f>'[1]2.5 Отчет финансир источники'!I151</f>
        <v>0</v>
      </c>
      <c r="G165" s="51">
        <f>'[1]2.5 Отчет финансир источники'!J151</f>
        <v>0</v>
      </c>
      <c r="H165" s="51">
        <f>IF(E165="нд","нд",SUM('[1]2.5 Отчет финансир источники'!K151:M151))</f>
        <v>0</v>
      </c>
      <c r="I165" s="51">
        <f t="shared" si="88"/>
        <v>6.1177189999999902E-2</v>
      </c>
      <c r="J165" s="51">
        <f>'[1]2.5 Отчет финансир источники'!S151</f>
        <v>0</v>
      </c>
      <c r="K165" s="51">
        <f>'[1]2.5 Отчет финансир источники'!T151</f>
        <v>0</v>
      </c>
      <c r="L165" s="51">
        <f>'[1]2.5 Отчет финансир источники'!U151</f>
        <v>0</v>
      </c>
      <c r="M165" s="51">
        <f>SUM('[1]2.5 Отчет финансир источники'!V151:X151)</f>
        <v>6.1177189999999902E-2</v>
      </c>
      <c r="N165" s="46">
        <f t="shared" si="89"/>
        <v>6.1177189999999902E-2</v>
      </c>
      <c r="O165" s="47" t="str">
        <f t="shared" si="90"/>
        <v>-</v>
      </c>
      <c r="P165" s="46">
        <f t="shared" si="99"/>
        <v>0</v>
      </c>
      <c r="Q165" s="48" t="str">
        <f t="shared" si="100"/>
        <v>-</v>
      </c>
      <c r="R165" s="46">
        <f t="shared" si="101"/>
        <v>0</v>
      </c>
      <c r="S165" s="48" t="str">
        <f t="shared" si="102"/>
        <v>-</v>
      </c>
      <c r="T165" s="46">
        <f t="shared" si="103"/>
        <v>0</v>
      </c>
      <c r="U165" s="48" t="str">
        <f t="shared" si="104"/>
        <v>-</v>
      </c>
      <c r="V165" s="46">
        <f t="shared" si="105"/>
        <v>6.1177189999999902E-2</v>
      </c>
      <c r="W165" s="48" t="str">
        <f t="shared" si="106"/>
        <v>-</v>
      </c>
      <c r="X165" s="52" t="str">
        <f>'[1]Формат ИПР'!AL153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66" spans="1:24" ht="62.4" x14ac:dyDescent="0.3">
      <c r="A166" s="41" t="str">
        <f>'[1]Формат ИПР'!A154</f>
        <v>1.1.6</v>
      </c>
      <c r="B166" s="43" t="str">
        <f>'[1]Формат ИПР'!B154</f>
        <v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v>
      </c>
      <c r="C166" s="41" t="str">
        <f>'[1]Формат ИПР'!C154</f>
        <v>K_Che324</v>
      </c>
      <c r="D166" s="51">
        <f t="shared" si="87"/>
        <v>7.8685067016738683</v>
      </c>
      <c r="E166" s="51">
        <f>'[1]2.5 Отчет финансир источники'!H152</f>
        <v>0</v>
      </c>
      <c r="F166" s="51">
        <f>'[1]2.5 Отчет финансир источники'!I152</f>
        <v>0</v>
      </c>
      <c r="G166" s="51">
        <f>'[1]2.5 Отчет финансир источники'!J152</f>
        <v>0</v>
      </c>
      <c r="H166" s="51">
        <f>IF(E166="нд","нд",SUM('[1]2.5 Отчет финансир источники'!K152:M152))</f>
        <v>7.8685067016738683</v>
      </c>
      <c r="I166" s="51">
        <f t="shared" si="88"/>
        <v>7.8679294799999999</v>
      </c>
      <c r="J166" s="51">
        <f>'[1]2.5 Отчет финансир источники'!S152</f>
        <v>0</v>
      </c>
      <c r="K166" s="51">
        <f>'[1]2.5 Отчет финансир источники'!T152</f>
        <v>0</v>
      </c>
      <c r="L166" s="51">
        <f>'[1]2.5 Отчет финансир источники'!U152</f>
        <v>0</v>
      </c>
      <c r="M166" s="51">
        <f>SUM('[1]2.5 Отчет финансир источники'!V152:X152)</f>
        <v>7.8679294799999999</v>
      </c>
      <c r="N166" s="46">
        <f t="shared" si="89"/>
        <v>-5.7722167386842216E-4</v>
      </c>
      <c r="O166" s="47">
        <f t="shared" si="90"/>
        <v>-7.3358477758636172E-5</v>
      </c>
      <c r="P166" s="46">
        <f t="shared" si="99"/>
        <v>0</v>
      </c>
      <c r="Q166" s="48" t="str">
        <f t="shared" si="100"/>
        <v>-</v>
      </c>
      <c r="R166" s="46">
        <f t="shared" si="101"/>
        <v>0</v>
      </c>
      <c r="S166" s="48" t="str">
        <f t="shared" si="102"/>
        <v>-</v>
      </c>
      <c r="T166" s="46">
        <f t="shared" si="103"/>
        <v>0</v>
      </c>
      <c r="U166" s="48" t="str">
        <f t="shared" si="104"/>
        <v>-</v>
      </c>
      <c r="V166" s="46">
        <f t="shared" si="105"/>
        <v>-5.7722167386842216E-4</v>
      </c>
      <c r="W166" s="48">
        <f t="shared" si="106"/>
        <v>-7.3358477758636168E-3</v>
      </c>
      <c r="X166" s="52" t="str">
        <f>'[1]Формат ИПР'!AL154</f>
        <v>нд</v>
      </c>
    </row>
    <row r="167" spans="1:24" ht="93.6" x14ac:dyDescent="0.3">
      <c r="A167" s="41" t="str">
        <f>'[1]Формат ИПР'!A155</f>
        <v>1.1.6</v>
      </c>
      <c r="B167" s="43" t="str">
        <f>'[1]Формат ИПР'!B155</f>
        <v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v>
      </c>
      <c r="C167" s="41" t="str">
        <f>'[1]Формат ИПР'!C155</f>
        <v>K_Che325</v>
      </c>
      <c r="D167" s="51">
        <f t="shared" si="87"/>
        <v>6.1383251034162551</v>
      </c>
      <c r="E167" s="51">
        <f>'[1]2.5 Отчет финансир источники'!H153</f>
        <v>0</v>
      </c>
      <c r="F167" s="51">
        <f>'[1]2.5 Отчет финансир источники'!I153</f>
        <v>0</v>
      </c>
      <c r="G167" s="51">
        <f>'[1]2.5 Отчет финансир источники'!J153</f>
        <v>0</v>
      </c>
      <c r="H167" s="51">
        <f>IF(E167="нд","нд",SUM('[1]2.5 Отчет финансир источники'!K153:M153))</f>
        <v>6.1383251034162551</v>
      </c>
      <c r="I167" s="51">
        <f t="shared" si="88"/>
        <v>8.8734710999999997</v>
      </c>
      <c r="J167" s="51">
        <f>'[1]2.5 Отчет финансир источники'!S153</f>
        <v>0</v>
      </c>
      <c r="K167" s="51">
        <f>'[1]2.5 Отчет финансир источники'!T153</f>
        <v>0</v>
      </c>
      <c r="L167" s="51">
        <f>'[1]2.5 Отчет финансир источники'!U153</f>
        <v>0</v>
      </c>
      <c r="M167" s="51">
        <f>SUM('[1]2.5 Отчет финансир источники'!V153:X153)</f>
        <v>8.8734710999999997</v>
      </c>
      <c r="N167" s="46">
        <f t="shared" si="89"/>
        <v>2.7351459965837446</v>
      </c>
      <c r="O167" s="47">
        <f t="shared" si="90"/>
        <v>0.44558506604049242</v>
      </c>
      <c r="P167" s="46">
        <f t="shared" si="99"/>
        <v>0</v>
      </c>
      <c r="Q167" s="48" t="str">
        <f t="shared" si="100"/>
        <v>-</v>
      </c>
      <c r="R167" s="46">
        <f t="shared" si="101"/>
        <v>0</v>
      </c>
      <c r="S167" s="48" t="str">
        <f t="shared" si="102"/>
        <v>-</v>
      </c>
      <c r="T167" s="46">
        <f t="shared" si="103"/>
        <v>0</v>
      </c>
      <c r="U167" s="48" t="str">
        <f t="shared" si="104"/>
        <v>-</v>
      </c>
      <c r="V167" s="46">
        <f t="shared" si="105"/>
        <v>2.7351459965837446</v>
      </c>
      <c r="W167" s="48">
        <f t="shared" si="106"/>
        <v>44.558506604049242</v>
      </c>
      <c r="X167" s="52" t="str">
        <f>'[1]Формат ИПР'!AL155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68" spans="1:24" ht="78" x14ac:dyDescent="0.3">
      <c r="A168" s="41" t="str">
        <f>'[1]Формат ИПР'!A156</f>
        <v>1.1.6</v>
      </c>
      <c r="B168" s="43" t="str">
        <f>'[1]Формат ИПР'!B156</f>
        <v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v>
      </c>
      <c r="C168" s="41" t="str">
        <f>'[1]Формат ИПР'!C156</f>
        <v>K_Che326</v>
      </c>
      <c r="D168" s="51">
        <f t="shared" si="87"/>
        <v>5.0837836030073502</v>
      </c>
      <c r="E168" s="51">
        <f>'[1]2.5 Отчет финансир источники'!H154</f>
        <v>0</v>
      </c>
      <c r="F168" s="51">
        <f>'[1]2.5 Отчет финансир источники'!I154</f>
        <v>0</v>
      </c>
      <c r="G168" s="51">
        <f>'[1]2.5 Отчет финансир источники'!J154</f>
        <v>0</v>
      </c>
      <c r="H168" s="51">
        <f>IF(E168="нд","нд",SUM('[1]2.5 Отчет финансир источники'!K154:M154))</f>
        <v>5.0837836030073502</v>
      </c>
      <c r="I168" s="51">
        <f t="shared" si="88"/>
        <v>5.0018881500000001</v>
      </c>
      <c r="J168" s="51">
        <f>'[1]2.5 Отчет финансир источники'!S154</f>
        <v>0</v>
      </c>
      <c r="K168" s="51">
        <f>'[1]2.5 Отчет финансир источники'!T154</f>
        <v>0</v>
      </c>
      <c r="L168" s="51">
        <f>'[1]2.5 Отчет финансир источники'!U154</f>
        <v>0</v>
      </c>
      <c r="M168" s="51">
        <f>SUM('[1]2.5 Отчет финансир источники'!V154:X154)</f>
        <v>5.0018881500000001</v>
      </c>
      <c r="N168" s="46">
        <f t="shared" si="89"/>
        <v>-8.1895453007350127E-2</v>
      </c>
      <c r="O168" s="47">
        <f t="shared" si="90"/>
        <v>-1.6109154008621503E-2</v>
      </c>
      <c r="P168" s="46">
        <f t="shared" si="99"/>
        <v>0</v>
      </c>
      <c r="Q168" s="48" t="str">
        <f t="shared" si="100"/>
        <v>-</v>
      </c>
      <c r="R168" s="46">
        <f t="shared" si="101"/>
        <v>0</v>
      </c>
      <c r="S168" s="48" t="str">
        <f t="shared" si="102"/>
        <v>-</v>
      </c>
      <c r="T168" s="46">
        <f t="shared" si="103"/>
        <v>0</v>
      </c>
      <c r="U168" s="48" t="str">
        <f t="shared" si="104"/>
        <v>-</v>
      </c>
      <c r="V168" s="46">
        <f t="shared" si="105"/>
        <v>-8.1895453007350127E-2</v>
      </c>
      <c r="W168" s="48">
        <f t="shared" si="106"/>
        <v>-1.6109154008621502</v>
      </c>
      <c r="X168" s="52" t="str">
        <f>'[1]Формат ИПР'!AL156</f>
        <v>нд</v>
      </c>
    </row>
    <row r="169" spans="1:24" ht="93.6" x14ac:dyDescent="0.3">
      <c r="A169" s="41" t="str">
        <f>'[1]Формат ИПР'!A157</f>
        <v>1.1.6</v>
      </c>
      <c r="B169" s="43" t="str">
        <f>'[1]Формат ИПР'!B157</f>
        <v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v>
      </c>
      <c r="C169" s="41" t="str">
        <f>'[1]Формат ИПР'!C157</f>
        <v>K_Che327</v>
      </c>
      <c r="D169" s="51">
        <f t="shared" si="87"/>
        <v>0</v>
      </c>
      <c r="E169" s="51">
        <f>'[1]2.5 Отчет финансир источники'!H155</f>
        <v>0</v>
      </c>
      <c r="F169" s="51">
        <f>'[1]2.5 Отчет финансир источники'!I155</f>
        <v>0</v>
      </c>
      <c r="G169" s="51">
        <f>'[1]2.5 Отчет финансир источники'!J155</f>
        <v>0</v>
      </c>
      <c r="H169" s="51">
        <f>IF(E169="нд","нд",SUM('[1]2.5 Отчет финансир источники'!K155:M155))</f>
        <v>0</v>
      </c>
      <c r="I169" s="51">
        <f t="shared" si="88"/>
        <v>4.67648829</v>
      </c>
      <c r="J169" s="51">
        <f>'[1]2.5 Отчет финансир источники'!S155</f>
        <v>0</v>
      </c>
      <c r="K169" s="51">
        <f>'[1]2.5 Отчет финансир источники'!T155</f>
        <v>0</v>
      </c>
      <c r="L169" s="51">
        <f>'[1]2.5 Отчет финансир источники'!U155</f>
        <v>0</v>
      </c>
      <c r="M169" s="51">
        <f>SUM('[1]2.5 Отчет финансир источники'!V155:X155)</f>
        <v>4.67648829</v>
      </c>
      <c r="N169" s="46">
        <f t="shared" si="89"/>
        <v>4.67648829</v>
      </c>
      <c r="O169" s="47" t="str">
        <f t="shared" si="90"/>
        <v>-</v>
      </c>
      <c r="P169" s="46">
        <f t="shared" si="99"/>
        <v>0</v>
      </c>
      <c r="Q169" s="48" t="str">
        <f t="shared" si="100"/>
        <v>-</v>
      </c>
      <c r="R169" s="46">
        <f t="shared" si="101"/>
        <v>0</v>
      </c>
      <c r="S169" s="48" t="str">
        <f t="shared" si="102"/>
        <v>-</v>
      </c>
      <c r="T169" s="46">
        <f t="shared" si="103"/>
        <v>0</v>
      </c>
      <c r="U169" s="48" t="str">
        <f t="shared" si="104"/>
        <v>-</v>
      </c>
      <c r="V169" s="46">
        <f t="shared" si="105"/>
        <v>4.67648829</v>
      </c>
      <c r="W169" s="48" t="str">
        <f t="shared" si="106"/>
        <v>-</v>
      </c>
      <c r="X169" s="52" t="str">
        <f>'[1]Формат ИПР'!AL157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70" spans="1:24" ht="93.6" x14ac:dyDescent="0.3">
      <c r="A170" s="41" t="str">
        <f>'[1]Формат ИПР'!A158</f>
        <v>1.1.6</v>
      </c>
      <c r="B170" s="43" t="str">
        <f>'[1]Формат ИПР'!B158</f>
        <v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v>
      </c>
      <c r="C170" s="41" t="str">
        <f>'[1]Формат ИПР'!C158</f>
        <v>K_Che328</v>
      </c>
      <c r="D170" s="51">
        <f t="shared" si="87"/>
        <v>0</v>
      </c>
      <c r="E170" s="51">
        <f>'[1]2.5 Отчет финансир источники'!H156</f>
        <v>0</v>
      </c>
      <c r="F170" s="51">
        <f>'[1]2.5 Отчет финансир источники'!I156</f>
        <v>0</v>
      </c>
      <c r="G170" s="51">
        <f>'[1]2.5 Отчет финансир источники'!J156</f>
        <v>0</v>
      </c>
      <c r="H170" s="51">
        <f>IF(E170="нд","нд",SUM('[1]2.5 Отчет финансир источники'!K156:M156))</f>
        <v>0</v>
      </c>
      <c r="I170" s="51">
        <f t="shared" si="88"/>
        <v>3.5419829100000002</v>
      </c>
      <c r="J170" s="51">
        <f>'[1]2.5 Отчет финансир источники'!S156</f>
        <v>0</v>
      </c>
      <c r="K170" s="51">
        <f>'[1]2.5 Отчет финансир источники'!T156</f>
        <v>0</v>
      </c>
      <c r="L170" s="51">
        <f>'[1]2.5 Отчет финансир источники'!U156</f>
        <v>0</v>
      </c>
      <c r="M170" s="51">
        <f>SUM('[1]2.5 Отчет финансир источники'!V156:X156)</f>
        <v>3.5419829100000002</v>
      </c>
      <c r="N170" s="46">
        <f t="shared" si="89"/>
        <v>3.5419829100000002</v>
      </c>
      <c r="O170" s="47" t="str">
        <f t="shared" si="90"/>
        <v>-</v>
      </c>
      <c r="P170" s="46">
        <f t="shared" si="99"/>
        <v>0</v>
      </c>
      <c r="Q170" s="48" t="str">
        <f t="shared" si="100"/>
        <v>-</v>
      </c>
      <c r="R170" s="46">
        <f t="shared" si="101"/>
        <v>0</v>
      </c>
      <c r="S170" s="48" t="str">
        <f t="shared" si="102"/>
        <v>-</v>
      </c>
      <c r="T170" s="46">
        <f t="shared" si="103"/>
        <v>0</v>
      </c>
      <c r="U170" s="48" t="str">
        <f t="shared" si="104"/>
        <v>-</v>
      </c>
      <c r="V170" s="46">
        <f t="shared" si="105"/>
        <v>3.5419829100000002</v>
      </c>
      <c r="W170" s="48" t="str">
        <f t="shared" si="106"/>
        <v>-</v>
      </c>
      <c r="X170" s="52" t="str">
        <f>'[1]Формат ИПР'!AL158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71" spans="1:24" ht="93.6" x14ac:dyDescent="0.3">
      <c r="A171" s="41" t="str">
        <f>'[1]Формат ИПР'!A159</f>
        <v>1.1.6</v>
      </c>
      <c r="B171" s="43" t="str">
        <f>'[1]Формат ИПР'!B159</f>
        <v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v>
      </c>
      <c r="C171" s="41" t="str">
        <f>'[1]Формат ИПР'!C159</f>
        <v>K_Che329</v>
      </c>
      <c r="D171" s="51">
        <f t="shared" si="87"/>
        <v>0</v>
      </c>
      <c r="E171" s="51">
        <f>'[1]2.5 Отчет финансир источники'!H157</f>
        <v>0</v>
      </c>
      <c r="F171" s="51">
        <f>'[1]2.5 Отчет финансир источники'!I157</f>
        <v>0</v>
      </c>
      <c r="G171" s="51">
        <f>'[1]2.5 Отчет финансир источники'!J157</f>
        <v>0</v>
      </c>
      <c r="H171" s="51">
        <f>IF(E171="нд","нд",SUM('[1]2.5 Отчет финансир источники'!K157:M157))</f>
        <v>0</v>
      </c>
      <c r="I171" s="51">
        <f t="shared" si="88"/>
        <v>7.1812783400000004</v>
      </c>
      <c r="J171" s="51">
        <f>'[1]2.5 Отчет финансир источники'!S157</f>
        <v>0</v>
      </c>
      <c r="K171" s="51">
        <f>'[1]2.5 Отчет финансир источники'!T157</f>
        <v>0</v>
      </c>
      <c r="L171" s="51">
        <f>'[1]2.5 Отчет финансир источники'!U157</f>
        <v>0</v>
      </c>
      <c r="M171" s="51">
        <f>SUM('[1]2.5 Отчет финансир источники'!V157:X157)</f>
        <v>7.1812783400000004</v>
      </c>
      <c r="N171" s="46">
        <f t="shared" si="89"/>
        <v>7.1812783400000004</v>
      </c>
      <c r="O171" s="47" t="str">
        <f t="shared" si="90"/>
        <v>-</v>
      </c>
      <c r="P171" s="46">
        <f t="shared" si="99"/>
        <v>0</v>
      </c>
      <c r="Q171" s="48" t="str">
        <f t="shared" si="100"/>
        <v>-</v>
      </c>
      <c r="R171" s="46">
        <f t="shared" si="101"/>
        <v>0</v>
      </c>
      <c r="S171" s="48" t="str">
        <f t="shared" si="102"/>
        <v>-</v>
      </c>
      <c r="T171" s="46">
        <f t="shared" si="103"/>
        <v>0</v>
      </c>
      <c r="U171" s="48" t="str">
        <f t="shared" si="104"/>
        <v>-</v>
      </c>
      <c r="V171" s="46">
        <f t="shared" si="105"/>
        <v>7.1812783400000004</v>
      </c>
      <c r="W171" s="48" t="str">
        <f t="shared" si="106"/>
        <v>-</v>
      </c>
      <c r="X171" s="52" t="str">
        <f>'[1]Формат ИПР'!AL159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72" spans="1:24" ht="93.6" x14ac:dyDescent="0.3">
      <c r="A172" s="41" t="str">
        <f>'[1]Формат ИПР'!A160</f>
        <v>1.1.6</v>
      </c>
      <c r="B172" s="43" t="str">
        <f>'[1]Формат ИПР'!B160</f>
        <v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v>
      </c>
      <c r="C172" s="41" t="str">
        <f>'[1]Формат ИПР'!C160</f>
        <v>K_Che330</v>
      </c>
      <c r="D172" s="51">
        <f t="shared" si="87"/>
        <v>2.6061091089837642</v>
      </c>
      <c r="E172" s="51">
        <f>'[1]2.5 Отчет финансир источники'!H158</f>
        <v>0</v>
      </c>
      <c r="F172" s="51">
        <f>'[1]2.5 Отчет финансир источники'!I158</f>
        <v>0</v>
      </c>
      <c r="G172" s="51">
        <f>'[1]2.5 Отчет финансир источники'!J158</f>
        <v>0</v>
      </c>
      <c r="H172" s="51">
        <f>IF(E172="нд","нд",SUM('[1]2.5 Отчет финансир источники'!K158:M158))</f>
        <v>2.6061091089837642</v>
      </c>
      <c r="I172" s="51">
        <f t="shared" si="88"/>
        <v>5.3962899899999996</v>
      </c>
      <c r="J172" s="51">
        <f>'[1]2.5 Отчет финансир источники'!S158</f>
        <v>0</v>
      </c>
      <c r="K172" s="51">
        <f>'[1]2.5 Отчет финансир источники'!T158</f>
        <v>0</v>
      </c>
      <c r="L172" s="51">
        <f>'[1]2.5 Отчет финансир источники'!U158</f>
        <v>0</v>
      </c>
      <c r="M172" s="51">
        <f>SUM('[1]2.5 Отчет финансир источники'!V158:X158)</f>
        <v>5.3962899899999996</v>
      </c>
      <c r="N172" s="46">
        <f t="shared" si="89"/>
        <v>2.7901808810162354</v>
      </c>
      <c r="O172" s="47">
        <f t="shared" si="90"/>
        <v>1.0706308770411568</v>
      </c>
      <c r="P172" s="46">
        <f t="shared" si="99"/>
        <v>0</v>
      </c>
      <c r="Q172" s="48" t="str">
        <f t="shared" si="100"/>
        <v>-</v>
      </c>
      <c r="R172" s="46">
        <f t="shared" si="101"/>
        <v>0</v>
      </c>
      <c r="S172" s="48" t="str">
        <f t="shared" si="102"/>
        <v>-</v>
      </c>
      <c r="T172" s="46">
        <f t="shared" si="103"/>
        <v>0</v>
      </c>
      <c r="U172" s="48" t="str">
        <f t="shared" si="104"/>
        <v>-</v>
      </c>
      <c r="V172" s="46">
        <f t="shared" si="105"/>
        <v>2.7901808810162354</v>
      </c>
      <c r="W172" s="48">
        <f t="shared" si="106"/>
        <v>107.06308770411567</v>
      </c>
      <c r="X172" s="52" t="str">
        <f>'[1]Формат ИПР'!AL160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73" spans="1:24" ht="93.6" x14ac:dyDescent="0.3">
      <c r="A173" s="41" t="str">
        <f>'[1]Формат ИПР'!A161</f>
        <v>1.1.6</v>
      </c>
      <c r="B173" s="43" t="str">
        <f>'[1]Формат ИПР'!B161</f>
        <v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v>
      </c>
      <c r="C173" s="41" t="str">
        <f>'[1]Формат ИПР'!C161</f>
        <v>K_Che332</v>
      </c>
      <c r="D173" s="51">
        <f t="shared" si="87"/>
        <v>3.9904254275216013</v>
      </c>
      <c r="E173" s="51">
        <f>'[1]2.5 Отчет финансир источники'!H159</f>
        <v>0</v>
      </c>
      <c r="F173" s="51">
        <f>'[1]2.5 Отчет финансир источники'!I159</f>
        <v>0</v>
      </c>
      <c r="G173" s="51">
        <f>'[1]2.5 Отчет финансир источники'!J159</f>
        <v>0</v>
      </c>
      <c r="H173" s="51">
        <f>IF(E173="нд","нд",SUM('[1]2.5 Отчет финансир источники'!K159:M159))</f>
        <v>3.9904254275216013</v>
      </c>
      <c r="I173" s="51">
        <f t="shared" si="88"/>
        <v>5.3205804700000003</v>
      </c>
      <c r="J173" s="51">
        <f>'[1]2.5 Отчет финансир источники'!S159</f>
        <v>0</v>
      </c>
      <c r="K173" s="51">
        <f>'[1]2.5 Отчет финансир источники'!T159</f>
        <v>0</v>
      </c>
      <c r="L173" s="51">
        <f>'[1]2.5 Отчет финансир источники'!U159</f>
        <v>0</v>
      </c>
      <c r="M173" s="51">
        <f>SUM('[1]2.5 Отчет финансир источники'!V159:X159)</f>
        <v>5.3205804700000003</v>
      </c>
      <c r="N173" s="46">
        <f t="shared" si="89"/>
        <v>1.330155042478399</v>
      </c>
      <c r="O173" s="47">
        <f t="shared" si="90"/>
        <v>0.33333664959741899</v>
      </c>
      <c r="P173" s="46">
        <f t="shared" si="99"/>
        <v>0</v>
      </c>
      <c r="Q173" s="48" t="str">
        <f t="shared" si="100"/>
        <v>-</v>
      </c>
      <c r="R173" s="46">
        <f t="shared" si="101"/>
        <v>0</v>
      </c>
      <c r="S173" s="48" t="str">
        <f t="shared" si="102"/>
        <v>-</v>
      </c>
      <c r="T173" s="46">
        <f t="shared" si="103"/>
        <v>0</v>
      </c>
      <c r="U173" s="48" t="str">
        <f t="shared" si="104"/>
        <v>-</v>
      </c>
      <c r="V173" s="46">
        <f t="shared" si="105"/>
        <v>1.330155042478399</v>
      </c>
      <c r="W173" s="48">
        <f t="shared" si="106"/>
        <v>33.333664959741895</v>
      </c>
      <c r="X173" s="52" t="str">
        <f>'[1]Формат ИПР'!AL161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74" spans="1:24" ht="93.6" x14ac:dyDescent="0.3">
      <c r="A174" s="41" t="str">
        <f>'[1]Формат ИПР'!A162</f>
        <v>1.1.6</v>
      </c>
      <c r="B174" s="43" t="str">
        <f>'[1]Формат ИПР'!B162</f>
        <v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v>
      </c>
      <c r="C174" s="41" t="str">
        <f>'[1]Формат ИПР'!C162</f>
        <v>K_Che333</v>
      </c>
      <c r="D174" s="51">
        <f t="shared" si="87"/>
        <v>3.8022924634254158</v>
      </c>
      <c r="E174" s="51">
        <f>'[1]2.5 Отчет финансир источники'!H160</f>
        <v>0</v>
      </c>
      <c r="F174" s="51">
        <f>'[1]2.5 Отчет финансир источники'!I160</f>
        <v>0</v>
      </c>
      <c r="G174" s="51">
        <f>'[1]2.5 Отчет финансир источники'!J160</f>
        <v>0</v>
      </c>
      <c r="H174" s="51">
        <f>IF(E174="нд","нд",SUM('[1]2.5 Отчет финансир источники'!K160:M160))</f>
        <v>3.8022924634254158</v>
      </c>
      <c r="I174" s="51">
        <f t="shared" si="88"/>
        <v>5.04501372</v>
      </c>
      <c r="J174" s="51">
        <f>'[1]2.5 Отчет финансир источники'!S160</f>
        <v>0</v>
      </c>
      <c r="K174" s="51">
        <f>'[1]2.5 Отчет финансир источники'!T160</f>
        <v>0</v>
      </c>
      <c r="L174" s="51">
        <f>'[1]2.5 Отчет финансир источники'!U160</f>
        <v>0</v>
      </c>
      <c r="M174" s="51">
        <f>SUM('[1]2.5 Отчет финансир источники'!V160:X160)</f>
        <v>5.04501372</v>
      </c>
      <c r="N174" s="46">
        <f t="shared" si="89"/>
        <v>1.2427212565745842</v>
      </c>
      <c r="O174" s="47">
        <f t="shared" si="90"/>
        <v>0.32683473681428477</v>
      </c>
      <c r="P174" s="46">
        <f t="shared" si="99"/>
        <v>0</v>
      </c>
      <c r="Q174" s="48" t="str">
        <f t="shared" si="100"/>
        <v>-</v>
      </c>
      <c r="R174" s="46">
        <f t="shared" si="101"/>
        <v>0</v>
      </c>
      <c r="S174" s="48" t="str">
        <f t="shared" si="102"/>
        <v>-</v>
      </c>
      <c r="T174" s="46">
        <f t="shared" si="103"/>
        <v>0</v>
      </c>
      <c r="U174" s="48" t="str">
        <f t="shared" si="104"/>
        <v>-</v>
      </c>
      <c r="V174" s="46">
        <f t="shared" si="105"/>
        <v>1.2427212565745842</v>
      </c>
      <c r="W174" s="48">
        <f t="shared" si="106"/>
        <v>32.683473681428474</v>
      </c>
      <c r="X174" s="52" t="str">
        <f>'[1]Формат ИПР'!AL162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75" spans="1:24" ht="78" x14ac:dyDescent="0.3">
      <c r="A175" s="41" t="str">
        <f>'[1]Формат ИПР'!A163</f>
        <v>1.1.6</v>
      </c>
      <c r="B175" s="43" t="str">
        <f>'[1]Формат ИПР'!B163</f>
        <v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v>
      </c>
      <c r="C175" s="41" t="str">
        <f>'[1]Формат ИПР'!C163</f>
        <v>K_Che334</v>
      </c>
      <c r="D175" s="51">
        <f t="shared" si="87"/>
        <v>4.8587564311356033</v>
      </c>
      <c r="E175" s="51">
        <f>'[1]2.5 Отчет финансир источники'!H161</f>
        <v>0</v>
      </c>
      <c r="F175" s="51">
        <f>'[1]2.5 Отчет финансир источники'!I161</f>
        <v>0</v>
      </c>
      <c r="G175" s="51">
        <f>'[1]2.5 Отчет финансир источники'!J161</f>
        <v>0</v>
      </c>
      <c r="H175" s="51">
        <f>IF(E175="нд","нд",SUM('[1]2.5 Отчет финансир источники'!K161:M161))</f>
        <v>4.8587564311356033</v>
      </c>
      <c r="I175" s="51">
        <f t="shared" si="88"/>
        <v>3.88930701</v>
      </c>
      <c r="J175" s="51">
        <f>'[1]2.5 Отчет финансир источники'!S161</f>
        <v>0</v>
      </c>
      <c r="K175" s="51">
        <f>'[1]2.5 Отчет финансир источники'!T161</f>
        <v>0</v>
      </c>
      <c r="L175" s="51">
        <f>'[1]2.5 Отчет финансир источники'!U161</f>
        <v>0</v>
      </c>
      <c r="M175" s="51">
        <f>SUM('[1]2.5 Отчет финансир источники'!V161:X161)</f>
        <v>3.88930701</v>
      </c>
      <c r="N175" s="46">
        <f t="shared" si="89"/>
        <v>-0.96944942113560328</v>
      </c>
      <c r="O175" s="47">
        <f t="shared" si="90"/>
        <v>-0.19952624398359081</v>
      </c>
      <c r="P175" s="46">
        <f t="shared" si="99"/>
        <v>0</v>
      </c>
      <c r="Q175" s="48" t="str">
        <f t="shared" si="100"/>
        <v>-</v>
      </c>
      <c r="R175" s="46">
        <f t="shared" si="101"/>
        <v>0</v>
      </c>
      <c r="S175" s="48" t="str">
        <f t="shared" si="102"/>
        <v>-</v>
      </c>
      <c r="T175" s="46">
        <f t="shared" si="103"/>
        <v>0</v>
      </c>
      <c r="U175" s="48" t="str">
        <f t="shared" si="104"/>
        <v>-</v>
      </c>
      <c r="V175" s="46">
        <f t="shared" si="105"/>
        <v>-0.96944942113560328</v>
      </c>
      <c r="W175" s="48">
        <f t="shared" si="106"/>
        <v>-19.952624398359081</v>
      </c>
      <c r="X175" s="52" t="str">
        <f>'[1]Формат ИПР'!AL163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76" spans="1:24" ht="93.6" x14ac:dyDescent="0.3">
      <c r="A176" s="41" t="str">
        <f>'[1]Формат ИПР'!A164</f>
        <v>1.1.6</v>
      </c>
      <c r="B176" s="43" t="str">
        <f>'[1]Формат ИПР'!B164</f>
        <v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v>
      </c>
      <c r="C176" s="41" t="str">
        <f>'[1]Формат ИПР'!C164</f>
        <v>K_Che335</v>
      </c>
      <c r="D176" s="51">
        <f t="shared" si="87"/>
        <v>4.63768542892584</v>
      </c>
      <c r="E176" s="51">
        <f>'[1]2.5 Отчет финансир источники'!H162</f>
        <v>0</v>
      </c>
      <c r="F176" s="51">
        <f>'[1]2.5 Отчет финансир источники'!I162</f>
        <v>0</v>
      </c>
      <c r="G176" s="51">
        <f>'[1]2.5 Отчет финансир источники'!J162</f>
        <v>0</v>
      </c>
      <c r="H176" s="51">
        <f>IF(E176="нд","нд",SUM('[1]2.5 Отчет финансир источники'!K162:M162))</f>
        <v>4.63768542892584</v>
      </c>
      <c r="I176" s="51">
        <f t="shared" si="88"/>
        <v>9.9232453700000001</v>
      </c>
      <c r="J176" s="51">
        <f>'[1]2.5 Отчет финансир источники'!S162</f>
        <v>0</v>
      </c>
      <c r="K176" s="51">
        <f>'[1]2.5 Отчет финансир источники'!T162</f>
        <v>0</v>
      </c>
      <c r="L176" s="51">
        <f>'[1]2.5 Отчет финансир источники'!U162</f>
        <v>0</v>
      </c>
      <c r="M176" s="51">
        <f>SUM('[1]2.5 Отчет финансир источники'!V162:X162)</f>
        <v>9.9232453700000001</v>
      </c>
      <c r="N176" s="46">
        <f t="shared" si="89"/>
        <v>5.2855599410741601</v>
      </c>
      <c r="O176" s="47">
        <f t="shared" si="90"/>
        <v>1.1396978130744797</v>
      </c>
      <c r="P176" s="46">
        <f t="shared" si="99"/>
        <v>0</v>
      </c>
      <c r="Q176" s="48" t="str">
        <f t="shared" si="100"/>
        <v>-</v>
      </c>
      <c r="R176" s="46">
        <f t="shared" si="101"/>
        <v>0</v>
      </c>
      <c r="S176" s="48" t="str">
        <f t="shared" si="102"/>
        <v>-</v>
      </c>
      <c r="T176" s="46">
        <f t="shared" si="103"/>
        <v>0</v>
      </c>
      <c r="U176" s="48" t="str">
        <f t="shared" si="104"/>
        <v>-</v>
      </c>
      <c r="V176" s="46">
        <f t="shared" si="105"/>
        <v>5.2855599410741601</v>
      </c>
      <c r="W176" s="48">
        <f t="shared" si="106"/>
        <v>113.96978130744797</v>
      </c>
      <c r="X176" s="52" t="str">
        <f>'[1]Формат ИПР'!AL164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77" spans="1:24" ht="78" x14ac:dyDescent="0.3">
      <c r="A177" s="41" t="str">
        <f>'[1]Формат ИПР'!A165</f>
        <v>1.1.6</v>
      </c>
      <c r="B177" s="43" t="str">
        <f>'[1]Формат ИПР'!B165</f>
        <v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v>
      </c>
      <c r="C177" s="41" t="str">
        <f>'[1]Формат ИПР'!C165</f>
        <v>K_Che336</v>
      </c>
      <c r="D177" s="51">
        <f t="shared" si="87"/>
        <v>4.8555907622874166</v>
      </c>
      <c r="E177" s="51">
        <f>'[1]2.5 Отчет финансир источники'!H163</f>
        <v>0</v>
      </c>
      <c r="F177" s="51">
        <f>'[1]2.5 Отчет финансир источники'!I163</f>
        <v>0</v>
      </c>
      <c r="G177" s="51">
        <f>'[1]2.5 Отчет финансир источники'!J163</f>
        <v>0</v>
      </c>
      <c r="H177" s="51">
        <f>IF(E177="нд","нд",SUM('[1]2.5 Отчет финансир источники'!K163:M163))</f>
        <v>4.8555907622874166</v>
      </c>
      <c r="I177" s="51">
        <f t="shared" si="88"/>
        <v>3.1668197600000001</v>
      </c>
      <c r="J177" s="51">
        <f>'[1]2.5 Отчет финансир источники'!S163</f>
        <v>0</v>
      </c>
      <c r="K177" s="51">
        <f>'[1]2.5 Отчет финансир источники'!T163</f>
        <v>0</v>
      </c>
      <c r="L177" s="51">
        <f>'[1]2.5 Отчет финансир источники'!U163</f>
        <v>0</v>
      </c>
      <c r="M177" s="51">
        <f>SUM('[1]2.5 Отчет финансир источники'!V163:X163)</f>
        <v>3.1668197600000001</v>
      </c>
      <c r="N177" s="46">
        <f t="shared" si="89"/>
        <v>-1.6887710022874165</v>
      </c>
      <c r="O177" s="47">
        <f t="shared" si="90"/>
        <v>-0.34779928642335883</v>
      </c>
      <c r="P177" s="46">
        <f t="shared" si="99"/>
        <v>0</v>
      </c>
      <c r="Q177" s="48" t="str">
        <f t="shared" si="100"/>
        <v>-</v>
      </c>
      <c r="R177" s="46">
        <f t="shared" si="101"/>
        <v>0</v>
      </c>
      <c r="S177" s="48" t="str">
        <f t="shared" si="102"/>
        <v>-</v>
      </c>
      <c r="T177" s="46">
        <f t="shared" si="103"/>
        <v>0</v>
      </c>
      <c r="U177" s="48" t="str">
        <f t="shared" si="104"/>
        <v>-</v>
      </c>
      <c r="V177" s="46">
        <f t="shared" si="105"/>
        <v>-1.6887710022874165</v>
      </c>
      <c r="W177" s="48">
        <f t="shared" si="106"/>
        <v>-34.779928642335882</v>
      </c>
      <c r="X177" s="52" t="str">
        <f>'[1]Формат ИПР'!AL165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78" spans="1:24" ht="93.6" x14ac:dyDescent="0.3">
      <c r="A178" s="41" t="str">
        <f>'[1]Формат ИПР'!A166</f>
        <v>1.1.6</v>
      </c>
      <c r="B178" s="43" t="str">
        <f>'[1]Формат ИПР'!B166</f>
        <v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v>
      </c>
      <c r="C178" s="41" t="str">
        <f>'[1]Формат ИПР'!C166</f>
        <v>K_Che337</v>
      </c>
      <c r="D178" s="51">
        <f t="shared" si="87"/>
        <v>1.341567103149665</v>
      </c>
      <c r="E178" s="51">
        <f>'[1]2.5 Отчет финансир источники'!H164</f>
        <v>0</v>
      </c>
      <c r="F178" s="51">
        <f>'[1]2.5 Отчет финансир источники'!I164</f>
        <v>0</v>
      </c>
      <c r="G178" s="51">
        <f>'[1]2.5 Отчет финансир источники'!J164</f>
        <v>0</v>
      </c>
      <c r="H178" s="51">
        <f>IF(E178="нд","нд",SUM('[1]2.5 Отчет финансир источники'!K164:M164))</f>
        <v>1.341567103149665</v>
      </c>
      <c r="I178" s="51">
        <f t="shared" si="88"/>
        <v>1.79400519</v>
      </c>
      <c r="J178" s="51">
        <f>'[1]2.5 Отчет финансир источники'!S164</f>
        <v>0</v>
      </c>
      <c r="K178" s="51">
        <f>'[1]2.5 Отчет финансир источники'!T164</f>
        <v>0</v>
      </c>
      <c r="L178" s="51">
        <f>'[1]2.5 Отчет финансир источники'!U164</f>
        <v>0</v>
      </c>
      <c r="M178" s="51">
        <f>SUM('[1]2.5 Отчет финансир источники'!V164:X164)</f>
        <v>1.79400519</v>
      </c>
      <c r="N178" s="46">
        <f t="shared" si="89"/>
        <v>0.45243808685033504</v>
      </c>
      <c r="O178" s="47">
        <f t="shared" si="90"/>
        <v>0.33724596092742826</v>
      </c>
      <c r="P178" s="46">
        <f t="shared" si="99"/>
        <v>0</v>
      </c>
      <c r="Q178" s="48" t="str">
        <f t="shared" si="100"/>
        <v>-</v>
      </c>
      <c r="R178" s="46">
        <f t="shared" si="101"/>
        <v>0</v>
      </c>
      <c r="S178" s="48" t="str">
        <f t="shared" si="102"/>
        <v>-</v>
      </c>
      <c r="T178" s="46">
        <f t="shared" si="103"/>
        <v>0</v>
      </c>
      <c r="U178" s="48" t="str">
        <f t="shared" si="104"/>
        <v>-</v>
      </c>
      <c r="V178" s="46">
        <f t="shared" si="105"/>
        <v>0.45243808685033504</v>
      </c>
      <c r="W178" s="48">
        <f t="shared" si="106"/>
        <v>33.724596092742829</v>
      </c>
      <c r="X178" s="52" t="str">
        <f>'[1]Формат ИПР'!AL166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79" spans="1:24" ht="78" x14ac:dyDescent="0.3">
      <c r="A179" s="41" t="str">
        <f>'[1]Формат ИПР'!A167</f>
        <v>1.1.6</v>
      </c>
      <c r="B179" s="43" t="str">
        <f>'[1]Формат ИПР'!B167</f>
        <v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v>
      </c>
      <c r="C179" s="41" t="str">
        <f>'[1]Формат ИПР'!C167</f>
        <v>K_Che338</v>
      </c>
      <c r="D179" s="51">
        <f t="shared" si="87"/>
        <v>12.991001839388288</v>
      </c>
      <c r="E179" s="51">
        <f>'[1]2.5 Отчет финансир источники'!H165</f>
        <v>0</v>
      </c>
      <c r="F179" s="51">
        <f>'[1]2.5 Отчет финансир источники'!I165</f>
        <v>0</v>
      </c>
      <c r="G179" s="51">
        <f>'[1]2.5 Отчет финансир источники'!J165</f>
        <v>0</v>
      </c>
      <c r="H179" s="51">
        <f>IF(E179="нд","нд",SUM('[1]2.5 Отчет финансир источники'!K165:M165))</f>
        <v>12.991001839388288</v>
      </c>
      <c r="I179" s="51">
        <f t="shared" si="88"/>
        <v>7.5903577799999997</v>
      </c>
      <c r="J179" s="51">
        <f>'[1]2.5 Отчет финансир источники'!S165</f>
        <v>0</v>
      </c>
      <c r="K179" s="51">
        <f>'[1]2.5 Отчет финансир источники'!T165</f>
        <v>0</v>
      </c>
      <c r="L179" s="51">
        <f>'[1]2.5 Отчет финансир источники'!U165</f>
        <v>0</v>
      </c>
      <c r="M179" s="51">
        <f>SUM('[1]2.5 Отчет финансир источники'!V165:X165)</f>
        <v>7.5903577799999997</v>
      </c>
      <c r="N179" s="46">
        <f t="shared" si="89"/>
        <v>-5.4006440593882878</v>
      </c>
      <c r="O179" s="47">
        <f t="shared" si="90"/>
        <v>-0.41572190706752993</v>
      </c>
      <c r="P179" s="46">
        <f t="shared" si="99"/>
        <v>0</v>
      </c>
      <c r="Q179" s="48" t="str">
        <f t="shared" si="100"/>
        <v>-</v>
      </c>
      <c r="R179" s="46">
        <f t="shared" si="101"/>
        <v>0</v>
      </c>
      <c r="S179" s="48" t="str">
        <f t="shared" si="102"/>
        <v>-</v>
      </c>
      <c r="T179" s="46">
        <f t="shared" si="103"/>
        <v>0</v>
      </c>
      <c r="U179" s="48" t="str">
        <f t="shared" si="104"/>
        <v>-</v>
      </c>
      <c r="V179" s="46">
        <f t="shared" si="105"/>
        <v>-5.4006440593882878</v>
      </c>
      <c r="W179" s="48">
        <f t="shared" si="106"/>
        <v>-41.572190706752991</v>
      </c>
      <c r="X179" s="52" t="str">
        <f>'[1]Формат ИПР'!AL167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80" spans="1:24" ht="78" x14ac:dyDescent="0.3">
      <c r="A180" s="41" t="str">
        <f>'[1]Формат ИПР'!A168</f>
        <v>1.1.6</v>
      </c>
      <c r="B180" s="43" t="str">
        <f>'[1]Формат ИПР'!B168</f>
        <v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v>
      </c>
      <c r="C180" s="41" t="str">
        <f>'[1]Формат ИПР'!C168</f>
        <v>K_Che339</v>
      </c>
      <c r="D180" s="51">
        <f t="shared" si="87"/>
        <v>4.7097907750776011</v>
      </c>
      <c r="E180" s="51">
        <f>'[1]2.5 Отчет финансир источники'!H166</f>
        <v>0</v>
      </c>
      <c r="F180" s="51">
        <f>'[1]2.5 Отчет финансир источники'!I166</f>
        <v>0</v>
      </c>
      <c r="G180" s="51">
        <f>'[1]2.5 Отчет финансир источники'!J166</f>
        <v>0</v>
      </c>
      <c r="H180" s="51">
        <f>IF(E180="нд","нд",SUM('[1]2.5 Отчет финансир источники'!K166:M166))</f>
        <v>4.7097907750776011</v>
      </c>
      <c r="I180" s="51">
        <f t="shared" si="88"/>
        <v>2.8162052200000001</v>
      </c>
      <c r="J180" s="51">
        <f>'[1]2.5 Отчет финансир источники'!S166</f>
        <v>0</v>
      </c>
      <c r="K180" s="51">
        <f>'[1]2.5 Отчет финансир источники'!T166</f>
        <v>0</v>
      </c>
      <c r="L180" s="51">
        <f>'[1]2.5 Отчет финансир источники'!U166</f>
        <v>0</v>
      </c>
      <c r="M180" s="51">
        <f>SUM('[1]2.5 Отчет финансир источники'!V166:X166)</f>
        <v>2.8162052200000001</v>
      </c>
      <c r="N180" s="46">
        <f t="shared" si="89"/>
        <v>-1.8935855550776011</v>
      </c>
      <c r="O180" s="47">
        <f t="shared" si="90"/>
        <v>-0.40205300946651951</v>
      </c>
      <c r="P180" s="46">
        <f t="shared" si="99"/>
        <v>0</v>
      </c>
      <c r="Q180" s="48" t="str">
        <f t="shared" si="100"/>
        <v>-</v>
      </c>
      <c r="R180" s="46">
        <f t="shared" si="101"/>
        <v>0</v>
      </c>
      <c r="S180" s="48" t="str">
        <f t="shared" si="102"/>
        <v>-</v>
      </c>
      <c r="T180" s="46">
        <f t="shared" si="103"/>
        <v>0</v>
      </c>
      <c r="U180" s="48" t="str">
        <f t="shared" si="104"/>
        <v>-</v>
      </c>
      <c r="V180" s="46">
        <f t="shared" si="105"/>
        <v>-1.8935855550776011</v>
      </c>
      <c r="W180" s="48">
        <f t="shared" si="106"/>
        <v>-40.205300946651953</v>
      </c>
      <c r="X180" s="52" t="str">
        <f>'[1]Формат ИПР'!AL168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81" spans="1:24" ht="93.6" x14ac:dyDescent="0.3">
      <c r="A181" s="41" t="str">
        <f>'[1]Формат ИПР'!A169</f>
        <v>1.1.6</v>
      </c>
      <c r="B181" s="43" t="str">
        <f>'[1]Формат ИПР'!B169</f>
        <v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v>
      </c>
      <c r="C181" s="41" t="str">
        <f>'[1]Формат ИПР'!C169</f>
        <v>K_Che340</v>
      </c>
      <c r="D181" s="51">
        <f t="shared" si="87"/>
        <v>0</v>
      </c>
      <c r="E181" s="51">
        <f>'[1]2.5 Отчет финансир источники'!H167</f>
        <v>0</v>
      </c>
      <c r="F181" s="51">
        <f>'[1]2.5 Отчет финансир источники'!I167</f>
        <v>0</v>
      </c>
      <c r="G181" s="51">
        <f>'[1]2.5 Отчет финансир источники'!J167</f>
        <v>0</v>
      </c>
      <c r="H181" s="51">
        <f>IF(E181="нд","нд",SUM('[1]2.5 Отчет финансир источники'!K167:M167))</f>
        <v>0</v>
      </c>
      <c r="I181" s="51">
        <f t="shared" si="88"/>
        <v>3.8859779400000001</v>
      </c>
      <c r="J181" s="51">
        <f>'[1]2.5 Отчет финансир источники'!S167</f>
        <v>0</v>
      </c>
      <c r="K181" s="51">
        <f>'[1]2.5 Отчет финансир источники'!T167</f>
        <v>0</v>
      </c>
      <c r="L181" s="51">
        <f>'[1]2.5 Отчет финансир источники'!U167</f>
        <v>0</v>
      </c>
      <c r="M181" s="51">
        <f>SUM('[1]2.5 Отчет финансир источники'!V167:X167)</f>
        <v>3.8859779400000001</v>
      </c>
      <c r="N181" s="46">
        <f t="shared" si="89"/>
        <v>3.8859779400000001</v>
      </c>
      <c r="O181" s="47" t="str">
        <f t="shared" si="90"/>
        <v>-</v>
      </c>
      <c r="P181" s="46">
        <f t="shared" si="99"/>
        <v>0</v>
      </c>
      <c r="Q181" s="48" t="str">
        <f t="shared" si="100"/>
        <v>-</v>
      </c>
      <c r="R181" s="46">
        <f t="shared" si="101"/>
        <v>0</v>
      </c>
      <c r="S181" s="48" t="str">
        <f t="shared" si="102"/>
        <v>-</v>
      </c>
      <c r="T181" s="46">
        <f t="shared" si="103"/>
        <v>0</v>
      </c>
      <c r="U181" s="48" t="str">
        <f t="shared" si="104"/>
        <v>-</v>
      </c>
      <c r="V181" s="46">
        <f t="shared" si="105"/>
        <v>3.8859779400000001</v>
      </c>
      <c r="W181" s="48" t="str">
        <f t="shared" si="106"/>
        <v>-</v>
      </c>
      <c r="X181" s="52" t="str">
        <f>'[1]Формат ИПР'!AL169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82" spans="1:24" ht="93.6" x14ac:dyDescent="0.3">
      <c r="A182" s="41" t="str">
        <f>'[1]Формат ИПР'!A170</f>
        <v>1.1.6</v>
      </c>
      <c r="B182" s="43" t="str">
        <f>'[1]Формат ИПР'!B170</f>
        <v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v>
      </c>
      <c r="C182" s="41" t="str">
        <f>'[1]Формат ИПР'!C170</f>
        <v>K_Che341</v>
      </c>
      <c r="D182" s="51">
        <f t="shared" si="87"/>
        <v>0</v>
      </c>
      <c r="E182" s="51">
        <f>'[1]2.5 Отчет финансир источники'!H168</f>
        <v>0</v>
      </c>
      <c r="F182" s="51">
        <f>'[1]2.5 Отчет финансир источники'!I168</f>
        <v>0</v>
      </c>
      <c r="G182" s="51">
        <f>'[1]2.5 Отчет финансир источники'!J168</f>
        <v>0</v>
      </c>
      <c r="H182" s="51">
        <f>IF(E182="нд","нд",SUM('[1]2.5 Отчет финансир источники'!K168:M168))</f>
        <v>0</v>
      </c>
      <c r="I182" s="51">
        <f t="shared" si="88"/>
        <v>2.3451776199999999</v>
      </c>
      <c r="J182" s="51">
        <f>'[1]2.5 Отчет финансир источники'!S168</f>
        <v>0</v>
      </c>
      <c r="K182" s="51">
        <f>'[1]2.5 Отчет финансир источники'!T168</f>
        <v>0</v>
      </c>
      <c r="L182" s="51">
        <f>'[1]2.5 Отчет финансир источники'!U168</f>
        <v>0</v>
      </c>
      <c r="M182" s="51">
        <f>SUM('[1]2.5 Отчет финансир источники'!V168:X168)</f>
        <v>2.3451776199999999</v>
      </c>
      <c r="N182" s="46">
        <f t="shared" si="89"/>
        <v>2.3451776199999999</v>
      </c>
      <c r="O182" s="47" t="str">
        <f t="shared" si="90"/>
        <v>-</v>
      </c>
      <c r="P182" s="46">
        <f t="shared" si="99"/>
        <v>0</v>
      </c>
      <c r="Q182" s="48" t="str">
        <f t="shared" si="100"/>
        <v>-</v>
      </c>
      <c r="R182" s="46">
        <f t="shared" si="101"/>
        <v>0</v>
      </c>
      <c r="S182" s="48" t="str">
        <f t="shared" si="102"/>
        <v>-</v>
      </c>
      <c r="T182" s="46">
        <f t="shared" si="103"/>
        <v>0</v>
      </c>
      <c r="U182" s="48" t="str">
        <f t="shared" si="104"/>
        <v>-</v>
      </c>
      <c r="V182" s="46">
        <f t="shared" si="105"/>
        <v>2.3451776199999999</v>
      </c>
      <c r="W182" s="48" t="str">
        <f t="shared" si="106"/>
        <v>-</v>
      </c>
      <c r="X182" s="52" t="str">
        <f>'[1]Формат ИПР'!AL170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83" spans="1:24" ht="93.6" x14ac:dyDescent="0.3">
      <c r="A183" s="41" t="str">
        <f>'[1]Формат ИПР'!A171</f>
        <v>1.1.6</v>
      </c>
      <c r="B183" s="43" t="str">
        <f>'[1]Формат ИПР'!B171</f>
        <v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v>
      </c>
      <c r="C183" s="41" t="str">
        <f>'[1]Формат ИПР'!C171</f>
        <v>K_Che342</v>
      </c>
      <c r="D183" s="51">
        <f t="shared" si="87"/>
        <v>0</v>
      </c>
      <c r="E183" s="51">
        <f>'[1]2.5 Отчет финансир источники'!H169</f>
        <v>0</v>
      </c>
      <c r="F183" s="51">
        <f>'[1]2.5 Отчет финансир источники'!I169</f>
        <v>0</v>
      </c>
      <c r="G183" s="51">
        <f>'[1]2.5 Отчет финансир источники'!J169</f>
        <v>0</v>
      </c>
      <c r="H183" s="51">
        <f>IF(E183="нд","нд",SUM('[1]2.5 Отчет финансир источники'!K169:M169))</f>
        <v>0</v>
      </c>
      <c r="I183" s="51">
        <f t="shared" si="88"/>
        <v>1.05126242</v>
      </c>
      <c r="J183" s="51">
        <f>'[1]2.5 Отчет финансир источники'!S169</f>
        <v>0</v>
      </c>
      <c r="K183" s="51">
        <f>'[1]2.5 Отчет финансир источники'!T169</f>
        <v>0</v>
      </c>
      <c r="L183" s="51">
        <f>'[1]2.5 Отчет финансир источники'!U169</f>
        <v>0</v>
      </c>
      <c r="M183" s="51">
        <f>SUM('[1]2.5 Отчет финансир источники'!V169:X169)</f>
        <v>1.05126242</v>
      </c>
      <c r="N183" s="46">
        <f t="shared" si="89"/>
        <v>1.05126242</v>
      </c>
      <c r="O183" s="47" t="str">
        <f t="shared" si="90"/>
        <v>-</v>
      </c>
      <c r="P183" s="46">
        <f t="shared" si="99"/>
        <v>0</v>
      </c>
      <c r="Q183" s="48" t="str">
        <f t="shared" si="100"/>
        <v>-</v>
      </c>
      <c r="R183" s="46">
        <f t="shared" si="101"/>
        <v>0</v>
      </c>
      <c r="S183" s="48" t="str">
        <f t="shared" si="102"/>
        <v>-</v>
      </c>
      <c r="T183" s="46">
        <f t="shared" si="103"/>
        <v>0</v>
      </c>
      <c r="U183" s="48" t="str">
        <f t="shared" si="104"/>
        <v>-</v>
      </c>
      <c r="V183" s="46">
        <f t="shared" si="105"/>
        <v>1.05126242</v>
      </c>
      <c r="W183" s="48" t="str">
        <f t="shared" si="106"/>
        <v>-</v>
      </c>
      <c r="X183" s="52" t="str">
        <f>'[1]Формат ИПР'!AL171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84" spans="1:24" ht="93.6" x14ac:dyDescent="0.3">
      <c r="A184" s="41" t="str">
        <f>'[1]Формат ИПР'!A172</f>
        <v>1.1.6</v>
      </c>
      <c r="B184" s="43" t="str">
        <f>'[1]Формат ИПР'!B172</f>
        <v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v>
      </c>
      <c r="C184" s="41" t="str">
        <f>'[1]Формат ИПР'!C172</f>
        <v>K_Che343</v>
      </c>
      <c r="D184" s="51">
        <f t="shared" si="87"/>
        <v>0</v>
      </c>
      <c r="E184" s="51">
        <f>'[1]2.5 Отчет финансир источники'!H170</f>
        <v>0</v>
      </c>
      <c r="F184" s="51">
        <f>'[1]2.5 Отчет финансир источники'!I170</f>
        <v>0</v>
      </c>
      <c r="G184" s="51">
        <f>'[1]2.5 Отчет финансир источники'!J170</f>
        <v>0</v>
      </c>
      <c r="H184" s="51">
        <f>IF(E184="нд","нд",SUM('[1]2.5 Отчет финансир источники'!K170:M170))</f>
        <v>0</v>
      </c>
      <c r="I184" s="51">
        <f t="shared" si="88"/>
        <v>2.0995578500000001</v>
      </c>
      <c r="J184" s="51">
        <f>'[1]2.5 Отчет финансир источники'!S170</f>
        <v>0</v>
      </c>
      <c r="K184" s="51">
        <f>'[1]2.5 Отчет финансир источники'!T170</f>
        <v>0</v>
      </c>
      <c r="L184" s="51">
        <f>'[1]2.5 Отчет финансир источники'!U170</f>
        <v>0</v>
      </c>
      <c r="M184" s="51">
        <f>SUM('[1]2.5 Отчет финансир источники'!V170:X170)</f>
        <v>2.0995578500000001</v>
      </c>
      <c r="N184" s="46">
        <f t="shared" si="89"/>
        <v>2.0995578500000001</v>
      </c>
      <c r="O184" s="47" t="str">
        <f t="shared" si="90"/>
        <v>-</v>
      </c>
      <c r="P184" s="46">
        <f t="shared" si="99"/>
        <v>0</v>
      </c>
      <c r="Q184" s="48" t="str">
        <f t="shared" si="100"/>
        <v>-</v>
      </c>
      <c r="R184" s="46">
        <f t="shared" si="101"/>
        <v>0</v>
      </c>
      <c r="S184" s="48" t="str">
        <f t="shared" si="102"/>
        <v>-</v>
      </c>
      <c r="T184" s="46">
        <f t="shared" si="103"/>
        <v>0</v>
      </c>
      <c r="U184" s="48" t="str">
        <f t="shared" si="104"/>
        <v>-</v>
      </c>
      <c r="V184" s="46">
        <f t="shared" si="105"/>
        <v>2.0995578500000001</v>
      </c>
      <c r="W184" s="48" t="str">
        <f t="shared" si="106"/>
        <v>-</v>
      </c>
      <c r="X184" s="52" t="str">
        <f>'[1]Формат ИПР'!AL172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85" spans="1:24" ht="93.6" x14ac:dyDescent="0.3">
      <c r="A185" s="41" t="str">
        <f>'[1]Формат ИПР'!A173</f>
        <v>1.1.6</v>
      </c>
      <c r="B185" s="43" t="str">
        <f>'[1]Формат ИПР'!B173</f>
        <v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v>
      </c>
      <c r="C185" s="41" t="str">
        <f>'[1]Формат ИПР'!C173</f>
        <v>K_Che344</v>
      </c>
      <c r="D185" s="51">
        <f t="shared" si="87"/>
        <v>0</v>
      </c>
      <c r="E185" s="51">
        <f>'[1]2.5 Отчет финансир источники'!H171</f>
        <v>0</v>
      </c>
      <c r="F185" s="51">
        <f>'[1]2.5 Отчет финансир источники'!I171</f>
        <v>0</v>
      </c>
      <c r="G185" s="51">
        <f>'[1]2.5 Отчет финансир источники'!J171</f>
        <v>0</v>
      </c>
      <c r="H185" s="51">
        <f>IF(E185="нд","нд",SUM('[1]2.5 Отчет финансир источники'!K171:M171))</f>
        <v>0</v>
      </c>
      <c r="I185" s="51">
        <f t="shared" si="88"/>
        <v>0.80373620999999995</v>
      </c>
      <c r="J185" s="51">
        <f>'[1]2.5 Отчет финансир источники'!S171</f>
        <v>0</v>
      </c>
      <c r="K185" s="51">
        <f>'[1]2.5 Отчет финансир источники'!T171</f>
        <v>0</v>
      </c>
      <c r="L185" s="51">
        <f>'[1]2.5 Отчет финансир источники'!U171</f>
        <v>0</v>
      </c>
      <c r="M185" s="51">
        <f>SUM('[1]2.5 Отчет финансир источники'!V171:X171)</f>
        <v>0.80373620999999995</v>
      </c>
      <c r="N185" s="46">
        <f t="shared" si="89"/>
        <v>0.80373620999999995</v>
      </c>
      <c r="O185" s="47" t="str">
        <f t="shared" si="90"/>
        <v>-</v>
      </c>
      <c r="P185" s="46">
        <f t="shared" si="99"/>
        <v>0</v>
      </c>
      <c r="Q185" s="48" t="str">
        <f t="shared" si="100"/>
        <v>-</v>
      </c>
      <c r="R185" s="46">
        <f t="shared" si="101"/>
        <v>0</v>
      </c>
      <c r="S185" s="48" t="str">
        <f t="shared" si="102"/>
        <v>-</v>
      </c>
      <c r="T185" s="46">
        <f t="shared" si="103"/>
        <v>0</v>
      </c>
      <c r="U185" s="48" t="str">
        <f t="shared" si="104"/>
        <v>-</v>
      </c>
      <c r="V185" s="46">
        <f t="shared" si="105"/>
        <v>0.80373620999999995</v>
      </c>
      <c r="W185" s="48" t="str">
        <f t="shared" si="106"/>
        <v>-</v>
      </c>
      <c r="X185" s="52" t="str">
        <f>'[1]Формат ИПР'!AL173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86" spans="1:24" ht="93.6" x14ac:dyDescent="0.3">
      <c r="A186" s="41" t="str">
        <f>'[1]Формат ИПР'!A174</f>
        <v>1.1.6</v>
      </c>
      <c r="B186" s="43" t="str">
        <f>'[1]Формат ИПР'!B174</f>
        <v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v>
      </c>
      <c r="C186" s="41" t="str">
        <f>'[1]Формат ИПР'!C174</f>
        <v>K_Che345</v>
      </c>
      <c r="D186" s="51">
        <f t="shared" si="87"/>
        <v>0</v>
      </c>
      <c r="E186" s="51">
        <f>'[1]2.5 Отчет финансир источники'!H172</f>
        <v>0</v>
      </c>
      <c r="F186" s="51">
        <f>'[1]2.5 Отчет финансир источники'!I172</f>
        <v>0</v>
      </c>
      <c r="G186" s="51">
        <f>'[1]2.5 Отчет финансир источники'!J172</f>
        <v>0</v>
      </c>
      <c r="H186" s="51">
        <f>IF(E186="нд","нд",SUM('[1]2.5 Отчет финансир источники'!K172:M172))</f>
        <v>0</v>
      </c>
      <c r="I186" s="51">
        <f t="shared" si="88"/>
        <v>1.8528133899999999</v>
      </c>
      <c r="J186" s="51">
        <f>'[1]2.5 Отчет финансир источники'!S172</f>
        <v>0</v>
      </c>
      <c r="K186" s="51">
        <f>'[1]2.5 Отчет финансир источники'!T172</f>
        <v>0</v>
      </c>
      <c r="L186" s="51">
        <f>'[1]2.5 Отчет финансир источники'!U172</f>
        <v>0</v>
      </c>
      <c r="M186" s="51">
        <f>SUM('[1]2.5 Отчет финансир источники'!V172:X172)</f>
        <v>1.8528133899999999</v>
      </c>
      <c r="N186" s="46">
        <f t="shared" si="89"/>
        <v>1.8528133899999999</v>
      </c>
      <c r="O186" s="47" t="str">
        <f t="shared" si="90"/>
        <v>-</v>
      </c>
      <c r="P186" s="46">
        <f t="shared" si="99"/>
        <v>0</v>
      </c>
      <c r="Q186" s="48" t="str">
        <f t="shared" si="100"/>
        <v>-</v>
      </c>
      <c r="R186" s="46">
        <f t="shared" si="101"/>
        <v>0</v>
      </c>
      <c r="S186" s="48" t="str">
        <f t="shared" si="102"/>
        <v>-</v>
      </c>
      <c r="T186" s="46">
        <f t="shared" si="103"/>
        <v>0</v>
      </c>
      <c r="U186" s="48" t="str">
        <f t="shared" si="104"/>
        <v>-</v>
      </c>
      <c r="V186" s="46">
        <f t="shared" si="105"/>
        <v>1.8528133899999999</v>
      </c>
      <c r="W186" s="48" t="str">
        <f t="shared" si="106"/>
        <v>-</v>
      </c>
      <c r="X186" s="52" t="str">
        <f>'[1]Формат ИПР'!AL174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87" spans="1:24" ht="93.6" x14ac:dyDescent="0.3">
      <c r="A187" s="41" t="str">
        <f>'[1]Формат ИПР'!A175</f>
        <v>1.1.6</v>
      </c>
      <c r="B187" s="43" t="str">
        <f>'[1]Формат ИПР'!B175</f>
        <v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v>
      </c>
      <c r="C187" s="41" t="str">
        <f>'[1]Формат ИПР'!C175</f>
        <v>K_Che346</v>
      </c>
      <c r="D187" s="51">
        <f t="shared" si="87"/>
        <v>0</v>
      </c>
      <c r="E187" s="51">
        <f>'[1]2.5 Отчет финансир источники'!H173</f>
        <v>0</v>
      </c>
      <c r="F187" s="51">
        <f>'[1]2.5 Отчет финансир источники'!I173</f>
        <v>0</v>
      </c>
      <c r="G187" s="51">
        <f>'[1]2.5 Отчет финансир источники'!J173</f>
        <v>0</v>
      </c>
      <c r="H187" s="51">
        <f>IF(E187="нд","нд",SUM('[1]2.5 Отчет финансир источники'!K173:M173))</f>
        <v>0</v>
      </c>
      <c r="I187" s="51">
        <f t="shared" si="88"/>
        <v>1.7891521500000001</v>
      </c>
      <c r="J187" s="51">
        <f>'[1]2.5 Отчет финансир источники'!S173</f>
        <v>0</v>
      </c>
      <c r="K187" s="51">
        <f>'[1]2.5 Отчет финансир источники'!T173</f>
        <v>0</v>
      </c>
      <c r="L187" s="51">
        <f>'[1]2.5 Отчет финансир источники'!U173</f>
        <v>0</v>
      </c>
      <c r="M187" s="51">
        <f>SUM('[1]2.5 Отчет финансир источники'!V173:X173)</f>
        <v>1.7891521500000001</v>
      </c>
      <c r="N187" s="46">
        <f t="shared" si="89"/>
        <v>1.7891521500000001</v>
      </c>
      <c r="O187" s="47" t="str">
        <f t="shared" si="90"/>
        <v>-</v>
      </c>
      <c r="P187" s="46">
        <f t="shared" si="99"/>
        <v>0</v>
      </c>
      <c r="Q187" s="48" t="str">
        <f t="shared" si="100"/>
        <v>-</v>
      </c>
      <c r="R187" s="46">
        <f t="shared" si="101"/>
        <v>0</v>
      </c>
      <c r="S187" s="48" t="str">
        <f t="shared" si="102"/>
        <v>-</v>
      </c>
      <c r="T187" s="46">
        <f t="shared" si="103"/>
        <v>0</v>
      </c>
      <c r="U187" s="48" t="str">
        <f t="shared" si="104"/>
        <v>-</v>
      </c>
      <c r="V187" s="46">
        <f t="shared" si="105"/>
        <v>1.7891521500000001</v>
      </c>
      <c r="W187" s="48" t="str">
        <f t="shared" si="106"/>
        <v>-</v>
      </c>
      <c r="X187" s="52" t="str">
        <f>'[1]Формат ИПР'!AL175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88" spans="1:24" ht="93.6" x14ac:dyDescent="0.3">
      <c r="A188" s="41" t="str">
        <f>'[1]Формат ИПР'!A176</f>
        <v>1.1.6</v>
      </c>
      <c r="B188" s="43" t="str">
        <f>'[1]Формат ИПР'!B176</f>
        <v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v>
      </c>
      <c r="C188" s="41" t="str">
        <f>'[1]Формат ИПР'!C176</f>
        <v>K_Che347</v>
      </c>
      <c r="D188" s="51">
        <f t="shared" si="87"/>
        <v>0</v>
      </c>
      <c r="E188" s="51">
        <f>'[1]2.5 Отчет финансир источники'!H174</f>
        <v>0</v>
      </c>
      <c r="F188" s="51">
        <f>'[1]2.5 Отчет финансир источники'!I174</f>
        <v>0</v>
      </c>
      <c r="G188" s="51">
        <f>'[1]2.5 Отчет финансир источники'!J174</f>
        <v>0</v>
      </c>
      <c r="H188" s="51">
        <f>IF(E188="нд","нд",SUM('[1]2.5 Отчет финансир источники'!K174:M174))</f>
        <v>0</v>
      </c>
      <c r="I188" s="51">
        <f t="shared" si="88"/>
        <v>2.0180043099999998</v>
      </c>
      <c r="J188" s="51">
        <f>'[1]2.5 Отчет финансир источники'!S174</f>
        <v>0</v>
      </c>
      <c r="K188" s="51">
        <f>'[1]2.5 Отчет финансир источники'!T174</f>
        <v>0</v>
      </c>
      <c r="L188" s="51">
        <f>'[1]2.5 Отчет финансир источники'!U174</f>
        <v>0</v>
      </c>
      <c r="M188" s="51">
        <f>SUM('[1]2.5 Отчет финансир источники'!V174:X174)</f>
        <v>2.0180043099999998</v>
      </c>
      <c r="N188" s="46">
        <f t="shared" si="89"/>
        <v>2.0180043099999998</v>
      </c>
      <c r="O188" s="47" t="str">
        <f t="shared" si="90"/>
        <v>-</v>
      </c>
      <c r="P188" s="46">
        <f t="shared" si="99"/>
        <v>0</v>
      </c>
      <c r="Q188" s="48" t="str">
        <f t="shared" si="100"/>
        <v>-</v>
      </c>
      <c r="R188" s="46">
        <f t="shared" si="101"/>
        <v>0</v>
      </c>
      <c r="S188" s="48" t="str">
        <f t="shared" si="102"/>
        <v>-</v>
      </c>
      <c r="T188" s="46">
        <f t="shared" si="103"/>
        <v>0</v>
      </c>
      <c r="U188" s="48" t="str">
        <f t="shared" si="104"/>
        <v>-</v>
      </c>
      <c r="V188" s="46">
        <f t="shared" si="105"/>
        <v>2.0180043099999998</v>
      </c>
      <c r="W188" s="48" t="str">
        <f t="shared" si="106"/>
        <v>-</v>
      </c>
      <c r="X188" s="52" t="str">
        <f>'[1]Формат ИПР'!AL176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89" spans="1:24" ht="93.6" x14ac:dyDescent="0.3">
      <c r="A189" s="41" t="str">
        <f>'[1]Формат ИПР'!A177</f>
        <v>1.1.6</v>
      </c>
      <c r="B189" s="43" t="str">
        <f>'[1]Формат ИПР'!B177</f>
        <v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v>
      </c>
      <c r="C189" s="41" t="str">
        <f>'[1]Формат ИПР'!C177</f>
        <v>K_Che348</v>
      </c>
      <c r="D189" s="51">
        <f t="shared" si="87"/>
        <v>0</v>
      </c>
      <c r="E189" s="51">
        <f>'[1]2.5 Отчет финансир источники'!H175</f>
        <v>0</v>
      </c>
      <c r="F189" s="51">
        <f>'[1]2.5 Отчет финансир источники'!I175</f>
        <v>0</v>
      </c>
      <c r="G189" s="51">
        <f>'[1]2.5 Отчет финансир источники'!J175</f>
        <v>0</v>
      </c>
      <c r="H189" s="51">
        <f>IF(E189="нд","нд",SUM('[1]2.5 Отчет финансир источники'!K175:M175))</f>
        <v>0</v>
      </c>
      <c r="I189" s="51">
        <f t="shared" si="88"/>
        <v>2.3254632200000001</v>
      </c>
      <c r="J189" s="51">
        <f>'[1]2.5 Отчет финансир источники'!S175</f>
        <v>0</v>
      </c>
      <c r="K189" s="51">
        <f>'[1]2.5 Отчет финансир источники'!T175</f>
        <v>0</v>
      </c>
      <c r="L189" s="51">
        <f>'[1]2.5 Отчет финансир источники'!U175</f>
        <v>0</v>
      </c>
      <c r="M189" s="51">
        <f>SUM('[1]2.5 Отчет финансир источники'!V175:X175)</f>
        <v>2.3254632200000001</v>
      </c>
      <c r="N189" s="46">
        <f t="shared" si="89"/>
        <v>2.3254632200000001</v>
      </c>
      <c r="O189" s="47" t="str">
        <f t="shared" si="90"/>
        <v>-</v>
      </c>
      <c r="P189" s="46">
        <f t="shared" si="99"/>
        <v>0</v>
      </c>
      <c r="Q189" s="48" t="str">
        <f t="shared" si="100"/>
        <v>-</v>
      </c>
      <c r="R189" s="46">
        <f t="shared" si="101"/>
        <v>0</v>
      </c>
      <c r="S189" s="48" t="str">
        <f t="shared" si="102"/>
        <v>-</v>
      </c>
      <c r="T189" s="46">
        <f t="shared" si="103"/>
        <v>0</v>
      </c>
      <c r="U189" s="48" t="str">
        <f t="shared" si="104"/>
        <v>-</v>
      </c>
      <c r="V189" s="46">
        <f t="shared" si="105"/>
        <v>2.3254632200000001</v>
      </c>
      <c r="W189" s="48" t="str">
        <f t="shared" si="106"/>
        <v>-</v>
      </c>
      <c r="X189" s="52" t="str">
        <f>'[1]Формат ИПР'!AL177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90" spans="1:24" ht="93.6" x14ac:dyDescent="0.3">
      <c r="A190" s="41" t="str">
        <f>'[1]Формат ИПР'!A178</f>
        <v>1.1.6</v>
      </c>
      <c r="B190" s="43" t="str">
        <f>'[1]Формат ИПР'!B178</f>
        <v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v>
      </c>
      <c r="C190" s="41" t="str">
        <f>'[1]Формат ИПР'!C178</f>
        <v>K_Che349</v>
      </c>
      <c r="D190" s="51">
        <f t="shared" si="87"/>
        <v>0</v>
      </c>
      <c r="E190" s="51">
        <f>'[1]2.5 Отчет финансир источники'!H176</f>
        <v>0</v>
      </c>
      <c r="F190" s="51">
        <f>'[1]2.5 Отчет финансир источники'!I176</f>
        <v>0</v>
      </c>
      <c r="G190" s="51">
        <f>'[1]2.5 Отчет финансир источники'!J176</f>
        <v>0</v>
      </c>
      <c r="H190" s="51">
        <f>IF(E190="нд","нд",SUM('[1]2.5 Отчет финансир источники'!K176:M176))</f>
        <v>0</v>
      </c>
      <c r="I190" s="51">
        <f t="shared" si="88"/>
        <v>10.15061571</v>
      </c>
      <c r="J190" s="51">
        <f>'[1]2.5 Отчет финансир источники'!S176</f>
        <v>0</v>
      </c>
      <c r="K190" s="51">
        <f>'[1]2.5 Отчет финансир источники'!T176</f>
        <v>0</v>
      </c>
      <c r="L190" s="51">
        <f>'[1]2.5 Отчет финансир источники'!U176</f>
        <v>0</v>
      </c>
      <c r="M190" s="51">
        <f>SUM('[1]2.5 Отчет финансир источники'!V176:X176)</f>
        <v>10.15061571</v>
      </c>
      <c r="N190" s="46">
        <f t="shared" si="89"/>
        <v>10.15061571</v>
      </c>
      <c r="O190" s="47" t="str">
        <f t="shared" si="90"/>
        <v>-</v>
      </c>
      <c r="P190" s="46">
        <f t="shared" si="99"/>
        <v>0</v>
      </c>
      <c r="Q190" s="48" t="str">
        <f t="shared" si="100"/>
        <v>-</v>
      </c>
      <c r="R190" s="46">
        <f t="shared" si="101"/>
        <v>0</v>
      </c>
      <c r="S190" s="48" t="str">
        <f t="shared" si="102"/>
        <v>-</v>
      </c>
      <c r="T190" s="46">
        <f t="shared" si="103"/>
        <v>0</v>
      </c>
      <c r="U190" s="48" t="str">
        <f t="shared" si="104"/>
        <v>-</v>
      </c>
      <c r="V190" s="46">
        <f t="shared" si="105"/>
        <v>10.15061571</v>
      </c>
      <c r="W190" s="48" t="str">
        <f t="shared" si="106"/>
        <v>-</v>
      </c>
      <c r="X190" s="52" t="str">
        <f>'[1]Формат ИПР'!AL178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91" spans="1:24" ht="93.6" x14ac:dyDescent="0.3">
      <c r="A191" s="41" t="str">
        <f>'[1]Формат ИПР'!A179</f>
        <v>1.1.6</v>
      </c>
      <c r="B191" s="43" t="str">
        <f>'[1]Формат ИПР'!B179</f>
        <v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v>
      </c>
      <c r="C191" s="41" t="str">
        <f>'[1]Формат ИПР'!C179</f>
        <v>K_Che350</v>
      </c>
      <c r="D191" s="51">
        <f t="shared" si="87"/>
        <v>5.695005949424031</v>
      </c>
      <c r="E191" s="51">
        <f>'[1]2.5 Отчет финансир источники'!H177</f>
        <v>0</v>
      </c>
      <c r="F191" s="51">
        <f>'[1]2.5 Отчет финансир источники'!I177</f>
        <v>0</v>
      </c>
      <c r="G191" s="51">
        <f>'[1]2.5 Отчет финансир источники'!J177</f>
        <v>0</v>
      </c>
      <c r="H191" s="51">
        <f>IF(E191="нд","нд",SUM('[1]2.5 Отчет финансир источники'!K177:M177))</f>
        <v>5.695005949424031</v>
      </c>
      <c r="I191" s="51">
        <f t="shared" si="88"/>
        <v>6.5265991300000001</v>
      </c>
      <c r="J191" s="51">
        <f>'[1]2.5 Отчет финансир источники'!S177</f>
        <v>0</v>
      </c>
      <c r="K191" s="51">
        <f>'[1]2.5 Отчет финансир источники'!T177</f>
        <v>0</v>
      </c>
      <c r="L191" s="51">
        <f>'[1]2.5 Отчет финансир источники'!U177</f>
        <v>0</v>
      </c>
      <c r="M191" s="51">
        <f>SUM('[1]2.5 Отчет финансир источники'!V177:X177)</f>
        <v>6.5265991300000001</v>
      </c>
      <c r="N191" s="46">
        <f t="shared" si="89"/>
        <v>0.83159318057596909</v>
      </c>
      <c r="O191" s="47">
        <f t="shared" si="90"/>
        <v>0.14602147705571281</v>
      </c>
      <c r="P191" s="46">
        <f t="shared" si="99"/>
        <v>0</v>
      </c>
      <c r="Q191" s="48" t="str">
        <f t="shared" si="100"/>
        <v>-</v>
      </c>
      <c r="R191" s="46">
        <f t="shared" si="101"/>
        <v>0</v>
      </c>
      <c r="S191" s="48" t="str">
        <f t="shared" si="102"/>
        <v>-</v>
      </c>
      <c r="T191" s="46">
        <f t="shared" si="103"/>
        <v>0</v>
      </c>
      <c r="U191" s="48" t="str">
        <f t="shared" si="104"/>
        <v>-</v>
      </c>
      <c r="V191" s="46">
        <f t="shared" si="105"/>
        <v>0.83159318057596909</v>
      </c>
      <c r="W191" s="48">
        <f t="shared" si="106"/>
        <v>14.60214770557128</v>
      </c>
      <c r="X191" s="52" t="str">
        <f>'[1]Формат ИПР'!AL179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92" spans="1:24" ht="93.6" x14ac:dyDescent="0.3">
      <c r="A192" s="41" t="str">
        <f>'[1]Формат ИПР'!A180</f>
        <v>1.1.6</v>
      </c>
      <c r="B192" s="43" t="str">
        <f>'[1]Формат ИПР'!B180</f>
        <v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v>
      </c>
      <c r="C192" s="41" t="str">
        <f>'[1]Формат ИПР'!C180</f>
        <v>K_Che351</v>
      </c>
      <c r="D192" s="51">
        <f t="shared" si="87"/>
        <v>0</v>
      </c>
      <c r="E192" s="51">
        <f>'[1]2.5 Отчет финансир источники'!H178</f>
        <v>0</v>
      </c>
      <c r="F192" s="51">
        <f>'[1]2.5 Отчет финансир источники'!I178</f>
        <v>0</v>
      </c>
      <c r="G192" s="51">
        <f>'[1]2.5 Отчет финансир источники'!J178</f>
        <v>0</v>
      </c>
      <c r="H192" s="51">
        <f>IF(E192="нд","нд",SUM('[1]2.5 Отчет финансир источники'!K178:M178))</f>
        <v>0</v>
      </c>
      <c r="I192" s="51">
        <f t="shared" si="88"/>
        <v>6.93666027</v>
      </c>
      <c r="J192" s="51">
        <f>'[1]2.5 Отчет финансир источники'!S178</f>
        <v>0</v>
      </c>
      <c r="K192" s="51">
        <f>'[1]2.5 Отчет финансир источники'!T178</f>
        <v>0</v>
      </c>
      <c r="L192" s="51">
        <f>'[1]2.5 Отчет финансир источники'!U178</f>
        <v>0</v>
      </c>
      <c r="M192" s="51">
        <f>SUM('[1]2.5 Отчет финансир источники'!V178:X178)</f>
        <v>6.93666027</v>
      </c>
      <c r="N192" s="46">
        <f t="shared" si="89"/>
        <v>6.93666027</v>
      </c>
      <c r="O192" s="47" t="str">
        <f t="shared" si="90"/>
        <v>-</v>
      </c>
      <c r="P192" s="46">
        <f t="shared" si="99"/>
        <v>0</v>
      </c>
      <c r="Q192" s="48" t="str">
        <f t="shared" si="100"/>
        <v>-</v>
      </c>
      <c r="R192" s="46">
        <f t="shared" si="101"/>
        <v>0</v>
      </c>
      <c r="S192" s="48" t="str">
        <f t="shared" si="102"/>
        <v>-</v>
      </c>
      <c r="T192" s="46">
        <f t="shared" si="103"/>
        <v>0</v>
      </c>
      <c r="U192" s="48" t="str">
        <f t="shared" si="104"/>
        <v>-</v>
      </c>
      <c r="V192" s="46">
        <f t="shared" si="105"/>
        <v>6.93666027</v>
      </c>
      <c r="W192" s="48" t="str">
        <f t="shared" si="106"/>
        <v>-</v>
      </c>
      <c r="X192" s="52" t="str">
        <f>'[1]Формат ИПР'!AL180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93" spans="1:24" ht="93.6" x14ac:dyDescent="0.3">
      <c r="A193" s="41" t="str">
        <f>'[1]Формат ИПР'!A181</f>
        <v>1.1.6</v>
      </c>
      <c r="B193" s="43" t="str">
        <f>'[1]Формат ИПР'!B181</f>
        <v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v>
      </c>
      <c r="C193" s="41" t="str">
        <f>'[1]Формат ИПР'!C181</f>
        <v>K_Che352</v>
      </c>
      <c r="D193" s="51">
        <f t="shared" si="87"/>
        <v>8.8969959951794859</v>
      </c>
      <c r="E193" s="51">
        <f>'[1]2.5 Отчет финансир источники'!H179</f>
        <v>0</v>
      </c>
      <c r="F193" s="51">
        <f>'[1]2.5 Отчет финансир источники'!I179</f>
        <v>0</v>
      </c>
      <c r="G193" s="51">
        <f>'[1]2.5 Отчет финансир источники'!J179</f>
        <v>0</v>
      </c>
      <c r="H193" s="51">
        <f>IF(E193="нд","нд",SUM('[1]2.5 Отчет финансир источники'!K179:M179))</f>
        <v>8.8969959951794859</v>
      </c>
      <c r="I193" s="51">
        <f t="shared" si="88"/>
        <v>10.00347251</v>
      </c>
      <c r="J193" s="51">
        <f>'[1]2.5 Отчет финансир источники'!S179</f>
        <v>0</v>
      </c>
      <c r="K193" s="51">
        <f>'[1]2.5 Отчет финансир источники'!T179</f>
        <v>0</v>
      </c>
      <c r="L193" s="51">
        <f>'[1]2.5 Отчет финансир источники'!U179</f>
        <v>0</v>
      </c>
      <c r="M193" s="51">
        <f>SUM('[1]2.5 Отчет финансир источники'!V179:X179)</f>
        <v>10.00347251</v>
      </c>
      <c r="N193" s="46">
        <f t="shared" si="89"/>
        <v>1.106476514820514</v>
      </c>
      <c r="O193" s="47">
        <f t="shared" si="90"/>
        <v>0.12436518072167484</v>
      </c>
      <c r="P193" s="46">
        <f t="shared" si="99"/>
        <v>0</v>
      </c>
      <c r="Q193" s="48" t="str">
        <f t="shared" si="100"/>
        <v>-</v>
      </c>
      <c r="R193" s="46">
        <f t="shared" si="101"/>
        <v>0</v>
      </c>
      <c r="S193" s="48" t="str">
        <f t="shared" si="102"/>
        <v>-</v>
      </c>
      <c r="T193" s="46">
        <f t="shared" si="103"/>
        <v>0</v>
      </c>
      <c r="U193" s="48" t="str">
        <f t="shared" si="104"/>
        <v>-</v>
      </c>
      <c r="V193" s="46">
        <f t="shared" si="105"/>
        <v>1.106476514820514</v>
      </c>
      <c r="W193" s="48">
        <f t="shared" si="106"/>
        <v>12.436518072167484</v>
      </c>
      <c r="X193" s="52" t="str">
        <f>'[1]Формат ИПР'!AL181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94" spans="1:24" ht="93.6" x14ac:dyDescent="0.3">
      <c r="A194" s="41" t="str">
        <f>'[1]Формат ИПР'!A182</f>
        <v>1.1.6</v>
      </c>
      <c r="B194" s="43" t="str">
        <f>'[1]Формат ИПР'!B182</f>
        <v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v>
      </c>
      <c r="C194" s="41" t="str">
        <f>'[1]Формат ИПР'!C182</f>
        <v>K_Che353</v>
      </c>
      <c r="D194" s="51">
        <f t="shared" ref="D194:D220" si="107">IF(E194="нд","нд",E194+F194+G194+H194)</f>
        <v>283.44063350942827</v>
      </c>
      <c r="E194" s="51">
        <f>'[1]2.5 Отчет финансир источники'!H180</f>
        <v>0</v>
      </c>
      <c r="F194" s="51">
        <f>'[1]2.5 Отчет финансир источники'!I180</f>
        <v>0</v>
      </c>
      <c r="G194" s="51">
        <f>'[1]2.5 Отчет финансир источники'!J180</f>
        <v>0</v>
      </c>
      <c r="H194" s="51">
        <f>IF(E194="нд","нд",SUM('[1]2.5 Отчет финансир источники'!K180:M180))</f>
        <v>283.44063350942827</v>
      </c>
      <c r="I194" s="51">
        <f t="shared" ref="I194:I220" si="108">J194+K194+L194+M194</f>
        <v>464.89176788999993</v>
      </c>
      <c r="J194" s="51">
        <f>'[1]2.5 Отчет финансир источники'!S180</f>
        <v>0</v>
      </c>
      <c r="K194" s="51">
        <f>'[1]2.5 Отчет финансир источники'!T180</f>
        <v>0</v>
      </c>
      <c r="L194" s="51">
        <f>'[1]2.5 Отчет финансир источники'!U180</f>
        <v>0</v>
      </c>
      <c r="M194" s="51">
        <f>SUM('[1]2.5 Отчет финансир источники'!V180:X180)</f>
        <v>464.89176788999993</v>
      </c>
      <c r="N194" s="46">
        <f t="shared" ref="N194:N220" si="109">IF(D194="нд","нд",I194-D194)</f>
        <v>181.45113438057166</v>
      </c>
      <c r="O194" s="47">
        <f t="shared" si="55"/>
        <v>0.64017333059811954</v>
      </c>
      <c r="P194" s="46">
        <f t="shared" si="99"/>
        <v>0</v>
      </c>
      <c r="Q194" s="48" t="str">
        <f t="shared" si="100"/>
        <v>-</v>
      </c>
      <c r="R194" s="46">
        <f t="shared" si="101"/>
        <v>0</v>
      </c>
      <c r="S194" s="48" t="str">
        <f t="shared" si="102"/>
        <v>-</v>
      </c>
      <c r="T194" s="46">
        <f t="shared" si="103"/>
        <v>0</v>
      </c>
      <c r="U194" s="48" t="str">
        <f t="shared" si="104"/>
        <v>-</v>
      </c>
      <c r="V194" s="46">
        <f t="shared" si="105"/>
        <v>181.45113438057166</v>
      </c>
      <c r="W194" s="48">
        <f t="shared" si="106"/>
        <v>64.017333059811961</v>
      </c>
      <c r="X194" s="52" t="str">
        <f>'[1]Формат ИПР'!AL182</f>
        <v>Отклонение по финансированию обусловлено необходимостью реализации мероприятий 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95" spans="1:24" ht="62.4" x14ac:dyDescent="0.3">
      <c r="A195" s="41" t="str">
        <f>'[1]Формат ИПР'!A183</f>
        <v>1.1.6</v>
      </c>
      <c r="B195" s="43" t="str">
        <f>'[1]Формат ИПР'!B183</f>
        <v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v>
      </c>
      <c r="C195" s="41" t="str">
        <f>'[1]Формат ИПР'!C183</f>
        <v>M_Che433</v>
      </c>
      <c r="D195" s="51">
        <f t="shared" si="107"/>
        <v>21.500000007600001</v>
      </c>
      <c r="E195" s="51">
        <f>'[1]2.5 Отчет финансир источники'!H181</f>
        <v>0</v>
      </c>
      <c r="F195" s="51">
        <f>'[1]2.5 Отчет финансир источники'!I181</f>
        <v>0</v>
      </c>
      <c r="G195" s="51">
        <f>'[1]2.5 Отчет финансир источники'!J181</f>
        <v>0</v>
      </c>
      <c r="H195" s="51">
        <f>IF(E195="нд","нд",SUM('[1]2.5 Отчет финансир источники'!K181:M181))</f>
        <v>21.500000007600001</v>
      </c>
      <c r="I195" s="51">
        <f t="shared" si="108"/>
        <v>21.500004000000001</v>
      </c>
      <c r="J195" s="51">
        <f>'[1]2.5 Отчет финансир источники'!S181</f>
        <v>0</v>
      </c>
      <c r="K195" s="51">
        <f>'[1]2.5 Отчет финансир источники'!T181</f>
        <v>0</v>
      </c>
      <c r="L195" s="51">
        <f>'[1]2.5 Отчет финансир источники'!U181</f>
        <v>0</v>
      </c>
      <c r="M195" s="51">
        <f>SUM('[1]2.5 Отчет финансир источники'!V181:X181)</f>
        <v>21.500004000000001</v>
      </c>
      <c r="N195" s="46">
        <f t="shared" si="109"/>
        <v>3.992399999930285E-6</v>
      </c>
      <c r="O195" s="47">
        <f t="shared" si="55"/>
        <v>1.8569302318693106E-7</v>
      </c>
      <c r="P195" s="46">
        <f t="shared" si="99"/>
        <v>0</v>
      </c>
      <c r="Q195" s="48" t="str">
        <f t="shared" si="100"/>
        <v>-</v>
      </c>
      <c r="R195" s="46">
        <f t="shared" si="101"/>
        <v>0</v>
      </c>
      <c r="S195" s="48" t="str">
        <f t="shared" si="102"/>
        <v>-</v>
      </c>
      <c r="T195" s="46">
        <f t="shared" si="103"/>
        <v>0</v>
      </c>
      <c r="U195" s="48" t="str">
        <f t="shared" si="104"/>
        <v>-</v>
      </c>
      <c r="V195" s="46">
        <f t="shared" si="105"/>
        <v>3.992399999930285E-6</v>
      </c>
      <c r="W195" s="48">
        <f t="shared" si="106"/>
        <v>1.8569302318693108E-5</v>
      </c>
      <c r="X195" s="52" t="str">
        <f>'[1]Формат ИПР'!AL183</f>
        <v>нд</v>
      </c>
    </row>
    <row r="196" spans="1:24" ht="62.4" x14ac:dyDescent="0.3">
      <c r="A196" s="41" t="str">
        <f>'[1]Формат ИПР'!A184</f>
        <v>1.1.6</v>
      </c>
      <c r="B196" s="43" t="str">
        <f>'[1]Формат ИПР'!B184</f>
        <v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v>
      </c>
      <c r="C196" s="41" t="str">
        <f>'[1]Формат ИПР'!C184</f>
        <v>M_Che434</v>
      </c>
      <c r="D196" s="51">
        <f t="shared" si="107"/>
        <v>15.299999999999999</v>
      </c>
      <c r="E196" s="51">
        <f>'[1]2.5 Отчет финансир источники'!H182</f>
        <v>0</v>
      </c>
      <c r="F196" s="51">
        <f>'[1]2.5 Отчет финансир источники'!I182</f>
        <v>0</v>
      </c>
      <c r="G196" s="51">
        <f>'[1]2.5 Отчет финансир источники'!J182</f>
        <v>0</v>
      </c>
      <c r="H196" s="51">
        <f>IF(E196="нд","нд",SUM('[1]2.5 Отчет финансир источники'!K182:M182))</f>
        <v>15.299999999999999</v>
      </c>
      <c r="I196" s="51">
        <f t="shared" si="108"/>
        <v>15.3</v>
      </c>
      <c r="J196" s="51">
        <f>'[1]2.5 Отчет финансир источники'!S182</f>
        <v>0</v>
      </c>
      <c r="K196" s="51">
        <f>'[1]2.5 Отчет финансир источники'!T182</f>
        <v>0</v>
      </c>
      <c r="L196" s="51">
        <f>'[1]2.5 Отчет финансир источники'!U182</f>
        <v>0</v>
      </c>
      <c r="M196" s="51">
        <f>SUM('[1]2.5 Отчет финансир источники'!V182:X182)</f>
        <v>15.3</v>
      </c>
      <c r="N196" s="46">
        <f t="shared" si="109"/>
        <v>1.7763568394002505E-15</v>
      </c>
      <c r="O196" s="47">
        <f t="shared" si="55"/>
        <v>1.161017542091667E-16</v>
      </c>
      <c r="P196" s="46">
        <f t="shared" si="99"/>
        <v>0</v>
      </c>
      <c r="Q196" s="48" t="str">
        <f t="shared" si="100"/>
        <v>-</v>
      </c>
      <c r="R196" s="46">
        <f t="shared" si="101"/>
        <v>0</v>
      </c>
      <c r="S196" s="48" t="str">
        <f t="shared" si="102"/>
        <v>-</v>
      </c>
      <c r="T196" s="46">
        <f t="shared" si="103"/>
        <v>0</v>
      </c>
      <c r="U196" s="48" t="str">
        <f t="shared" si="104"/>
        <v>-</v>
      </c>
      <c r="V196" s="46">
        <f t="shared" si="105"/>
        <v>1.7763568394002505E-15</v>
      </c>
      <c r="W196" s="48">
        <f t="shared" si="106"/>
        <v>1.1610175420916671E-14</v>
      </c>
      <c r="X196" s="52" t="str">
        <f>'[1]Формат ИПР'!AL184</f>
        <v>нд</v>
      </c>
    </row>
    <row r="197" spans="1:24" ht="31.2" x14ac:dyDescent="0.3">
      <c r="A197" s="41" t="str">
        <f>'[1]Формат ИПР'!A185</f>
        <v>1.1.6</v>
      </c>
      <c r="B197" s="43" t="str">
        <f>'[1]Формат ИПР'!B185</f>
        <v>Разработка проектно-сметной документации по реконструкции ПС 110 кВ Южная с демонтажом и переносом на новую площадку</v>
      </c>
      <c r="C197" s="41" t="str">
        <f>'[1]Формат ИПР'!C185</f>
        <v>M_Che437</v>
      </c>
      <c r="D197" s="51">
        <f t="shared" si="107"/>
        <v>37.983965999999995</v>
      </c>
      <c r="E197" s="51">
        <f>'[1]2.5 Отчет финансир источники'!H183</f>
        <v>0</v>
      </c>
      <c r="F197" s="51">
        <f>'[1]2.5 Отчет финансир источники'!I183</f>
        <v>0</v>
      </c>
      <c r="G197" s="51">
        <f>'[1]2.5 Отчет финансир источники'!J183</f>
        <v>31.653304999999996</v>
      </c>
      <c r="H197" s="51">
        <f>IF(E197="нд","нд",SUM('[1]2.5 Отчет финансир источники'!K183:M183))</f>
        <v>6.3306609999999992</v>
      </c>
      <c r="I197" s="51">
        <f t="shared" si="108"/>
        <v>37.983966000000002</v>
      </c>
      <c r="J197" s="51">
        <f>'[1]2.5 Отчет финансир источники'!S183</f>
        <v>0</v>
      </c>
      <c r="K197" s="51">
        <f>'[1]2.5 Отчет финансир источники'!T183</f>
        <v>0</v>
      </c>
      <c r="L197" s="51">
        <f>'[1]2.5 Отчет финансир источники'!U183</f>
        <v>31.653305000000003</v>
      </c>
      <c r="M197" s="51">
        <f>SUM('[1]2.5 Отчет финансир источники'!V183:X183)</f>
        <v>6.3306609999999992</v>
      </c>
      <c r="N197" s="46">
        <f t="shared" si="109"/>
        <v>7.1054273576010019E-15</v>
      </c>
      <c r="O197" s="47">
        <f t="shared" si="55"/>
        <v>1.8706386156729928E-16</v>
      </c>
      <c r="P197" s="46">
        <f t="shared" si="99"/>
        <v>0</v>
      </c>
      <c r="Q197" s="48" t="str">
        <f t="shared" si="100"/>
        <v>-</v>
      </c>
      <c r="R197" s="46">
        <f t="shared" si="101"/>
        <v>0</v>
      </c>
      <c r="S197" s="48" t="str">
        <f t="shared" si="102"/>
        <v>-</v>
      </c>
      <c r="T197" s="46">
        <f t="shared" si="103"/>
        <v>7.1054273576010019E-15</v>
      </c>
      <c r="U197" s="48">
        <f t="shared" si="104"/>
        <v>2.2447663388075912E-14</v>
      </c>
      <c r="V197" s="46">
        <f t="shared" si="105"/>
        <v>0</v>
      </c>
      <c r="W197" s="48">
        <f t="shared" si="106"/>
        <v>0</v>
      </c>
      <c r="X197" s="52" t="str">
        <f>'[1]Формат ИПР'!AL185</f>
        <v>нд</v>
      </c>
    </row>
    <row r="198" spans="1:24" ht="62.4" x14ac:dyDescent="0.3">
      <c r="A198" s="41" t="str">
        <f>'[1]Формат ИПР'!A186</f>
        <v>1.1.6</v>
      </c>
      <c r="B198" s="43" t="str">
        <f>'[1]Формат ИПР'!B186</f>
        <v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v>
      </c>
      <c r="C198" s="41" t="str">
        <f>'[1]Формат ИПР'!C186</f>
        <v>M_Che438</v>
      </c>
      <c r="D198" s="51">
        <f t="shared" si="107"/>
        <v>23.242021056000002</v>
      </c>
      <c r="E198" s="51">
        <f>'[1]2.5 Отчет финансир источники'!H184</f>
        <v>0</v>
      </c>
      <c r="F198" s="51">
        <f>'[1]2.5 Отчет финансир источники'!I184</f>
        <v>0</v>
      </c>
      <c r="G198" s="51">
        <f>'[1]2.5 Отчет финансир источники'!J184</f>
        <v>19.368350880000001</v>
      </c>
      <c r="H198" s="51">
        <f>IF(E198="нд","нд",SUM('[1]2.5 Отчет финансир источники'!K184:M184))</f>
        <v>3.873670176000001</v>
      </c>
      <c r="I198" s="51">
        <f t="shared" si="108"/>
        <v>23.242021059999999</v>
      </c>
      <c r="J198" s="51">
        <f>'[1]2.5 Отчет финансир источники'!S184</f>
        <v>0</v>
      </c>
      <c r="K198" s="51">
        <f>'[1]2.5 Отчет финансир источники'!T184</f>
        <v>0</v>
      </c>
      <c r="L198" s="51">
        <f>'[1]2.5 Отчет финансир источники'!U184</f>
        <v>19.368350883333335</v>
      </c>
      <c r="M198" s="51">
        <f>SUM('[1]2.5 Отчет финансир источники'!V184:X184)</f>
        <v>3.8736701766666641</v>
      </c>
      <c r="N198" s="46">
        <f t="shared" si="109"/>
        <v>3.9999967782478052E-9</v>
      </c>
      <c r="O198" s="47">
        <f t="shared" si="55"/>
        <v>1.721019341910971E-10</v>
      </c>
      <c r="P198" s="46">
        <f t="shared" si="99"/>
        <v>0</v>
      </c>
      <c r="Q198" s="48" t="str">
        <f t="shared" si="100"/>
        <v>-</v>
      </c>
      <c r="R198" s="46">
        <f t="shared" si="101"/>
        <v>0</v>
      </c>
      <c r="S198" s="48" t="str">
        <f t="shared" si="102"/>
        <v>-</v>
      </c>
      <c r="T198" s="46">
        <f t="shared" si="103"/>
        <v>3.33333360913457E-9</v>
      </c>
      <c r="U198" s="48">
        <f t="shared" si="104"/>
        <v>1.7210208704844415E-8</v>
      </c>
      <c r="V198" s="46">
        <f t="shared" si="105"/>
        <v>6.666631691132352E-10</v>
      </c>
      <c r="W198" s="48">
        <f t="shared" si="106"/>
        <v>1.7210116990436178E-8</v>
      </c>
      <c r="X198" s="52" t="str">
        <f>'[1]Формат ИПР'!AL186</f>
        <v>нд</v>
      </c>
    </row>
    <row r="199" spans="1:24" ht="93.6" x14ac:dyDescent="0.3">
      <c r="A199" s="41" t="str">
        <f>'[1]Формат ИПР'!A187</f>
        <v>1.1.6</v>
      </c>
      <c r="B199" s="43" t="str">
        <f>'[1]Формат ИПР'!B187</f>
        <v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v>
      </c>
      <c r="C199" s="41" t="str">
        <f>'[1]Формат ИПР'!C187</f>
        <v>M_Che439</v>
      </c>
      <c r="D199" s="51">
        <f t="shared" si="107"/>
        <v>23.810003999999996</v>
      </c>
      <c r="E199" s="51">
        <f>'[1]2.5 Отчет финансир источники'!H185</f>
        <v>0</v>
      </c>
      <c r="F199" s="51">
        <f>'[1]2.5 Отчет финансир источники'!I185</f>
        <v>0</v>
      </c>
      <c r="G199" s="51">
        <f>'[1]2.5 Отчет финансир источники'!J185</f>
        <v>0</v>
      </c>
      <c r="H199" s="51">
        <f>IF(E199="нд","нд",SUM('[1]2.5 Отчет финансир источники'!K185:M185))</f>
        <v>23.810003999999996</v>
      </c>
      <c r="I199" s="51">
        <f t="shared" si="108"/>
        <v>23.810003999999999</v>
      </c>
      <c r="J199" s="51">
        <f>'[1]2.5 Отчет финансир источники'!S185</f>
        <v>0</v>
      </c>
      <c r="K199" s="51">
        <f>'[1]2.5 Отчет финансир источники'!T185</f>
        <v>0</v>
      </c>
      <c r="L199" s="51">
        <f>'[1]2.5 Отчет финансир источники'!U185</f>
        <v>0</v>
      </c>
      <c r="M199" s="51">
        <f>SUM('[1]2.5 Отчет финансир источники'!V185:X185)</f>
        <v>23.810003999999999</v>
      </c>
      <c r="N199" s="46">
        <f t="shared" si="109"/>
        <v>3.5527136788005009E-15</v>
      </c>
      <c r="O199" s="47">
        <f t="shared" si="55"/>
        <v>1.4921096522287444E-16</v>
      </c>
      <c r="P199" s="46">
        <f t="shared" si="99"/>
        <v>0</v>
      </c>
      <c r="Q199" s="48" t="str">
        <f t="shared" si="100"/>
        <v>-</v>
      </c>
      <c r="R199" s="46">
        <f t="shared" si="101"/>
        <v>0</v>
      </c>
      <c r="S199" s="48" t="str">
        <f t="shared" si="102"/>
        <v>-</v>
      </c>
      <c r="T199" s="46">
        <f t="shared" si="103"/>
        <v>0</v>
      </c>
      <c r="U199" s="48" t="str">
        <f t="shared" si="104"/>
        <v>-</v>
      </c>
      <c r="V199" s="46">
        <f t="shared" si="105"/>
        <v>3.5527136788005009E-15</v>
      </c>
      <c r="W199" s="48">
        <f t="shared" si="106"/>
        <v>1.4921096522287443E-14</v>
      </c>
      <c r="X199" s="52" t="str">
        <f>'[1]Формат ИПР'!AL187</f>
        <v>нд</v>
      </c>
    </row>
    <row r="200" spans="1:24" ht="78" x14ac:dyDescent="0.3">
      <c r="A200" s="41" t="str">
        <f>'[1]Формат ИПР'!A188</f>
        <v>1.1.6</v>
      </c>
      <c r="B200" s="43" t="str">
        <f>'[1]Формат ИПР'!B188</f>
        <v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v>
      </c>
      <c r="C200" s="41" t="str">
        <f>'[1]Формат ИПР'!C188</f>
        <v>M_Che443</v>
      </c>
      <c r="D200" s="51">
        <f t="shared" si="107"/>
        <v>0.72711999999999988</v>
      </c>
      <c r="E200" s="51">
        <f>'[1]2.5 Отчет финансир источники'!H186</f>
        <v>0</v>
      </c>
      <c r="F200" s="51">
        <f>'[1]2.5 Отчет финансир источники'!I186</f>
        <v>0</v>
      </c>
      <c r="G200" s="51">
        <f>'[1]2.5 Отчет финансир источники'!J186</f>
        <v>0.60593333333333321</v>
      </c>
      <c r="H200" s="51">
        <f>IF(E200="нд","нд",SUM('[1]2.5 Отчет финансир источники'!K186:M186))</f>
        <v>0.12118666666666666</v>
      </c>
      <c r="I200" s="51">
        <f t="shared" si="108"/>
        <v>0</v>
      </c>
      <c r="J200" s="51">
        <f>'[1]2.5 Отчет финансир источники'!S186</f>
        <v>0</v>
      </c>
      <c r="K200" s="51">
        <f>'[1]2.5 Отчет финансир источники'!T186</f>
        <v>0</v>
      </c>
      <c r="L200" s="51">
        <f>'[1]2.5 Отчет финансир источники'!U186</f>
        <v>0</v>
      </c>
      <c r="M200" s="51">
        <f>SUM('[1]2.5 Отчет финансир источники'!V186:X186)</f>
        <v>0</v>
      </c>
      <c r="N200" s="46">
        <f t="shared" si="109"/>
        <v>-0.72711999999999988</v>
      </c>
      <c r="O200" s="47">
        <f t="shared" si="55"/>
        <v>-1</v>
      </c>
      <c r="P200" s="46">
        <f t="shared" si="99"/>
        <v>0</v>
      </c>
      <c r="Q200" s="48" t="str">
        <f t="shared" si="100"/>
        <v>-</v>
      </c>
      <c r="R200" s="46">
        <f t="shared" si="101"/>
        <v>0</v>
      </c>
      <c r="S200" s="48" t="str">
        <f t="shared" si="102"/>
        <v>-</v>
      </c>
      <c r="T200" s="46">
        <f t="shared" si="103"/>
        <v>-0.60593333333333321</v>
      </c>
      <c r="U200" s="48">
        <f t="shared" si="104"/>
        <v>-100</v>
      </c>
      <c r="V200" s="46">
        <f t="shared" si="105"/>
        <v>-0.12118666666666666</v>
      </c>
      <c r="W200" s="48">
        <f t="shared" si="106"/>
        <v>-100</v>
      </c>
      <c r="X200" s="52" t="str">
        <f>'[1]Формат ИПР'!AL188</f>
        <v>нд</v>
      </c>
    </row>
    <row r="201" spans="1:24" x14ac:dyDescent="0.3">
      <c r="A201" s="41" t="str">
        <f>'[1]Формат ИПР'!A189</f>
        <v>1.1.6</v>
      </c>
      <c r="B201" s="43" t="str">
        <f>'[1]Формат ИПР'!B189</f>
        <v>Приобретение акустического поискового прибора -2 шт.</v>
      </c>
      <c r="C201" s="41" t="str">
        <f>'[1]Формат ИПР'!C189</f>
        <v>M_Che450_22</v>
      </c>
      <c r="D201" s="51" t="str">
        <f t="shared" si="107"/>
        <v>нд</v>
      </c>
      <c r="E201" s="51" t="str">
        <f>'[1]2.5 Отчет финансир источники'!H187</f>
        <v>нд</v>
      </c>
      <c r="F201" s="51" t="str">
        <f>'[1]2.5 Отчет финансир источники'!I187</f>
        <v>нд</v>
      </c>
      <c r="G201" s="51" t="str">
        <f>'[1]2.5 Отчет финансир источники'!J187</f>
        <v>нд</v>
      </c>
      <c r="H201" s="51" t="str">
        <f>IF(E201="нд","нд",SUM('[1]2.5 Отчет финансир источники'!K187:M187))</f>
        <v>нд</v>
      </c>
      <c r="I201" s="51">
        <f t="shared" si="108"/>
        <v>0</v>
      </c>
      <c r="J201" s="51">
        <f>'[1]2.5 Отчет финансир источники'!S187</f>
        <v>0</v>
      </c>
      <c r="K201" s="51">
        <f>'[1]2.5 Отчет финансир источники'!T187</f>
        <v>0</v>
      </c>
      <c r="L201" s="51">
        <f>'[1]2.5 Отчет финансир источники'!U187</f>
        <v>0</v>
      </c>
      <c r="M201" s="51">
        <f>SUM('[1]2.5 Отчет финансир источники'!V187:X187)</f>
        <v>0</v>
      </c>
      <c r="N201" s="46" t="str">
        <f t="shared" si="109"/>
        <v>нд</v>
      </c>
      <c r="O201" s="47" t="str">
        <f t="shared" si="55"/>
        <v>нд</v>
      </c>
      <c r="P201" s="46" t="str">
        <f t="shared" si="99"/>
        <v>нд</v>
      </c>
      <c r="Q201" s="48" t="str">
        <f t="shared" si="100"/>
        <v>нд</v>
      </c>
      <c r="R201" s="46" t="str">
        <f t="shared" si="101"/>
        <v>нд</v>
      </c>
      <c r="S201" s="48" t="str">
        <f t="shared" si="102"/>
        <v>нд</v>
      </c>
      <c r="T201" s="46" t="str">
        <f t="shared" si="103"/>
        <v>нд</v>
      </c>
      <c r="U201" s="48" t="str">
        <f t="shared" si="104"/>
        <v>нд</v>
      </c>
      <c r="V201" s="46" t="str">
        <f t="shared" si="105"/>
        <v>нд</v>
      </c>
      <c r="W201" s="48" t="str">
        <f t="shared" si="106"/>
        <v>нд</v>
      </c>
      <c r="X201" s="52" t="str">
        <f>'[1]Формат ИПР'!AL189</f>
        <v>нд</v>
      </c>
    </row>
    <row r="202" spans="1:24" x14ac:dyDescent="0.3">
      <c r="A202" s="41" t="str">
        <f>'[1]Формат ИПР'!A190</f>
        <v>1.1.6</v>
      </c>
      <c r="B202" s="43" t="str">
        <f>'[1]Формат ИПР'!B190</f>
        <v>Приобретение аппарата высоковольтного - 1 шт.</v>
      </c>
      <c r="C202" s="41" t="str">
        <f>'[1]Формат ИПР'!C190</f>
        <v>M_Che451_22</v>
      </c>
      <c r="D202" s="51" t="str">
        <f t="shared" si="107"/>
        <v>нд</v>
      </c>
      <c r="E202" s="51" t="str">
        <f>'[1]2.5 Отчет финансир источники'!H188</f>
        <v>нд</v>
      </c>
      <c r="F202" s="51" t="str">
        <f>'[1]2.5 Отчет финансир источники'!I188</f>
        <v>нд</v>
      </c>
      <c r="G202" s="51" t="str">
        <f>'[1]2.5 Отчет финансир источники'!J188</f>
        <v>нд</v>
      </c>
      <c r="H202" s="51" t="str">
        <f>IF(E202="нд","нд",SUM('[1]2.5 Отчет финансир источники'!K188:M188))</f>
        <v>нд</v>
      </c>
      <c r="I202" s="51">
        <f t="shared" si="108"/>
        <v>0</v>
      </c>
      <c r="J202" s="51">
        <f>'[1]2.5 Отчет финансир источники'!S188</f>
        <v>0</v>
      </c>
      <c r="K202" s="51">
        <f>'[1]2.5 Отчет финансир источники'!T188</f>
        <v>0</v>
      </c>
      <c r="L202" s="51">
        <f>'[1]2.5 Отчет финансир источники'!U188</f>
        <v>0</v>
      </c>
      <c r="M202" s="51">
        <f>SUM('[1]2.5 Отчет финансир источники'!V188:X188)</f>
        <v>0</v>
      </c>
      <c r="N202" s="46" t="str">
        <f t="shared" si="109"/>
        <v>нд</v>
      </c>
      <c r="O202" s="47" t="str">
        <f t="shared" ref="O202:O265" si="110">IF($D202="нд","нд",IF(D202=0,"-",N202/D202))</f>
        <v>нд</v>
      </c>
      <c r="P202" s="46" t="str">
        <f t="shared" si="99"/>
        <v>нд</v>
      </c>
      <c r="Q202" s="48" t="str">
        <f t="shared" si="100"/>
        <v>нд</v>
      </c>
      <c r="R202" s="46" t="str">
        <f t="shared" si="101"/>
        <v>нд</v>
      </c>
      <c r="S202" s="48" t="str">
        <f t="shared" si="102"/>
        <v>нд</v>
      </c>
      <c r="T202" s="46" t="str">
        <f t="shared" si="103"/>
        <v>нд</v>
      </c>
      <c r="U202" s="48" t="str">
        <f t="shared" si="104"/>
        <v>нд</v>
      </c>
      <c r="V202" s="46" t="str">
        <f t="shared" si="105"/>
        <v>нд</v>
      </c>
      <c r="W202" s="48" t="str">
        <f t="shared" si="106"/>
        <v>нд</v>
      </c>
      <c r="X202" s="52" t="str">
        <f>'[1]Формат ИПР'!AL190</f>
        <v>нд</v>
      </c>
    </row>
    <row r="203" spans="1:24" ht="31.2" x14ac:dyDescent="0.3">
      <c r="A203" s="41" t="str">
        <f>'[1]Формат ИПР'!A191</f>
        <v>1.1.6</v>
      </c>
      <c r="B203" s="43" t="str">
        <f>'[1]Формат ИПР'!B191</f>
        <v>Приобретение аппарата высоковольтного испытательного в пластиковом корпусе - 1 шт.</v>
      </c>
      <c r="C203" s="41" t="str">
        <f>'[1]Формат ИПР'!C191</f>
        <v>M_Che452_22</v>
      </c>
      <c r="D203" s="51" t="str">
        <f t="shared" si="107"/>
        <v>нд</v>
      </c>
      <c r="E203" s="51" t="str">
        <f>'[1]2.5 Отчет финансир источники'!H189</f>
        <v>нд</v>
      </c>
      <c r="F203" s="51" t="str">
        <f>'[1]2.5 Отчет финансир источники'!I189</f>
        <v>нд</v>
      </c>
      <c r="G203" s="51" t="str">
        <f>'[1]2.5 Отчет финансир источники'!J189</f>
        <v>нд</v>
      </c>
      <c r="H203" s="51" t="str">
        <f>IF(E203="нд","нд",SUM('[1]2.5 Отчет финансир источники'!K189:M189))</f>
        <v>нд</v>
      </c>
      <c r="I203" s="51">
        <f t="shared" si="108"/>
        <v>0</v>
      </c>
      <c r="J203" s="51">
        <f>'[1]2.5 Отчет финансир источники'!S189</f>
        <v>0</v>
      </c>
      <c r="K203" s="51">
        <f>'[1]2.5 Отчет финансир источники'!T189</f>
        <v>0</v>
      </c>
      <c r="L203" s="51">
        <f>'[1]2.5 Отчет финансир источники'!U189</f>
        <v>0</v>
      </c>
      <c r="M203" s="51">
        <f>SUM('[1]2.5 Отчет финансир источники'!V189:X189)</f>
        <v>0</v>
      </c>
      <c r="N203" s="46" t="str">
        <f t="shared" si="109"/>
        <v>нд</v>
      </c>
      <c r="O203" s="47" t="str">
        <f t="shared" si="110"/>
        <v>нд</v>
      </c>
      <c r="P203" s="46" t="str">
        <f t="shared" si="99"/>
        <v>нд</v>
      </c>
      <c r="Q203" s="48" t="str">
        <f t="shared" si="100"/>
        <v>нд</v>
      </c>
      <c r="R203" s="46" t="str">
        <f t="shared" si="101"/>
        <v>нд</v>
      </c>
      <c r="S203" s="48" t="str">
        <f t="shared" si="102"/>
        <v>нд</v>
      </c>
      <c r="T203" s="46" t="str">
        <f t="shared" si="103"/>
        <v>нд</v>
      </c>
      <c r="U203" s="48" t="str">
        <f t="shared" si="104"/>
        <v>нд</v>
      </c>
      <c r="V203" s="46" t="str">
        <f t="shared" si="105"/>
        <v>нд</v>
      </c>
      <c r="W203" s="48" t="str">
        <f t="shared" si="106"/>
        <v>нд</v>
      </c>
      <c r="X203" s="52" t="str">
        <f>'[1]Формат ИПР'!AL191</f>
        <v>нд</v>
      </c>
    </row>
    <row r="204" spans="1:24" x14ac:dyDescent="0.3">
      <c r="A204" s="41" t="str">
        <f>'[1]Формат ИПР'!A192</f>
        <v>1.1.6</v>
      </c>
      <c r="B204" s="43" t="str">
        <f>'[1]Формат ИПР'!B192</f>
        <v>Приобретение аппарата прожига кабеля - 2 шт.</v>
      </c>
      <c r="C204" s="41" t="str">
        <f>'[1]Формат ИПР'!C192</f>
        <v>M_Che453_22</v>
      </c>
      <c r="D204" s="51" t="str">
        <f t="shared" si="107"/>
        <v>нд</v>
      </c>
      <c r="E204" s="51" t="str">
        <f>'[1]2.5 Отчет финансир источники'!H190</f>
        <v>нд</v>
      </c>
      <c r="F204" s="51" t="str">
        <f>'[1]2.5 Отчет финансир источники'!I190</f>
        <v>нд</v>
      </c>
      <c r="G204" s="51" t="str">
        <f>'[1]2.5 Отчет финансир источники'!J190</f>
        <v>нд</v>
      </c>
      <c r="H204" s="51" t="str">
        <f>IF(E204="нд","нд",SUM('[1]2.5 Отчет финансир источники'!K190:M190))</f>
        <v>нд</v>
      </c>
      <c r="I204" s="51">
        <f t="shared" si="108"/>
        <v>0</v>
      </c>
      <c r="J204" s="51">
        <f>'[1]2.5 Отчет финансир источники'!S190</f>
        <v>0</v>
      </c>
      <c r="K204" s="51">
        <f>'[1]2.5 Отчет финансир источники'!T190</f>
        <v>0</v>
      </c>
      <c r="L204" s="51">
        <f>'[1]2.5 Отчет финансир источники'!U190</f>
        <v>0</v>
      </c>
      <c r="M204" s="51">
        <f>SUM('[1]2.5 Отчет финансир источники'!V190:X190)</f>
        <v>0</v>
      </c>
      <c r="N204" s="46" t="str">
        <f t="shared" si="109"/>
        <v>нд</v>
      </c>
      <c r="O204" s="47" t="str">
        <f t="shared" si="110"/>
        <v>нд</v>
      </c>
      <c r="P204" s="46" t="str">
        <f t="shared" si="99"/>
        <v>нд</v>
      </c>
      <c r="Q204" s="48" t="str">
        <f t="shared" si="100"/>
        <v>нд</v>
      </c>
      <c r="R204" s="46" t="str">
        <f t="shared" si="101"/>
        <v>нд</v>
      </c>
      <c r="S204" s="48" t="str">
        <f t="shared" si="102"/>
        <v>нд</v>
      </c>
      <c r="T204" s="46" t="str">
        <f t="shared" si="103"/>
        <v>нд</v>
      </c>
      <c r="U204" s="48" t="str">
        <f t="shared" si="104"/>
        <v>нд</v>
      </c>
      <c r="V204" s="46" t="str">
        <f t="shared" si="105"/>
        <v>нд</v>
      </c>
      <c r="W204" s="48" t="str">
        <f t="shared" si="106"/>
        <v>нд</v>
      </c>
      <c r="X204" s="52" t="str">
        <f>'[1]Формат ИПР'!AL192</f>
        <v>нд</v>
      </c>
    </row>
    <row r="205" spans="1:24" ht="31.2" x14ac:dyDescent="0.3">
      <c r="A205" s="41" t="str">
        <f>'[1]Формат ИПР'!A193</f>
        <v>1.1.6</v>
      </c>
      <c r="B205" s="43" t="str">
        <f>'[1]Формат ИПР'!B193</f>
        <v>Приобретение вольтамперфазометра ВФМ-3 - 8 шт.</v>
      </c>
      <c r="C205" s="41" t="str">
        <f>'[1]Формат ИПР'!C193</f>
        <v>M_Che454_22</v>
      </c>
      <c r="D205" s="51" t="str">
        <f t="shared" si="107"/>
        <v>нд</v>
      </c>
      <c r="E205" s="51" t="str">
        <f>'[1]2.5 Отчет финансир источники'!H191</f>
        <v>нд</v>
      </c>
      <c r="F205" s="51" t="str">
        <f>'[1]2.5 Отчет финансир источники'!I191</f>
        <v>нд</v>
      </c>
      <c r="G205" s="51" t="str">
        <f>'[1]2.5 Отчет финансир источники'!J191</f>
        <v>нд</v>
      </c>
      <c r="H205" s="51" t="str">
        <f>IF(E205="нд","нд",SUM('[1]2.5 Отчет финансир источники'!K191:M191))</f>
        <v>нд</v>
      </c>
      <c r="I205" s="51">
        <f t="shared" si="108"/>
        <v>1.2227568</v>
      </c>
      <c r="J205" s="51">
        <f>'[1]2.5 Отчет финансир источники'!S191</f>
        <v>0</v>
      </c>
      <c r="K205" s="51">
        <f>'[1]2.5 Отчет финансир источники'!T191</f>
        <v>0</v>
      </c>
      <c r="L205" s="51">
        <f>'[1]2.5 Отчет финансир источники'!U191</f>
        <v>1.018964</v>
      </c>
      <c r="M205" s="51">
        <f>SUM('[1]2.5 Отчет финансир источники'!V191:X191)</f>
        <v>0.2037928</v>
      </c>
      <c r="N205" s="46" t="str">
        <f t="shared" si="109"/>
        <v>нд</v>
      </c>
      <c r="O205" s="47" t="str">
        <f t="shared" si="110"/>
        <v>нд</v>
      </c>
      <c r="P205" s="46" t="str">
        <f t="shared" si="99"/>
        <v>нд</v>
      </c>
      <c r="Q205" s="48" t="str">
        <f t="shared" si="100"/>
        <v>нд</v>
      </c>
      <c r="R205" s="46" t="str">
        <f t="shared" si="101"/>
        <v>нд</v>
      </c>
      <c r="S205" s="48" t="str">
        <f t="shared" si="102"/>
        <v>нд</v>
      </c>
      <c r="T205" s="46" t="str">
        <f t="shared" si="103"/>
        <v>нд</v>
      </c>
      <c r="U205" s="48" t="str">
        <f t="shared" si="104"/>
        <v>нд</v>
      </c>
      <c r="V205" s="46" t="str">
        <f t="shared" si="105"/>
        <v>нд</v>
      </c>
      <c r="W205" s="48" t="str">
        <f t="shared" si="106"/>
        <v>нд</v>
      </c>
      <c r="X205" s="52" t="str">
        <f>'[1]Формат ИПР'!AL193</f>
        <v>Приобретение оборудования в связи с производственной необходимостью</v>
      </c>
    </row>
    <row r="206" spans="1:24" ht="31.2" x14ac:dyDescent="0.3">
      <c r="A206" s="41" t="str">
        <f>'[1]Формат ИПР'!A194</f>
        <v>1.1.6</v>
      </c>
      <c r="B206" s="43" t="str">
        <f>'[1]Формат ИПР'!B194</f>
        <v>Приобретение прибора для измерения тока проводимости ОПН без отключения - 1 шт.</v>
      </c>
      <c r="C206" s="41" t="str">
        <f>'[1]Формат ИПР'!C194</f>
        <v>M_Che455_22</v>
      </c>
      <c r="D206" s="51" t="str">
        <f t="shared" si="107"/>
        <v>нд</v>
      </c>
      <c r="E206" s="51" t="str">
        <f>'[1]2.5 Отчет финансир источники'!H192</f>
        <v>нд</v>
      </c>
      <c r="F206" s="51" t="str">
        <f>'[1]2.5 Отчет финансир источники'!I192</f>
        <v>нд</v>
      </c>
      <c r="G206" s="51" t="str">
        <f>'[1]2.5 Отчет финансир источники'!J192</f>
        <v>нд</v>
      </c>
      <c r="H206" s="51" t="str">
        <f>IF(E206="нд","нд",SUM('[1]2.5 Отчет финансир источники'!K192:M192))</f>
        <v>нд</v>
      </c>
      <c r="I206" s="51">
        <f t="shared" si="108"/>
        <v>0</v>
      </c>
      <c r="J206" s="51">
        <f>'[1]2.5 Отчет финансир источники'!S192</f>
        <v>0</v>
      </c>
      <c r="K206" s="51">
        <f>'[1]2.5 Отчет финансир источники'!T192</f>
        <v>0</v>
      </c>
      <c r="L206" s="51">
        <f>'[1]2.5 Отчет финансир источники'!U192</f>
        <v>0</v>
      </c>
      <c r="M206" s="51">
        <f>SUM('[1]2.5 Отчет финансир источники'!V192:X192)</f>
        <v>0</v>
      </c>
      <c r="N206" s="46" t="str">
        <f t="shared" si="109"/>
        <v>нд</v>
      </c>
      <c r="O206" s="47" t="str">
        <f t="shared" si="110"/>
        <v>нд</v>
      </c>
      <c r="P206" s="46" t="str">
        <f t="shared" si="99"/>
        <v>нд</v>
      </c>
      <c r="Q206" s="48" t="str">
        <f t="shared" si="100"/>
        <v>нд</v>
      </c>
      <c r="R206" s="46" t="str">
        <f t="shared" si="101"/>
        <v>нд</v>
      </c>
      <c r="S206" s="48" t="str">
        <f t="shared" si="102"/>
        <v>нд</v>
      </c>
      <c r="T206" s="46" t="str">
        <f t="shared" si="103"/>
        <v>нд</v>
      </c>
      <c r="U206" s="48" t="str">
        <f t="shared" si="104"/>
        <v>нд</v>
      </c>
      <c r="V206" s="46" t="str">
        <f t="shared" si="105"/>
        <v>нд</v>
      </c>
      <c r="W206" s="48" t="str">
        <f t="shared" si="106"/>
        <v>нд</v>
      </c>
      <c r="X206" s="52" t="str">
        <f>'[1]Формат ИПР'!AL194</f>
        <v>нд</v>
      </c>
    </row>
    <row r="207" spans="1:24" ht="31.2" x14ac:dyDescent="0.3">
      <c r="A207" s="41" t="str">
        <f>'[1]Формат ИПР'!A195</f>
        <v>1.1.6</v>
      </c>
      <c r="B207" s="43" t="str">
        <f>'[1]Формат ИПР'!B195</f>
        <v>Приобретение прибора энергетика многофункционального Энергомера CE602M-400K - 2 шт.</v>
      </c>
      <c r="C207" s="41" t="str">
        <f>'[1]Формат ИПР'!C195</f>
        <v>M_Che456_22</v>
      </c>
      <c r="D207" s="51" t="str">
        <f t="shared" si="107"/>
        <v>нд</v>
      </c>
      <c r="E207" s="51" t="str">
        <f>'[1]2.5 Отчет финансир источники'!H193</f>
        <v>нд</v>
      </c>
      <c r="F207" s="51" t="str">
        <f>'[1]2.5 Отчет финансир источники'!I193</f>
        <v>нд</v>
      </c>
      <c r="G207" s="51" t="str">
        <f>'[1]2.5 Отчет финансир источники'!J193</f>
        <v>нд</v>
      </c>
      <c r="H207" s="51" t="str">
        <f>IF(E207="нд","нд",SUM('[1]2.5 Отчет финансир источники'!K193:M193))</f>
        <v>нд</v>
      </c>
      <c r="I207" s="51">
        <f t="shared" si="108"/>
        <v>0.8789731999999999</v>
      </c>
      <c r="J207" s="51">
        <f>'[1]2.5 Отчет финансир источники'!S193</f>
        <v>0</v>
      </c>
      <c r="K207" s="51">
        <f>'[1]2.5 Отчет финансир источники'!T193</f>
        <v>0</v>
      </c>
      <c r="L207" s="51">
        <f>'[1]2.5 Отчет финансир источники'!U193</f>
        <v>0.73247766666666658</v>
      </c>
      <c r="M207" s="51">
        <f>SUM('[1]2.5 Отчет финансир источники'!V193:X193)</f>
        <v>0.14649553333333332</v>
      </c>
      <c r="N207" s="46" t="str">
        <f t="shared" si="109"/>
        <v>нд</v>
      </c>
      <c r="O207" s="47" t="str">
        <f t="shared" si="110"/>
        <v>нд</v>
      </c>
      <c r="P207" s="46" t="str">
        <f t="shared" si="99"/>
        <v>нд</v>
      </c>
      <c r="Q207" s="48" t="str">
        <f t="shared" si="100"/>
        <v>нд</v>
      </c>
      <c r="R207" s="46" t="str">
        <f t="shared" si="101"/>
        <v>нд</v>
      </c>
      <c r="S207" s="48" t="str">
        <f t="shared" si="102"/>
        <v>нд</v>
      </c>
      <c r="T207" s="46" t="str">
        <f t="shared" si="103"/>
        <v>нд</v>
      </c>
      <c r="U207" s="48" t="str">
        <f t="shared" si="104"/>
        <v>нд</v>
      </c>
      <c r="V207" s="46" t="str">
        <f t="shared" si="105"/>
        <v>нд</v>
      </c>
      <c r="W207" s="48" t="str">
        <f t="shared" si="106"/>
        <v>нд</v>
      </c>
      <c r="X207" s="52" t="str">
        <f>'[1]Формат ИПР'!AL195</f>
        <v>Приобретение оборудования в связи с производственной необходимостью</v>
      </c>
    </row>
    <row r="208" spans="1:24" x14ac:dyDescent="0.3">
      <c r="A208" s="41" t="str">
        <f>'[1]Формат ИПР'!A196</f>
        <v>1.1.6</v>
      </c>
      <c r="B208" s="43" t="str">
        <f>'[1]Формат ИПР'!B196</f>
        <v>Приобретение рефлекометра импульсного - 2 шт.</v>
      </c>
      <c r="C208" s="41" t="str">
        <f>'[1]Формат ИПР'!C196</f>
        <v>M_Che457_22</v>
      </c>
      <c r="D208" s="51" t="str">
        <f t="shared" si="107"/>
        <v>нд</v>
      </c>
      <c r="E208" s="51" t="str">
        <f>'[1]2.5 Отчет финансир источники'!H194</f>
        <v>нд</v>
      </c>
      <c r="F208" s="51" t="str">
        <f>'[1]2.5 Отчет финансир источники'!I194</f>
        <v>нд</v>
      </c>
      <c r="G208" s="51" t="str">
        <f>'[1]2.5 Отчет финансир источники'!J194</f>
        <v>нд</v>
      </c>
      <c r="H208" s="51" t="str">
        <f>IF(E208="нд","нд",SUM('[1]2.5 Отчет финансир источники'!K194:M194))</f>
        <v>нд</v>
      </c>
      <c r="I208" s="51">
        <f t="shared" si="108"/>
        <v>0</v>
      </c>
      <c r="J208" s="51">
        <f>'[1]2.5 Отчет финансир источники'!S194</f>
        <v>0</v>
      </c>
      <c r="K208" s="51">
        <f>'[1]2.5 Отчет финансир источники'!T194</f>
        <v>0</v>
      </c>
      <c r="L208" s="51">
        <f>'[1]2.5 Отчет финансир источники'!U194</f>
        <v>0</v>
      </c>
      <c r="M208" s="51">
        <f>SUM('[1]2.5 Отчет финансир источники'!V194:X194)</f>
        <v>0</v>
      </c>
      <c r="N208" s="46" t="str">
        <f t="shared" si="109"/>
        <v>нд</v>
      </c>
      <c r="O208" s="47" t="str">
        <f t="shared" si="110"/>
        <v>нд</v>
      </c>
      <c r="P208" s="46" t="str">
        <f t="shared" si="99"/>
        <v>нд</v>
      </c>
      <c r="Q208" s="48" t="str">
        <f t="shared" si="100"/>
        <v>нд</v>
      </c>
      <c r="R208" s="46" t="str">
        <f t="shared" si="101"/>
        <v>нд</v>
      </c>
      <c r="S208" s="48" t="str">
        <f t="shared" si="102"/>
        <v>нд</v>
      </c>
      <c r="T208" s="46" t="str">
        <f t="shared" si="103"/>
        <v>нд</v>
      </c>
      <c r="U208" s="48" t="str">
        <f t="shared" si="104"/>
        <v>нд</v>
      </c>
      <c r="V208" s="46" t="str">
        <f t="shared" si="105"/>
        <v>нд</v>
      </c>
      <c r="W208" s="48" t="str">
        <f t="shared" si="106"/>
        <v>нд</v>
      </c>
      <c r="X208" s="52" t="str">
        <f>'[1]Формат ИПР'!AL196</f>
        <v>нд</v>
      </c>
    </row>
    <row r="209" spans="1:24" ht="31.2" x14ac:dyDescent="0.3">
      <c r="A209" s="41" t="str">
        <f>'[1]Формат ИПР'!A197</f>
        <v>1.1.6</v>
      </c>
      <c r="B209" s="43" t="str">
        <f>'[1]Формат ИПР'!B197</f>
        <v>Приобретение сетевого хранилища QNAP TS 431XU-4G (Комплектующие диски-10 шт) - 1 шт.</v>
      </c>
      <c r="C209" s="41" t="str">
        <f>'[1]Формат ИПР'!C197</f>
        <v>M_Che458_22</v>
      </c>
      <c r="D209" s="51" t="str">
        <f t="shared" si="107"/>
        <v>нд</v>
      </c>
      <c r="E209" s="51" t="str">
        <f>'[1]2.5 Отчет финансир источники'!H195</f>
        <v>нд</v>
      </c>
      <c r="F209" s="51" t="str">
        <f>'[1]2.5 Отчет финансир источники'!I195</f>
        <v>нд</v>
      </c>
      <c r="G209" s="51" t="str">
        <f>'[1]2.5 Отчет финансир источники'!J195</f>
        <v>нд</v>
      </c>
      <c r="H209" s="51" t="str">
        <f>IF(E209="нд","нд",SUM('[1]2.5 Отчет финансир источники'!K195:M195))</f>
        <v>нд</v>
      </c>
      <c r="I209" s="51">
        <f t="shared" si="108"/>
        <v>0</v>
      </c>
      <c r="J209" s="51">
        <f>'[1]2.5 Отчет финансир источники'!S195</f>
        <v>0</v>
      </c>
      <c r="K209" s="51">
        <f>'[1]2.5 Отчет финансир источники'!T195</f>
        <v>0</v>
      </c>
      <c r="L209" s="51">
        <f>'[1]2.5 Отчет финансир источники'!U195</f>
        <v>0</v>
      </c>
      <c r="M209" s="51">
        <f>SUM('[1]2.5 Отчет финансир источники'!V195:X195)</f>
        <v>0</v>
      </c>
      <c r="N209" s="46" t="str">
        <f t="shared" si="109"/>
        <v>нд</v>
      </c>
      <c r="O209" s="47" t="str">
        <f t="shared" si="110"/>
        <v>нд</v>
      </c>
      <c r="P209" s="46" t="str">
        <f t="shared" si="99"/>
        <v>нд</v>
      </c>
      <c r="Q209" s="48" t="str">
        <f t="shared" si="100"/>
        <v>нд</v>
      </c>
      <c r="R209" s="46" t="str">
        <f t="shared" si="101"/>
        <v>нд</v>
      </c>
      <c r="S209" s="48" t="str">
        <f t="shared" si="102"/>
        <v>нд</v>
      </c>
      <c r="T209" s="46" t="str">
        <f t="shared" si="103"/>
        <v>нд</v>
      </c>
      <c r="U209" s="48" t="str">
        <f t="shared" si="104"/>
        <v>нд</v>
      </c>
      <c r="V209" s="46" t="str">
        <f t="shared" si="105"/>
        <v>нд</v>
      </c>
      <c r="W209" s="48" t="str">
        <f t="shared" si="106"/>
        <v>нд</v>
      </c>
      <c r="X209" s="52" t="str">
        <f>'[1]Формат ИПР'!AL197</f>
        <v>нд</v>
      </c>
    </row>
    <row r="210" spans="1:24" x14ac:dyDescent="0.3">
      <c r="A210" s="41" t="str">
        <f>'[1]Формат ИПР'!A198</f>
        <v>1.1.6</v>
      </c>
      <c r="B210" s="43" t="str">
        <f>'[1]Формат ИПР'!B198</f>
        <v>Приобретение устройства дожига - 2 шт.</v>
      </c>
      <c r="C210" s="41" t="str">
        <f>'[1]Формат ИПР'!C198</f>
        <v>M_Che459_22</v>
      </c>
      <c r="D210" s="51" t="str">
        <f t="shared" si="107"/>
        <v>нд</v>
      </c>
      <c r="E210" s="51" t="str">
        <f>'[1]2.5 Отчет финансир источники'!H196</f>
        <v>нд</v>
      </c>
      <c r="F210" s="51" t="str">
        <f>'[1]2.5 Отчет финансир источники'!I196</f>
        <v>нд</v>
      </c>
      <c r="G210" s="51" t="str">
        <f>'[1]2.5 Отчет финансир источники'!J196</f>
        <v>нд</v>
      </c>
      <c r="H210" s="51" t="str">
        <f>IF(E210="нд","нд",SUM('[1]2.5 Отчет финансир источники'!K196:M196))</f>
        <v>нд</v>
      </c>
      <c r="I210" s="51">
        <f t="shared" si="108"/>
        <v>0</v>
      </c>
      <c r="J210" s="51">
        <f>'[1]2.5 Отчет финансир источники'!S196</f>
        <v>0</v>
      </c>
      <c r="K210" s="51">
        <f>'[1]2.5 Отчет финансир источники'!T196</f>
        <v>0</v>
      </c>
      <c r="L210" s="51">
        <f>'[1]2.5 Отчет финансир источники'!U196</f>
        <v>0</v>
      </c>
      <c r="M210" s="51">
        <f>SUM('[1]2.5 Отчет финансир источники'!V196:X196)</f>
        <v>0</v>
      </c>
      <c r="N210" s="46" t="str">
        <f t="shared" si="109"/>
        <v>нд</v>
      </c>
      <c r="O210" s="47" t="str">
        <f t="shared" si="110"/>
        <v>нд</v>
      </c>
      <c r="P210" s="46" t="str">
        <f t="shared" si="99"/>
        <v>нд</v>
      </c>
      <c r="Q210" s="48" t="str">
        <f t="shared" si="100"/>
        <v>нд</v>
      </c>
      <c r="R210" s="46" t="str">
        <f t="shared" si="101"/>
        <v>нд</v>
      </c>
      <c r="S210" s="48" t="str">
        <f t="shared" si="102"/>
        <v>нд</v>
      </c>
      <c r="T210" s="46" t="str">
        <f t="shared" si="103"/>
        <v>нд</v>
      </c>
      <c r="U210" s="48" t="str">
        <f t="shared" si="104"/>
        <v>нд</v>
      </c>
      <c r="V210" s="46" t="str">
        <f t="shared" si="105"/>
        <v>нд</v>
      </c>
      <c r="W210" s="48" t="str">
        <f t="shared" si="106"/>
        <v>нд</v>
      </c>
      <c r="X210" s="52" t="str">
        <f>'[1]Формат ИПР'!AL198</f>
        <v>нд</v>
      </c>
    </row>
    <row r="211" spans="1:24" ht="31.2" x14ac:dyDescent="0.3">
      <c r="A211" s="41" t="str">
        <f>'[1]Формат ИПР'!A199</f>
        <v>1.1.6</v>
      </c>
      <c r="B211" s="43" t="str">
        <f>'[1]Формат ИПР'!B199</f>
        <v>Приобретение оборудования в рамках Программы подготовки к ОЗП 2020/2021 гг.</v>
      </c>
      <c r="C211" s="41" t="str">
        <f>'[1]Формат ИПР'!C199</f>
        <v>L_Che442_21</v>
      </c>
      <c r="D211" s="51" t="str">
        <f t="shared" si="107"/>
        <v>нд</v>
      </c>
      <c r="E211" s="51" t="str">
        <f>'[1]2.5 Отчет финансир источники'!H197</f>
        <v>нд</v>
      </c>
      <c r="F211" s="51" t="str">
        <f>'[1]2.5 Отчет финансир источники'!I197</f>
        <v>нд</v>
      </c>
      <c r="G211" s="51" t="str">
        <f>'[1]2.5 Отчет финансир источники'!J197</f>
        <v>нд</v>
      </c>
      <c r="H211" s="51" t="str">
        <f>IF(E211="нд","нд",SUM('[1]2.5 Отчет финансир источники'!K197:M197))</f>
        <v>нд</v>
      </c>
      <c r="I211" s="51">
        <f t="shared" si="108"/>
        <v>0</v>
      </c>
      <c r="J211" s="51">
        <f>'[1]2.5 Отчет финансир источники'!S197</f>
        <v>0</v>
      </c>
      <c r="K211" s="51">
        <f>'[1]2.5 Отчет финансир источники'!T197</f>
        <v>0</v>
      </c>
      <c r="L211" s="51">
        <f>'[1]2.5 Отчет финансир источники'!U197</f>
        <v>0</v>
      </c>
      <c r="M211" s="51">
        <f>SUM('[1]2.5 Отчет финансир источники'!V197:X197)</f>
        <v>0</v>
      </c>
      <c r="N211" s="46" t="str">
        <f t="shared" si="109"/>
        <v>нд</v>
      </c>
      <c r="O211" s="47" t="str">
        <f t="shared" si="110"/>
        <v>нд</v>
      </c>
      <c r="P211" s="46" t="str">
        <f t="shared" si="99"/>
        <v>нд</v>
      </c>
      <c r="Q211" s="48" t="str">
        <f t="shared" si="100"/>
        <v>нд</v>
      </c>
      <c r="R211" s="46" t="str">
        <f t="shared" si="101"/>
        <v>нд</v>
      </c>
      <c r="S211" s="48" t="str">
        <f t="shared" si="102"/>
        <v>нд</v>
      </c>
      <c r="T211" s="46" t="str">
        <f t="shared" si="103"/>
        <v>нд</v>
      </c>
      <c r="U211" s="48" t="str">
        <f t="shared" si="104"/>
        <v>нд</v>
      </c>
      <c r="V211" s="46" t="str">
        <f t="shared" si="105"/>
        <v>нд</v>
      </c>
      <c r="W211" s="48" t="str">
        <f t="shared" si="106"/>
        <v>нд</v>
      </c>
      <c r="X211" s="52" t="str">
        <f>'[1]Формат ИПР'!AL199</f>
        <v>нд</v>
      </c>
    </row>
    <row r="212" spans="1:24" ht="31.2" x14ac:dyDescent="0.3">
      <c r="A212" s="41" t="str">
        <f>'[1]Формат ИПР'!A200</f>
        <v>1.1.6</v>
      </c>
      <c r="B212" s="43" t="str">
        <f>'[1]Формат ИПР'!B200</f>
        <v>Модернизация радиосети АО "Чеченэнерго" (приобретение комплектов ретранслятор, АКБ, АФУ, дуплексер - 10 компл.)</v>
      </c>
      <c r="C212" s="41" t="str">
        <f>'[1]Формат ИПР'!C200</f>
        <v>J_Che233</v>
      </c>
      <c r="D212" s="51" t="str">
        <f t="shared" si="107"/>
        <v>нд</v>
      </c>
      <c r="E212" s="51" t="str">
        <f>'[1]2.5 Отчет финансир источники'!H198</f>
        <v>нд</v>
      </c>
      <c r="F212" s="51" t="str">
        <f>'[1]2.5 Отчет финансир источники'!I198</f>
        <v>нд</v>
      </c>
      <c r="G212" s="51" t="str">
        <f>'[1]2.5 Отчет финансир источники'!J198</f>
        <v>нд</v>
      </c>
      <c r="H212" s="51" t="str">
        <f>IF(E212="нд","нд",SUM('[1]2.5 Отчет финансир источники'!K198:M198))</f>
        <v>нд</v>
      </c>
      <c r="I212" s="51">
        <f t="shared" si="108"/>
        <v>0</v>
      </c>
      <c r="J212" s="51">
        <f>'[1]2.5 Отчет финансир источники'!S198</f>
        <v>0</v>
      </c>
      <c r="K212" s="51">
        <f>'[1]2.5 Отчет финансир источники'!T198</f>
        <v>0</v>
      </c>
      <c r="L212" s="51">
        <f>'[1]2.5 Отчет финансир источники'!U198</f>
        <v>0</v>
      </c>
      <c r="M212" s="51">
        <f>SUM('[1]2.5 Отчет финансир источники'!V198:X198)</f>
        <v>0</v>
      </c>
      <c r="N212" s="46" t="str">
        <f t="shared" si="109"/>
        <v>нд</v>
      </c>
      <c r="O212" s="47" t="str">
        <f t="shared" si="110"/>
        <v>нд</v>
      </c>
      <c r="P212" s="46" t="str">
        <f t="shared" si="99"/>
        <v>нд</v>
      </c>
      <c r="Q212" s="48" t="str">
        <f t="shared" si="100"/>
        <v>нд</v>
      </c>
      <c r="R212" s="46" t="str">
        <f t="shared" si="101"/>
        <v>нд</v>
      </c>
      <c r="S212" s="48" t="str">
        <f t="shared" si="102"/>
        <v>нд</v>
      </c>
      <c r="T212" s="46" t="str">
        <f t="shared" si="103"/>
        <v>нд</v>
      </c>
      <c r="U212" s="48" t="str">
        <f t="shared" si="104"/>
        <v>нд</v>
      </c>
      <c r="V212" s="46" t="str">
        <f t="shared" si="105"/>
        <v>нд</v>
      </c>
      <c r="W212" s="48" t="str">
        <f t="shared" si="106"/>
        <v>нд</v>
      </c>
      <c r="X212" s="52" t="str">
        <f>'[1]Формат ИПР'!AL200</f>
        <v>нд</v>
      </c>
    </row>
    <row r="213" spans="1:24" x14ac:dyDescent="0.3">
      <c r="A213" s="41" t="str">
        <f>'[1]Формат ИПР'!A201</f>
        <v>1.1.6</v>
      </c>
      <c r="B213" s="43" t="str">
        <f>'[1]Формат ИПР'!B201</f>
        <v>Приобретение системы видеонаблюдения</v>
      </c>
      <c r="C213" s="41" t="str">
        <f>'[1]Формат ИПР'!C201</f>
        <v>K_Che264</v>
      </c>
      <c r="D213" s="51" t="str">
        <f t="shared" si="107"/>
        <v>нд</v>
      </c>
      <c r="E213" s="51" t="str">
        <f>'[1]2.5 Отчет финансир источники'!H199</f>
        <v>нд</v>
      </c>
      <c r="F213" s="51" t="str">
        <f>'[1]2.5 Отчет финансир источники'!I199</f>
        <v>нд</v>
      </c>
      <c r="G213" s="51" t="str">
        <f>'[1]2.5 Отчет финансир источники'!J199</f>
        <v>нд</v>
      </c>
      <c r="H213" s="51" t="str">
        <f>IF(E213="нд","нд",SUM('[1]2.5 Отчет финансир источники'!K199:M199))</f>
        <v>нд</v>
      </c>
      <c r="I213" s="51">
        <f t="shared" si="108"/>
        <v>0</v>
      </c>
      <c r="J213" s="51">
        <f>'[1]2.5 Отчет финансир источники'!S199</f>
        <v>0</v>
      </c>
      <c r="K213" s="51">
        <f>'[1]2.5 Отчет финансир источники'!T199</f>
        <v>0</v>
      </c>
      <c r="L213" s="51">
        <f>'[1]2.5 Отчет финансир источники'!U199</f>
        <v>0</v>
      </c>
      <c r="M213" s="51">
        <f>SUM('[1]2.5 Отчет финансир источники'!V199:X199)</f>
        <v>0</v>
      </c>
      <c r="N213" s="46" t="str">
        <f t="shared" si="109"/>
        <v>нд</v>
      </c>
      <c r="O213" s="47" t="str">
        <f t="shared" si="110"/>
        <v>нд</v>
      </c>
      <c r="P213" s="46" t="str">
        <f t="shared" si="99"/>
        <v>нд</v>
      </c>
      <c r="Q213" s="48" t="str">
        <f t="shared" si="100"/>
        <v>нд</v>
      </c>
      <c r="R213" s="46" t="str">
        <f t="shared" si="101"/>
        <v>нд</v>
      </c>
      <c r="S213" s="48" t="str">
        <f t="shared" si="102"/>
        <v>нд</v>
      </c>
      <c r="T213" s="46" t="str">
        <f t="shared" si="103"/>
        <v>нд</v>
      </c>
      <c r="U213" s="48" t="str">
        <f t="shared" si="104"/>
        <v>нд</v>
      </c>
      <c r="V213" s="46" t="str">
        <f t="shared" si="105"/>
        <v>нд</v>
      </c>
      <c r="W213" s="48" t="str">
        <f t="shared" si="106"/>
        <v>нд</v>
      </c>
      <c r="X213" s="52" t="str">
        <f>'[1]Формат ИПР'!AL201</f>
        <v>нд</v>
      </c>
    </row>
    <row r="214" spans="1:24" x14ac:dyDescent="0.3">
      <c r="A214" s="41" t="str">
        <f>'[1]Формат ИПР'!A202</f>
        <v>1.1.6</v>
      </c>
      <c r="B214" s="43" t="str">
        <f>'[1]Формат ИПР'!B202</f>
        <v>Приобретение МФУ Кyocera Ecosyes -1 шт.</v>
      </c>
      <c r="C214" s="41" t="str">
        <f>'[1]Формат ИПР'!C202</f>
        <v>N_Che464_23</v>
      </c>
      <c r="D214" s="51" t="str">
        <f t="shared" si="107"/>
        <v>нд</v>
      </c>
      <c r="E214" s="51" t="str">
        <f>'[1]2.5 Отчет финансир источники'!H200</f>
        <v>нд</v>
      </c>
      <c r="F214" s="51" t="str">
        <f>'[1]2.5 Отчет финансир источники'!I200</f>
        <v>нд</v>
      </c>
      <c r="G214" s="51" t="str">
        <f>'[1]2.5 Отчет финансир источники'!J200</f>
        <v>нд</v>
      </c>
      <c r="H214" s="51" t="str">
        <f>IF(E214="нд","нд",SUM('[1]2.5 Отчет финансир источники'!K200:M200))</f>
        <v>нд</v>
      </c>
      <c r="I214" s="51">
        <f t="shared" si="108"/>
        <v>0</v>
      </c>
      <c r="J214" s="51">
        <f>'[1]2.5 Отчет финансир источники'!S200</f>
        <v>0</v>
      </c>
      <c r="K214" s="51">
        <f>'[1]2.5 Отчет финансир источники'!T200</f>
        <v>0</v>
      </c>
      <c r="L214" s="51">
        <f>'[1]2.5 Отчет финансир источники'!U200</f>
        <v>0</v>
      </c>
      <c r="M214" s="51">
        <f>SUM('[1]2.5 Отчет финансир источники'!V200:X200)</f>
        <v>0</v>
      </c>
      <c r="N214" s="46" t="str">
        <f t="shared" si="109"/>
        <v>нд</v>
      </c>
      <c r="O214" s="47" t="str">
        <f t="shared" si="110"/>
        <v>нд</v>
      </c>
      <c r="P214" s="46" t="str">
        <f t="shared" si="99"/>
        <v>нд</v>
      </c>
      <c r="Q214" s="48" t="str">
        <f t="shared" si="100"/>
        <v>нд</v>
      </c>
      <c r="R214" s="46" t="str">
        <f t="shared" si="101"/>
        <v>нд</v>
      </c>
      <c r="S214" s="48" t="str">
        <f t="shared" si="102"/>
        <v>нд</v>
      </c>
      <c r="T214" s="46" t="str">
        <f t="shared" si="103"/>
        <v>нд</v>
      </c>
      <c r="U214" s="48" t="str">
        <f t="shared" si="104"/>
        <v>нд</v>
      </c>
      <c r="V214" s="46" t="str">
        <f t="shared" si="105"/>
        <v>нд</v>
      </c>
      <c r="W214" s="48" t="str">
        <f t="shared" si="106"/>
        <v>нд</v>
      </c>
      <c r="X214" s="52" t="str">
        <f>'[1]Формат ИПР'!AL202</f>
        <v>нд</v>
      </c>
    </row>
    <row r="215" spans="1:24" x14ac:dyDescent="0.3">
      <c r="A215" s="41" t="str">
        <f>'[1]Формат ИПР'!A203</f>
        <v>1.1.6</v>
      </c>
      <c r="B215" s="43" t="str">
        <f>'[1]Формат ИПР'!B203</f>
        <v>Приобретение Ноутбук  MS1 - 4 шт.</v>
      </c>
      <c r="C215" s="41" t="str">
        <f>'[1]Формат ИПР'!C203</f>
        <v>N_Che465_23</v>
      </c>
      <c r="D215" s="51" t="str">
        <f t="shared" si="107"/>
        <v>нд</v>
      </c>
      <c r="E215" s="51" t="str">
        <f>'[1]2.5 Отчет финансир источники'!H201</f>
        <v>нд</v>
      </c>
      <c r="F215" s="51" t="str">
        <f>'[1]2.5 Отчет финансир источники'!I201</f>
        <v>нд</v>
      </c>
      <c r="G215" s="51" t="str">
        <f>'[1]2.5 Отчет финансир источники'!J201</f>
        <v>нд</v>
      </c>
      <c r="H215" s="51" t="str">
        <f>IF(E215="нд","нд",SUM('[1]2.5 Отчет финансир источники'!K201:M201))</f>
        <v>нд</v>
      </c>
      <c r="I215" s="51">
        <f t="shared" si="108"/>
        <v>0</v>
      </c>
      <c r="J215" s="51">
        <f>'[1]2.5 Отчет финансир источники'!S201</f>
        <v>0</v>
      </c>
      <c r="K215" s="51">
        <f>'[1]2.5 Отчет финансир источники'!T201</f>
        <v>0</v>
      </c>
      <c r="L215" s="51">
        <f>'[1]2.5 Отчет финансир источники'!U201</f>
        <v>0</v>
      </c>
      <c r="M215" s="51">
        <f>SUM('[1]2.5 Отчет финансир источники'!V201:X201)</f>
        <v>0</v>
      </c>
      <c r="N215" s="46" t="str">
        <f t="shared" si="109"/>
        <v>нд</v>
      </c>
      <c r="O215" s="47" t="str">
        <f t="shared" si="110"/>
        <v>нд</v>
      </c>
      <c r="P215" s="46" t="str">
        <f t="shared" si="99"/>
        <v>нд</v>
      </c>
      <c r="Q215" s="48" t="str">
        <f t="shared" si="100"/>
        <v>нд</v>
      </c>
      <c r="R215" s="46" t="str">
        <f t="shared" si="101"/>
        <v>нд</v>
      </c>
      <c r="S215" s="48" t="str">
        <f t="shared" si="102"/>
        <v>нд</v>
      </c>
      <c r="T215" s="46" t="str">
        <f t="shared" si="103"/>
        <v>нд</v>
      </c>
      <c r="U215" s="48" t="str">
        <f t="shared" si="104"/>
        <v>нд</v>
      </c>
      <c r="V215" s="46" t="str">
        <f t="shared" si="105"/>
        <v>нд</v>
      </c>
      <c r="W215" s="48" t="str">
        <f t="shared" si="106"/>
        <v>нд</v>
      </c>
      <c r="X215" s="52" t="str">
        <f>'[1]Формат ИПР'!AL203</f>
        <v>нд</v>
      </c>
    </row>
    <row r="216" spans="1:24" x14ac:dyDescent="0.3">
      <c r="A216" s="41" t="str">
        <f>'[1]Формат ИПР'!A204</f>
        <v>1.1.6</v>
      </c>
      <c r="B216" s="43" t="str">
        <f>'[1]Формат ИПР'!B204</f>
        <v>Приобретение компьютера для специалистов - 7 шт.</v>
      </c>
      <c r="C216" s="41" t="str">
        <f>'[1]Формат ИПР'!C204</f>
        <v>N_Che466_23</v>
      </c>
      <c r="D216" s="51" t="str">
        <f t="shared" si="107"/>
        <v>нд</v>
      </c>
      <c r="E216" s="51" t="str">
        <f>'[1]2.5 Отчет финансир источники'!H202</f>
        <v>нд</v>
      </c>
      <c r="F216" s="51" t="str">
        <f>'[1]2.5 Отчет финансир источники'!I202</f>
        <v>нд</v>
      </c>
      <c r="G216" s="51" t="str">
        <f>'[1]2.5 Отчет финансир источники'!J202</f>
        <v>нд</v>
      </c>
      <c r="H216" s="51" t="str">
        <f>IF(E216="нд","нд",SUM('[1]2.5 Отчет финансир источники'!K202:M202))</f>
        <v>нд</v>
      </c>
      <c r="I216" s="51">
        <f t="shared" si="108"/>
        <v>0</v>
      </c>
      <c r="J216" s="51">
        <f>'[1]2.5 Отчет финансир источники'!S202</f>
        <v>0</v>
      </c>
      <c r="K216" s="51">
        <f>'[1]2.5 Отчет финансир источники'!T202</f>
        <v>0</v>
      </c>
      <c r="L216" s="51">
        <f>'[1]2.5 Отчет финансир источники'!U202</f>
        <v>0</v>
      </c>
      <c r="M216" s="51">
        <f>SUM('[1]2.5 Отчет финансир источники'!V202:X202)</f>
        <v>0</v>
      </c>
      <c r="N216" s="46" t="str">
        <f t="shared" si="109"/>
        <v>нд</v>
      </c>
      <c r="O216" s="47" t="str">
        <f t="shared" si="110"/>
        <v>нд</v>
      </c>
      <c r="P216" s="46" t="str">
        <f t="shared" si="99"/>
        <v>нд</v>
      </c>
      <c r="Q216" s="48" t="str">
        <f t="shared" si="100"/>
        <v>нд</v>
      </c>
      <c r="R216" s="46" t="str">
        <f t="shared" si="101"/>
        <v>нд</v>
      </c>
      <c r="S216" s="48" t="str">
        <f t="shared" si="102"/>
        <v>нд</v>
      </c>
      <c r="T216" s="46" t="str">
        <f t="shared" si="103"/>
        <v>нд</v>
      </c>
      <c r="U216" s="48" t="str">
        <f t="shared" si="104"/>
        <v>нд</v>
      </c>
      <c r="V216" s="46" t="str">
        <f t="shared" si="105"/>
        <v>нд</v>
      </c>
      <c r="W216" s="48" t="str">
        <f t="shared" si="106"/>
        <v>нд</v>
      </c>
      <c r="X216" s="52" t="str">
        <f>'[1]Формат ИПР'!AL204</f>
        <v>нд</v>
      </c>
    </row>
    <row r="217" spans="1:24" x14ac:dyDescent="0.3">
      <c r="A217" s="41" t="str">
        <f>'[1]Формат ИПР'!A205</f>
        <v>1.1.6</v>
      </c>
      <c r="B217" s="43" t="str">
        <f>'[1]Формат ИПР'!B205</f>
        <v>Приобретение компьютера DELL - 2 шт.</v>
      </c>
      <c r="C217" s="41" t="str">
        <f>'[1]Формат ИПР'!C205</f>
        <v>N_Che467_23</v>
      </c>
      <c r="D217" s="51" t="str">
        <f t="shared" si="107"/>
        <v>нд</v>
      </c>
      <c r="E217" s="51" t="str">
        <f>'[1]2.5 Отчет финансир источники'!H203</f>
        <v>нд</v>
      </c>
      <c r="F217" s="51" t="str">
        <f>'[1]2.5 Отчет финансир источники'!I203</f>
        <v>нд</v>
      </c>
      <c r="G217" s="51" t="str">
        <f>'[1]2.5 Отчет финансир источники'!J203</f>
        <v>нд</v>
      </c>
      <c r="H217" s="51" t="str">
        <f>IF(E217="нд","нд",SUM('[1]2.5 Отчет финансир источники'!K203:M203))</f>
        <v>нд</v>
      </c>
      <c r="I217" s="51">
        <f t="shared" si="108"/>
        <v>0</v>
      </c>
      <c r="J217" s="51">
        <f>'[1]2.5 Отчет финансир источники'!S203</f>
        <v>0</v>
      </c>
      <c r="K217" s="51">
        <f>'[1]2.5 Отчет финансир источники'!T203</f>
        <v>0</v>
      </c>
      <c r="L217" s="51">
        <f>'[1]2.5 Отчет финансир источники'!U203</f>
        <v>0</v>
      </c>
      <c r="M217" s="51">
        <f>SUM('[1]2.5 Отчет финансир источники'!V203:X203)</f>
        <v>0</v>
      </c>
      <c r="N217" s="46" t="str">
        <f t="shared" si="109"/>
        <v>нд</v>
      </c>
      <c r="O217" s="47" t="str">
        <f t="shared" si="110"/>
        <v>нд</v>
      </c>
      <c r="P217" s="46" t="str">
        <f t="shared" si="99"/>
        <v>нд</v>
      </c>
      <c r="Q217" s="48" t="str">
        <f t="shared" si="100"/>
        <v>нд</v>
      </c>
      <c r="R217" s="46" t="str">
        <f t="shared" si="101"/>
        <v>нд</v>
      </c>
      <c r="S217" s="48" t="str">
        <f t="shared" si="102"/>
        <v>нд</v>
      </c>
      <c r="T217" s="46" t="str">
        <f t="shared" si="103"/>
        <v>нд</v>
      </c>
      <c r="U217" s="48" t="str">
        <f t="shared" si="104"/>
        <v>нд</v>
      </c>
      <c r="V217" s="46" t="str">
        <f t="shared" si="105"/>
        <v>нд</v>
      </c>
      <c r="W217" s="48" t="str">
        <f t="shared" si="106"/>
        <v>нд</v>
      </c>
      <c r="X217" s="52" t="str">
        <f>'[1]Формат ИПР'!AL205</f>
        <v>нд</v>
      </c>
    </row>
    <row r="218" spans="1:24" x14ac:dyDescent="0.3">
      <c r="A218" s="41" t="str">
        <f>'[1]Формат ИПР'!A206</f>
        <v>1.1.6</v>
      </c>
      <c r="B218" s="43" t="str">
        <f>'[1]Формат ИПР'!B206</f>
        <v>Приобретение котла отопительного  - 2 шт.</v>
      </c>
      <c r="C218" s="41" t="str">
        <f>'[1]Формат ИПР'!C206</f>
        <v>N_Che468_23</v>
      </c>
      <c r="D218" s="51" t="str">
        <f t="shared" si="107"/>
        <v>нд</v>
      </c>
      <c r="E218" s="51" t="str">
        <f>'[1]2.5 Отчет финансир источники'!H204</f>
        <v>нд</v>
      </c>
      <c r="F218" s="51" t="str">
        <f>'[1]2.5 Отчет финансир источники'!I204</f>
        <v>нд</v>
      </c>
      <c r="G218" s="51" t="str">
        <f>'[1]2.5 Отчет финансир источники'!J204</f>
        <v>нд</v>
      </c>
      <c r="H218" s="51" t="str">
        <f>IF(E218="нд","нд",SUM('[1]2.5 Отчет финансир источники'!K204:M204))</f>
        <v>нд</v>
      </c>
      <c r="I218" s="51">
        <f t="shared" si="108"/>
        <v>0</v>
      </c>
      <c r="J218" s="51">
        <f>'[1]2.5 Отчет финансир источники'!S204</f>
        <v>0</v>
      </c>
      <c r="K218" s="51">
        <f>'[1]2.5 Отчет финансир источники'!T204</f>
        <v>0</v>
      </c>
      <c r="L218" s="51">
        <f>'[1]2.5 Отчет финансир источники'!U204</f>
        <v>0</v>
      </c>
      <c r="M218" s="51">
        <f>SUM('[1]2.5 Отчет финансир источники'!V204:X204)</f>
        <v>0</v>
      </c>
      <c r="N218" s="46" t="str">
        <f t="shared" si="109"/>
        <v>нд</v>
      </c>
      <c r="O218" s="47" t="str">
        <f t="shared" si="110"/>
        <v>нд</v>
      </c>
      <c r="P218" s="46" t="str">
        <f t="shared" si="99"/>
        <v>нд</v>
      </c>
      <c r="Q218" s="48" t="str">
        <f t="shared" si="100"/>
        <v>нд</v>
      </c>
      <c r="R218" s="46" t="str">
        <f t="shared" si="101"/>
        <v>нд</v>
      </c>
      <c r="S218" s="48" t="str">
        <f t="shared" si="102"/>
        <v>нд</v>
      </c>
      <c r="T218" s="46" t="str">
        <f t="shared" si="103"/>
        <v>нд</v>
      </c>
      <c r="U218" s="48" t="str">
        <f t="shared" si="104"/>
        <v>нд</v>
      </c>
      <c r="V218" s="46" t="str">
        <f t="shared" si="105"/>
        <v>нд</v>
      </c>
      <c r="W218" s="48" t="str">
        <f t="shared" si="106"/>
        <v>нд</v>
      </c>
      <c r="X218" s="52" t="str">
        <f>'[1]Формат ИПР'!AL206</f>
        <v>нд</v>
      </c>
    </row>
    <row r="219" spans="1:24" ht="31.2" x14ac:dyDescent="0.3">
      <c r="A219" s="41" t="str">
        <f>'[1]Формат ИПР'!A207</f>
        <v>1.1.6</v>
      </c>
      <c r="B219" s="43" t="str">
        <f>'[1]Формат ИПР'!B207</f>
        <v>Приобретение  устройства Сириус -3-ЛВ-05-00-АО-К404-41 - 3 шт.</v>
      </c>
      <c r="C219" s="41" t="str">
        <f>'[1]Формат ИПР'!C207</f>
        <v>N_Che469_23</v>
      </c>
      <c r="D219" s="51" t="str">
        <f t="shared" si="107"/>
        <v>нд</v>
      </c>
      <c r="E219" s="51" t="str">
        <f>'[1]2.5 Отчет финансир источники'!H205</f>
        <v>нд</v>
      </c>
      <c r="F219" s="51" t="str">
        <f>'[1]2.5 Отчет финансир источники'!I205</f>
        <v>нд</v>
      </c>
      <c r="G219" s="51" t="str">
        <f>'[1]2.5 Отчет финансир источники'!J205</f>
        <v>нд</v>
      </c>
      <c r="H219" s="51" t="str">
        <f>IF(E219="нд","нд",SUM('[1]2.5 Отчет финансир источники'!K205:M205))</f>
        <v>нд</v>
      </c>
      <c r="I219" s="51">
        <f t="shared" si="108"/>
        <v>2.7467999999999999</v>
      </c>
      <c r="J219" s="51">
        <f>'[1]2.5 Отчет финансир источники'!S205</f>
        <v>0</v>
      </c>
      <c r="K219" s="51">
        <f>'[1]2.5 Отчет финансир источники'!T205</f>
        <v>0</v>
      </c>
      <c r="L219" s="51">
        <f>'[1]2.5 Отчет финансир источники'!U205</f>
        <v>2.2890000000000001</v>
      </c>
      <c r="M219" s="51">
        <f>SUM('[1]2.5 Отчет финансир источники'!V205:X205)</f>
        <v>0.45779999999999976</v>
      </c>
      <c r="N219" s="46" t="str">
        <f t="shared" si="109"/>
        <v>нд</v>
      </c>
      <c r="O219" s="47" t="str">
        <f t="shared" si="110"/>
        <v>нд</v>
      </c>
      <c r="P219" s="46" t="str">
        <f t="shared" si="99"/>
        <v>нд</v>
      </c>
      <c r="Q219" s="48" t="str">
        <f t="shared" si="100"/>
        <v>нд</v>
      </c>
      <c r="R219" s="46" t="str">
        <f t="shared" si="101"/>
        <v>нд</v>
      </c>
      <c r="S219" s="48" t="str">
        <f t="shared" si="102"/>
        <v>нд</v>
      </c>
      <c r="T219" s="46" t="str">
        <f t="shared" si="103"/>
        <v>нд</v>
      </c>
      <c r="U219" s="48" t="str">
        <f t="shared" si="104"/>
        <v>нд</v>
      </c>
      <c r="V219" s="46" t="str">
        <f t="shared" si="105"/>
        <v>нд</v>
      </c>
      <c r="W219" s="48" t="str">
        <f t="shared" si="106"/>
        <v>нд</v>
      </c>
      <c r="X219" s="52" t="str">
        <f>'[1]Формат ИПР'!AL207</f>
        <v>Приобретение оборудования в связи с производственной необходимостью</v>
      </c>
    </row>
    <row r="220" spans="1:24" ht="93.6" x14ac:dyDescent="0.3">
      <c r="A220" s="41" t="str">
        <f>'[1]Формат ИПР'!A208</f>
        <v>1.1.6</v>
      </c>
      <c r="B220" s="43" t="str">
        <f>'[1]Формат ИПР'!B208</f>
        <v>Приобретение оборудования, требующего монтажа для обслуживания сетей, прочее оборудование</v>
      </c>
      <c r="C220" s="41" t="str">
        <f>'[1]Формат ИПР'!C208</f>
        <v>G_Che2_16</v>
      </c>
      <c r="D220" s="51" t="str">
        <f t="shared" si="107"/>
        <v>нд</v>
      </c>
      <c r="E220" s="51" t="str">
        <f>'[1]2.5 Отчет финансир источники'!H206</f>
        <v>нд</v>
      </c>
      <c r="F220" s="51" t="str">
        <f>'[1]2.5 Отчет финансир источники'!I206</f>
        <v>нд</v>
      </c>
      <c r="G220" s="51" t="str">
        <f>'[1]2.5 Отчет финансир источники'!J206</f>
        <v>нд</v>
      </c>
      <c r="H220" s="51" t="str">
        <f>IF(E220="нд","нд",SUM('[1]2.5 Отчет финансир источники'!K206:M206))</f>
        <v>нд</v>
      </c>
      <c r="I220" s="51">
        <f t="shared" si="108"/>
        <v>4.8959999999999999</v>
      </c>
      <c r="J220" s="51">
        <f>'[1]2.5 Отчет финансир источники'!S206</f>
        <v>0</v>
      </c>
      <c r="K220" s="51">
        <f>'[1]2.5 Отчет финансир источники'!T206</f>
        <v>0</v>
      </c>
      <c r="L220" s="51">
        <f>'[1]2.5 Отчет финансир источники'!U206</f>
        <v>4.08</v>
      </c>
      <c r="M220" s="51">
        <f>SUM('[1]2.5 Отчет финансир источники'!V206:X206)</f>
        <v>0.81599999999999984</v>
      </c>
      <c r="N220" s="46" t="str">
        <f t="shared" si="109"/>
        <v>нд</v>
      </c>
      <c r="O220" s="47" t="str">
        <f t="shared" si="110"/>
        <v>нд</v>
      </c>
      <c r="P220" s="46" t="str">
        <f t="shared" si="99"/>
        <v>нд</v>
      </c>
      <c r="Q220" s="48" t="str">
        <f t="shared" si="100"/>
        <v>нд</v>
      </c>
      <c r="R220" s="46" t="str">
        <f t="shared" si="101"/>
        <v>нд</v>
      </c>
      <c r="S220" s="48" t="str">
        <f t="shared" si="102"/>
        <v>нд</v>
      </c>
      <c r="T220" s="46" t="str">
        <f t="shared" si="103"/>
        <v>нд</v>
      </c>
      <c r="U220" s="48" t="str">
        <f t="shared" si="104"/>
        <v>нд</v>
      </c>
      <c r="V220" s="46" t="str">
        <f t="shared" si="105"/>
        <v>нд</v>
      </c>
      <c r="W220" s="48" t="str">
        <f t="shared" si="106"/>
        <v>нд</v>
      </c>
      <c r="X220" s="52" t="str">
        <f>'[1]Формат ИПР'!AL208</f>
        <v>Приобретение оборудования, требующего монтажа для обслуживания районных электрических сетей и подстанции, как для устранения последствии аварии, так и для своевременного обслуживания сетей для предотвращения аварийных ситуации.</v>
      </c>
    </row>
    <row r="221" spans="1:24" ht="31.2" x14ac:dyDescent="0.3">
      <c r="A221" s="54" t="s">
        <v>131</v>
      </c>
      <c r="B221" s="41" t="s">
        <v>132</v>
      </c>
      <c r="C221" s="44" t="s">
        <v>24</v>
      </c>
      <c r="D221" s="51">
        <v>0</v>
      </c>
      <c r="E221" s="51">
        <v>0</v>
      </c>
      <c r="F221" s="51">
        <v>0</v>
      </c>
      <c r="G221" s="51">
        <v>0</v>
      </c>
      <c r="H221" s="51">
        <v>0</v>
      </c>
      <c r="I221" s="51">
        <v>0</v>
      </c>
      <c r="J221" s="51">
        <v>0</v>
      </c>
      <c r="K221" s="51">
        <v>0</v>
      </c>
      <c r="L221" s="51">
        <v>0</v>
      </c>
      <c r="M221" s="51">
        <v>0</v>
      </c>
      <c r="N221" s="51">
        <v>0</v>
      </c>
      <c r="O221" s="47" t="str">
        <f t="shared" si="110"/>
        <v>-</v>
      </c>
      <c r="P221" s="51">
        <v>0</v>
      </c>
      <c r="Q221" s="51">
        <v>0</v>
      </c>
      <c r="R221" s="51">
        <v>0</v>
      </c>
      <c r="S221" s="51">
        <v>0</v>
      </c>
      <c r="T221" s="51">
        <v>0</v>
      </c>
      <c r="U221" s="51">
        <v>0</v>
      </c>
      <c r="V221" s="51">
        <v>0</v>
      </c>
      <c r="W221" s="51">
        <v>0</v>
      </c>
      <c r="X221" s="52" t="s">
        <v>25</v>
      </c>
    </row>
    <row r="222" spans="1:24" x14ac:dyDescent="0.3">
      <c r="A222" s="54" t="s">
        <v>133</v>
      </c>
      <c r="B222" s="41" t="s">
        <v>134</v>
      </c>
      <c r="C222" s="44" t="s">
        <v>24</v>
      </c>
      <c r="D222" s="51">
        <v>0</v>
      </c>
      <c r="E222" s="51">
        <v>0</v>
      </c>
      <c r="F222" s="51">
        <v>0</v>
      </c>
      <c r="G222" s="51">
        <v>0</v>
      </c>
      <c r="H222" s="51">
        <v>0</v>
      </c>
      <c r="I222" s="51">
        <v>0</v>
      </c>
      <c r="J222" s="51">
        <v>0</v>
      </c>
      <c r="K222" s="51">
        <v>0</v>
      </c>
      <c r="L222" s="51">
        <v>0</v>
      </c>
      <c r="M222" s="51">
        <v>0</v>
      </c>
      <c r="N222" s="51">
        <v>0</v>
      </c>
      <c r="O222" s="47" t="str">
        <f t="shared" si="110"/>
        <v>-</v>
      </c>
      <c r="P222" s="51">
        <v>0</v>
      </c>
      <c r="Q222" s="51">
        <v>0</v>
      </c>
      <c r="R222" s="51">
        <v>0</v>
      </c>
      <c r="S222" s="51">
        <v>0</v>
      </c>
      <c r="T222" s="51">
        <v>0</v>
      </c>
      <c r="U222" s="51">
        <v>0</v>
      </c>
      <c r="V222" s="51">
        <v>0</v>
      </c>
      <c r="W222" s="51">
        <v>0</v>
      </c>
      <c r="X222" s="52" t="s">
        <v>25</v>
      </c>
    </row>
    <row r="223" spans="1:24" ht="62.4" x14ac:dyDescent="0.3">
      <c r="A223" s="54" t="s">
        <v>135</v>
      </c>
      <c r="B223" s="41" t="s">
        <v>136</v>
      </c>
      <c r="C223" s="44" t="s">
        <v>24</v>
      </c>
      <c r="D223" s="51">
        <v>0</v>
      </c>
      <c r="E223" s="51">
        <v>0</v>
      </c>
      <c r="F223" s="51">
        <v>0</v>
      </c>
      <c r="G223" s="51">
        <v>0</v>
      </c>
      <c r="H223" s="51">
        <v>0</v>
      </c>
      <c r="I223" s="51">
        <v>0</v>
      </c>
      <c r="J223" s="51">
        <v>0</v>
      </c>
      <c r="K223" s="51">
        <v>0</v>
      </c>
      <c r="L223" s="51">
        <v>0</v>
      </c>
      <c r="M223" s="51">
        <v>0</v>
      </c>
      <c r="N223" s="51">
        <v>0</v>
      </c>
      <c r="O223" s="47" t="str">
        <f t="shared" si="110"/>
        <v>-</v>
      </c>
      <c r="P223" s="51">
        <v>0</v>
      </c>
      <c r="Q223" s="51">
        <v>0</v>
      </c>
      <c r="R223" s="51">
        <v>0</v>
      </c>
      <c r="S223" s="51">
        <v>0</v>
      </c>
      <c r="T223" s="51">
        <v>0</v>
      </c>
      <c r="U223" s="51">
        <v>0</v>
      </c>
      <c r="V223" s="51">
        <v>0</v>
      </c>
      <c r="W223" s="51">
        <v>0</v>
      </c>
      <c r="X223" s="52" t="s">
        <v>25</v>
      </c>
    </row>
    <row r="224" spans="1:24" ht="31.2" x14ac:dyDescent="0.3">
      <c r="A224" s="54" t="s">
        <v>137</v>
      </c>
      <c r="B224" s="41" t="s">
        <v>89</v>
      </c>
      <c r="C224" s="44" t="s">
        <v>24</v>
      </c>
      <c r="D224" s="51">
        <v>0</v>
      </c>
      <c r="E224" s="51">
        <v>0</v>
      </c>
      <c r="F224" s="51">
        <v>0</v>
      </c>
      <c r="G224" s="51">
        <v>0</v>
      </c>
      <c r="H224" s="51">
        <v>0</v>
      </c>
      <c r="I224" s="51">
        <v>0</v>
      </c>
      <c r="J224" s="51">
        <v>0</v>
      </c>
      <c r="K224" s="51">
        <v>0</v>
      </c>
      <c r="L224" s="51">
        <v>0</v>
      </c>
      <c r="M224" s="51">
        <v>0</v>
      </c>
      <c r="N224" s="51">
        <v>0</v>
      </c>
      <c r="O224" s="47" t="str">
        <f t="shared" si="110"/>
        <v>-</v>
      </c>
      <c r="P224" s="51">
        <v>0</v>
      </c>
      <c r="Q224" s="51">
        <v>0</v>
      </c>
      <c r="R224" s="51">
        <v>0</v>
      </c>
      <c r="S224" s="51">
        <v>0</v>
      </c>
      <c r="T224" s="51">
        <v>0</v>
      </c>
      <c r="U224" s="51">
        <v>0</v>
      </c>
      <c r="V224" s="51">
        <v>0</v>
      </c>
      <c r="W224" s="51">
        <v>0</v>
      </c>
      <c r="X224" s="52" t="s">
        <v>25</v>
      </c>
    </row>
    <row r="225" spans="1:24" ht="31.2" x14ac:dyDescent="0.3">
      <c r="A225" s="54" t="s">
        <v>138</v>
      </c>
      <c r="B225" s="41" t="s">
        <v>89</v>
      </c>
      <c r="C225" s="44" t="s">
        <v>24</v>
      </c>
      <c r="D225" s="51">
        <v>0</v>
      </c>
      <c r="E225" s="51">
        <v>0</v>
      </c>
      <c r="F225" s="51">
        <v>0</v>
      </c>
      <c r="G225" s="51">
        <v>0</v>
      </c>
      <c r="H225" s="51">
        <v>0</v>
      </c>
      <c r="I225" s="51">
        <v>0</v>
      </c>
      <c r="J225" s="51">
        <v>0</v>
      </c>
      <c r="K225" s="51">
        <v>0</v>
      </c>
      <c r="L225" s="51">
        <v>0</v>
      </c>
      <c r="M225" s="51">
        <v>0</v>
      </c>
      <c r="N225" s="51">
        <v>0</v>
      </c>
      <c r="O225" s="47" t="str">
        <f t="shared" si="110"/>
        <v>-</v>
      </c>
      <c r="P225" s="51">
        <v>0</v>
      </c>
      <c r="Q225" s="51">
        <v>0</v>
      </c>
      <c r="R225" s="51">
        <v>0</v>
      </c>
      <c r="S225" s="51">
        <v>0</v>
      </c>
      <c r="T225" s="51">
        <v>0</v>
      </c>
      <c r="U225" s="51">
        <v>0</v>
      </c>
      <c r="V225" s="51">
        <v>0</v>
      </c>
      <c r="W225" s="51">
        <v>0</v>
      </c>
      <c r="X225" s="52" t="s">
        <v>25</v>
      </c>
    </row>
    <row r="226" spans="1:24" ht="31.2" x14ac:dyDescent="0.3">
      <c r="A226" s="54" t="s">
        <v>139</v>
      </c>
      <c r="B226" s="41" t="s">
        <v>140</v>
      </c>
      <c r="C226" s="44" t="s">
        <v>24</v>
      </c>
      <c r="D226" s="51">
        <v>0</v>
      </c>
      <c r="E226" s="51">
        <v>0</v>
      </c>
      <c r="F226" s="51">
        <v>0</v>
      </c>
      <c r="G226" s="51">
        <v>0</v>
      </c>
      <c r="H226" s="51">
        <v>0</v>
      </c>
      <c r="I226" s="51">
        <v>0</v>
      </c>
      <c r="J226" s="51">
        <v>0</v>
      </c>
      <c r="K226" s="51">
        <v>0</v>
      </c>
      <c r="L226" s="51">
        <v>0</v>
      </c>
      <c r="M226" s="51">
        <v>0</v>
      </c>
      <c r="N226" s="51">
        <v>0</v>
      </c>
      <c r="O226" s="47" t="str">
        <f t="shared" si="110"/>
        <v>-</v>
      </c>
      <c r="P226" s="51">
        <v>0</v>
      </c>
      <c r="Q226" s="51">
        <v>0</v>
      </c>
      <c r="R226" s="51">
        <v>0</v>
      </c>
      <c r="S226" s="51">
        <v>0</v>
      </c>
      <c r="T226" s="51">
        <v>0</v>
      </c>
      <c r="U226" s="51">
        <v>0</v>
      </c>
      <c r="V226" s="51">
        <v>0</v>
      </c>
      <c r="W226" s="51">
        <v>0</v>
      </c>
      <c r="X226" s="52" t="s">
        <v>25</v>
      </c>
    </row>
    <row r="227" spans="1:24" ht="31.2" x14ac:dyDescent="0.3">
      <c r="A227" s="54" t="s">
        <v>141</v>
      </c>
      <c r="B227" s="41" t="s">
        <v>142</v>
      </c>
      <c r="C227" s="44" t="s">
        <v>24</v>
      </c>
      <c r="D227" s="51">
        <v>0</v>
      </c>
      <c r="E227" s="51">
        <v>0</v>
      </c>
      <c r="F227" s="51">
        <v>0</v>
      </c>
      <c r="G227" s="51">
        <v>0</v>
      </c>
      <c r="H227" s="51">
        <v>0</v>
      </c>
      <c r="I227" s="51">
        <v>0</v>
      </c>
      <c r="J227" s="51">
        <v>0</v>
      </c>
      <c r="K227" s="51">
        <v>0</v>
      </c>
      <c r="L227" s="51">
        <v>0</v>
      </c>
      <c r="M227" s="51">
        <v>0</v>
      </c>
      <c r="N227" s="51">
        <v>0</v>
      </c>
      <c r="O227" s="47" t="str">
        <f t="shared" si="110"/>
        <v>-</v>
      </c>
      <c r="P227" s="51">
        <v>0</v>
      </c>
      <c r="Q227" s="51">
        <v>0</v>
      </c>
      <c r="R227" s="51">
        <v>0</v>
      </c>
      <c r="S227" s="51">
        <v>0</v>
      </c>
      <c r="T227" s="51">
        <v>0</v>
      </c>
      <c r="U227" s="51">
        <v>0</v>
      </c>
      <c r="V227" s="51">
        <v>0</v>
      </c>
      <c r="W227" s="51">
        <v>0</v>
      </c>
      <c r="X227" s="52" t="s">
        <v>25</v>
      </c>
    </row>
    <row r="228" spans="1:24" ht="31.2" x14ac:dyDescent="0.3">
      <c r="A228" s="54" t="s">
        <v>143</v>
      </c>
      <c r="B228" s="41" t="s">
        <v>89</v>
      </c>
      <c r="C228" s="44" t="s">
        <v>24</v>
      </c>
      <c r="D228" s="51">
        <v>0</v>
      </c>
      <c r="E228" s="51">
        <v>0</v>
      </c>
      <c r="F228" s="51">
        <v>0</v>
      </c>
      <c r="G228" s="51">
        <v>0</v>
      </c>
      <c r="H228" s="51">
        <v>0</v>
      </c>
      <c r="I228" s="51">
        <v>0</v>
      </c>
      <c r="J228" s="51">
        <v>0</v>
      </c>
      <c r="K228" s="51">
        <v>0</v>
      </c>
      <c r="L228" s="51">
        <v>0</v>
      </c>
      <c r="M228" s="51">
        <v>0</v>
      </c>
      <c r="N228" s="51">
        <v>0</v>
      </c>
      <c r="O228" s="47" t="str">
        <f t="shared" si="110"/>
        <v>-</v>
      </c>
      <c r="P228" s="51">
        <v>0</v>
      </c>
      <c r="Q228" s="51">
        <v>0</v>
      </c>
      <c r="R228" s="51">
        <v>0</v>
      </c>
      <c r="S228" s="51">
        <v>0</v>
      </c>
      <c r="T228" s="51">
        <v>0</v>
      </c>
      <c r="U228" s="51">
        <v>0</v>
      </c>
      <c r="V228" s="51">
        <v>0</v>
      </c>
      <c r="W228" s="51">
        <v>0</v>
      </c>
      <c r="X228" s="52" t="s">
        <v>25</v>
      </c>
    </row>
    <row r="229" spans="1:24" ht="31.2" x14ac:dyDescent="0.3">
      <c r="A229" s="54" t="s">
        <v>144</v>
      </c>
      <c r="B229" s="41" t="s">
        <v>145</v>
      </c>
      <c r="C229" s="44" t="s">
        <v>24</v>
      </c>
      <c r="D229" s="51">
        <v>0</v>
      </c>
      <c r="E229" s="51">
        <v>0</v>
      </c>
      <c r="F229" s="51">
        <v>0</v>
      </c>
      <c r="G229" s="51">
        <v>0</v>
      </c>
      <c r="H229" s="51">
        <v>0</v>
      </c>
      <c r="I229" s="51">
        <v>0</v>
      </c>
      <c r="J229" s="51">
        <v>0</v>
      </c>
      <c r="K229" s="51">
        <v>0</v>
      </c>
      <c r="L229" s="51">
        <v>0</v>
      </c>
      <c r="M229" s="51">
        <v>0</v>
      </c>
      <c r="N229" s="51">
        <v>0</v>
      </c>
      <c r="O229" s="47" t="str">
        <f t="shared" si="110"/>
        <v>-</v>
      </c>
      <c r="P229" s="51">
        <v>0</v>
      </c>
      <c r="Q229" s="51">
        <v>0</v>
      </c>
      <c r="R229" s="51">
        <v>0</v>
      </c>
      <c r="S229" s="51">
        <v>0</v>
      </c>
      <c r="T229" s="51">
        <v>0</v>
      </c>
      <c r="U229" s="51">
        <v>0</v>
      </c>
      <c r="V229" s="51">
        <v>0</v>
      </c>
      <c r="W229" s="51">
        <v>0</v>
      </c>
      <c r="X229" s="52" t="s">
        <v>25</v>
      </c>
    </row>
    <row r="230" spans="1:24" ht="46.8" x14ac:dyDescent="0.3">
      <c r="A230" s="54" t="s">
        <v>146</v>
      </c>
      <c r="B230" s="41" t="s">
        <v>147</v>
      </c>
      <c r="C230" s="44" t="s">
        <v>24</v>
      </c>
      <c r="D230" s="51">
        <v>0</v>
      </c>
      <c r="E230" s="51">
        <v>0</v>
      </c>
      <c r="F230" s="51">
        <v>0</v>
      </c>
      <c r="G230" s="51">
        <v>0</v>
      </c>
      <c r="H230" s="51">
        <v>0</v>
      </c>
      <c r="I230" s="51">
        <v>0</v>
      </c>
      <c r="J230" s="51">
        <v>0</v>
      </c>
      <c r="K230" s="51">
        <v>0</v>
      </c>
      <c r="L230" s="51">
        <v>0</v>
      </c>
      <c r="M230" s="51">
        <v>0</v>
      </c>
      <c r="N230" s="51">
        <v>0</v>
      </c>
      <c r="O230" s="47" t="str">
        <f t="shared" si="110"/>
        <v>-</v>
      </c>
      <c r="P230" s="51">
        <v>0</v>
      </c>
      <c r="Q230" s="51">
        <v>0</v>
      </c>
      <c r="R230" s="51">
        <v>0</v>
      </c>
      <c r="S230" s="51">
        <v>0</v>
      </c>
      <c r="T230" s="51">
        <v>0</v>
      </c>
      <c r="U230" s="51">
        <v>0</v>
      </c>
      <c r="V230" s="51">
        <v>0</v>
      </c>
      <c r="W230" s="51">
        <v>0</v>
      </c>
      <c r="X230" s="52" t="s">
        <v>25</v>
      </c>
    </row>
    <row r="231" spans="1:24" ht="46.8" x14ac:dyDescent="0.3">
      <c r="A231" s="54" t="s">
        <v>148</v>
      </c>
      <c r="B231" s="41" t="s">
        <v>149</v>
      </c>
      <c r="C231" s="44" t="s">
        <v>24</v>
      </c>
      <c r="D231" s="51">
        <v>0</v>
      </c>
      <c r="E231" s="51">
        <v>0</v>
      </c>
      <c r="F231" s="51">
        <v>0</v>
      </c>
      <c r="G231" s="51">
        <v>0</v>
      </c>
      <c r="H231" s="51">
        <v>0</v>
      </c>
      <c r="I231" s="51">
        <v>0</v>
      </c>
      <c r="J231" s="51">
        <v>0</v>
      </c>
      <c r="K231" s="51">
        <v>0</v>
      </c>
      <c r="L231" s="51">
        <v>0</v>
      </c>
      <c r="M231" s="51">
        <v>0</v>
      </c>
      <c r="N231" s="51">
        <v>0</v>
      </c>
      <c r="O231" s="47" t="str">
        <f t="shared" si="110"/>
        <v>-</v>
      </c>
      <c r="P231" s="51">
        <v>0</v>
      </c>
      <c r="Q231" s="51">
        <v>0</v>
      </c>
      <c r="R231" s="51">
        <v>0</v>
      </c>
      <c r="S231" s="51">
        <v>0</v>
      </c>
      <c r="T231" s="51">
        <v>0</v>
      </c>
      <c r="U231" s="51">
        <v>0</v>
      </c>
      <c r="V231" s="51">
        <v>0</v>
      </c>
      <c r="W231" s="51">
        <v>0</v>
      </c>
      <c r="X231" s="52" t="s">
        <v>25</v>
      </c>
    </row>
    <row r="232" spans="1:24" ht="46.8" x14ac:dyDescent="0.3">
      <c r="A232" s="54" t="s">
        <v>150</v>
      </c>
      <c r="B232" s="41" t="s">
        <v>151</v>
      </c>
      <c r="C232" s="44" t="s">
        <v>24</v>
      </c>
      <c r="D232" s="51">
        <v>0</v>
      </c>
      <c r="E232" s="51">
        <v>0</v>
      </c>
      <c r="F232" s="51">
        <v>0</v>
      </c>
      <c r="G232" s="51">
        <v>0</v>
      </c>
      <c r="H232" s="51">
        <v>0</v>
      </c>
      <c r="I232" s="51">
        <v>0</v>
      </c>
      <c r="J232" s="51">
        <v>0</v>
      </c>
      <c r="K232" s="51">
        <v>0</v>
      </c>
      <c r="L232" s="51">
        <v>0</v>
      </c>
      <c r="M232" s="51">
        <v>0</v>
      </c>
      <c r="N232" s="51">
        <v>0</v>
      </c>
      <c r="O232" s="47" t="str">
        <f t="shared" si="110"/>
        <v>-</v>
      </c>
      <c r="P232" s="51">
        <v>0</v>
      </c>
      <c r="Q232" s="51">
        <v>0</v>
      </c>
      <c r="R232" s="51">
        <v>0</v>
      </c>
      <c r="S232" s="51">
        <v>0</v>
      </c>
      <c r="T232" s="51">
        <v>0</v>
      </c>
      <c r="U232" s="51">
        <v>0</v>
      </c>
      <c r="V232" s="51">
        <v>0</v>
      </c>
      <c r="W232" s="51">
        <v>0</v>
      </c>
      <c r="X232" s="52" t="s">
        <v>25</v>
      </c>
    </row>
    <row r="233" spans="1:24" ht="62.4" x14ac:dyDescent="0.3">
      <c r="A233" s="54" t="s">
        <v>152</v>
      </c>
      <c r="B233" s="41" t="s">
        <v>153</v>
      </c>
      <c r="C233" s="44" t="s">
        <v>24</v>
      </c>
      <c r="D233" s="51">
        <v>0</v>
      </c>
      <c r="E233" s="51">
        <v>0</v>
      </c>
      <c r="F233" s="51">
        <v>0</v>
      </c>
      <c r="G233" s="51">
        <v>0</v>
      </c>
      <c r="H233" s="51">
        <v>0</v>
      </c>
      <c r="I233" s="51">
        <v>0</v>
      </c>
      <c r="J233" s="51">
        <v>0</v>
      </c>
      <c r="K233" s="51">
        <v>0</v>
      </c>
      <c r="L233" s="51">
        <v>0</v>
      </c>
      <c r="M233" s="51">
        <v>0</v>
      </c>
      <c r="N233" s="51">
        <v>0</v>
      </c>
      <c r="O233" s="47" t="str">
        <f t="shared" si="110"/>
        <v>-</v>
      </c>
      <c r="P233" s="51">
        <v>0</v>
      </c>
      <c r="Q233" s="51">
        <v>0</v>
      </c>
      <c r="R233" s="51">
        <v>0</v>
      </c>
      <c r="S233" s="51">
        <v>0</v>
      </c>
      <c r="T233" s="51">
        <v>0</v>
      </c>
      <c r="U233" s="51">
        <v>0</v>
      </c>
      <c r="V233" s="51">
        <v>0</v>
      </c>
      <c r="W233" s="51">
        <v>0</v>
      </c>
      <c r="X233" s="52" t="s">
        <v>25</v>
      </c>
    </row>
    <row r="234" spans="1:24" ht="62.4" x14ac:dyDescent="0.3">
      <c r="A234" s="54" t="s">
        <v>154</v>
      </c>
      <c r="B234" s="41" t="s">
        <v>155</v>
      </c>
      <c r="C234" s="44" t="s">
        <v>24</v>
      </c>
      <c r="D234" s="51">
        <v>0</v>
      </c>
      <c r="E234" s="51">
        <v>0</v>
      </c>
      <c r="F234" s="51">
        <v>0</v>
      </c>
      <c r="G234" s="51">
        <v>0</v>
      </c>
      <c r="H234" s="51">
        <v>0</v>
      </c>
      <c r="I234" s="51">
        <v>0</v>
      </c>
      <c r="J234" s="51">
        <v>0</v>
      </c>
      <c r="K234" s="51">
        <v>0</v>
      </c>
      <c r="L234" s="51">
        <v>0</v>
      </c>
      <c r="M234" s="51">
        <v>0</v>
      </c>
      <c r="N234" s="51">
        <v>0</v>
      </c>
      <c r="O234" s="47" t="str">
        <f t="shared" si="110"/>
        <v>-</v>
      </c>
      <c r="P234" s="51">
        <v>0</v>
      </c>
      <c r="Q234" s="51">
        <v>0</v>
      </c>
      <c r="R234" s="51">
        <v>0</v>
      </c>
      <c r="S234" s="51">
        <v>0</v>
      </c>
      <c r="T234" s="51">
        <v>0</v>
      </c>
      <c r="U234" s="51">
        <v>0</v>
      </c>
      <c r="V234" s="51">
        <v>0</v>
      </c>
      <c r="W234" s="51">
        <v>0</v>
      </c>
      <c r="X234" s="52" t="s">
        <v>25</v>
      </c>
    </row>
    <row r="235" spans="1:24" ht="31.2" x14ac:dyDescent="0.3">
      <c r="A235" s="54" t="s">
        <v>156</v>
      </c>
      <c r="B235" s="41" t="s">
        <v>157</v>
      </c>
      <c r="C235" s="44" t="s">
        <v>24</v>
      </c>
      <c r="D235" s="51">
        <v>0</v>
      </c>
      <c r="E235" s="51">
        <v>0</v>
      </c>
      <c r="F235" s="51">
        <v>0</v>
      </c>
      <c r="G235" s="51">
        <v>0</v>
      </c>
      <c r="H235" s="51">
        <v>0</v>
      </c>
      <c r="I235" s="51">
        <v>0</v>
      </c>
      <c r="J235" s="51">
        <v>0</v>
      </c>
      <c r="K235" s="51">
        <v>0</v>
      </c>
      <c r="L235" s="51">
        <v>0</v>
      </c>
      <c r="M235" s="51">
        <v>0</v>
      </c>
      <c r="N235" s="51">
        <v>0</v>
      </c>
      <c r="O235" s="47" t="str">
        <f t="shared" si="110"/>
        <v>-</v>
      </c>
      <c r="P235" s="51">
        <v>0</v>
      </c>
      <c r="Q235" s="51">
        <v>0</v>
      </c>
      <c r="R235" s="51">
        <v>0</v>
      </c>
      <c r="S235" s="51">
        <v>0</v>
      </c>
      <c r="T235" s="51">
        <v>0</v>
      </c>
      <c r="U235" s="51">
        <v>0</v>
      </c>
      <c r="V235" s="51">
        <v>0</v>
      </c>
      <c r="W235" s="51">
        <v>0</v>
      </c>
      <c r="X235" s="52" t="s">
        <v>25</v>
      </c>
    </row>
    <row r="236" spans="1:24" ht="31.2" x14ac:dyDescent="0.3">
      <c r="A236" s="54" t="s">
        <v>158</v>
      </c>
      <c r="B236" s="41" t="s">
        <v>159</v>
      </c>
      <c r="C236" s="44" t="s">
        <v>24</v>
      </c>
      <c r="D236" s="51">
        <v>0</v>
      </c>
      <c r="E236" s="51">
        <v>0</v>
      </c>
      <c r="F236" s="51">
        <v>0</v>
      </c>
      <c r="G236" s="51">
        <v>0</v>
      </c>
      <c r="H236" s="51">
        <v>0</v>
      </c>
      <c r="I236" s="51">
        <v>0</v>
      </c>
      <c r="J236" s="51">
        <v>0</v>
      </c>
      <c r="K236" s="51">
        <v>0</v>
      </c>
      <c r="L236" s="51">
        <v>0</v>
      </c>
      <c r="M236" s="51">
        <v>0</v>
      </c>
      <c r="N236" s="51">
        <v>0</v>
      </c>
      <c r="O236" s="47" t="str">
        <f t="shared" si="110"/>
        <v>-</v>
      </c>
      <c r="P236" s="51">
        <v>0</v>
      </c>
      <c r="Q236" s="51">
        <v>0</v>
      </c>
      <c r="R236" s="51">
        <v>0</v>
      </c>
      <c r="S236" s="51">
        <v>0</v>
      </c>
      <c r="T236" s="51">
        <v>0</v>
      </c>
      <c r="U236" s="51">
        <v>0</v>
      </c>
      <c r="V236" s="51">
        <v>0</v>
      </c>
      <c r="W236" s="51">
        <v>0</v>
      </c>
      <c r="X236" s="52" t="s">
        <v>25</v>
      </c>
    </row>
    <row r="237" spans="1:24" ht="31.2" x14ac:dyDescent="0.3">
      <c r="A237" s="54" t="s">
        <v>160</v>
      </c>
      <c r="B237" s="41" t="s">
        <v>161</v>
      </c>
      <c r="C237" s="44" t="s">
        <v>24</v>
      </c>
      <c r="D237" s="51">
        <v>0</v>
      </c>
      <c r="E237" s="51">
        <v>0</v>
      </c>
      <c r="F237" s="51">
        <v>0</v>
      </c>
      <c r="G237" s="51">
        <v>0</v>
      </c>
      <c r="H237" s="51">
        <v>0</v>
      </c>
      <c r="I237" s="51">
        <v>0</v>
      </c>
      <c r="J237" s="51">
        <v>0</v>
      </c>
      <c r="K237" s="51">
        <v>0</v>
      </c>
      <c r="L237" s="51">
        <v>0</v>
      </c>
      <c r="M237" s="51">
        <v>0</v>
      </c>
      <c r="N237" s="51">
        <v>0</v>
      </c>
      <c r="O237" s="47" t="str">
        <f t="shared" si="110"/>
        <v>-</v>
      </c>
      <c r="P237" s="51">
        <v>0</v>
      </c>
      <c r="Q237" s="51">
        <v>0</v>
      </c>
      <c r="R237" s="51">
        <v>0</v>
      </c>
      <c r="S237" s="51">
        <v>0</v>
      </c>
      <c r="T237" s="51">
        <v>0</v>
      </c>
      <c r="U237" s="51">
        <v>0</v>
      </c>
      <c r="V237" s="51">
        <v>0</v>
      </c>
      <c r="W237" s="51">
        <v>0</v>
      </c>
      <c r="X237" s="52" t="s">
        <v>25</v>
      </c>
    </row>
    <row r="238" spans="1:24" x14ac:dyDescent="0.3">
      <c r="A238" s="54" t="s">
        <v>162</v>
      </c>
      <c r="B238" s="41" t="s">
        <v>163</v>
      </c>
      <c r="C238" s="44" t="s">
        <v>24</v>
      </c>
      <c r="D238" s="51">
        <v>0</v>
      </c>
      <c r="E238" s="51">
        <v>0</v>
      </c>
      <c r="F238" s="51">
        <v>0</v>
      </c>
      <c r="G238" s="51">
        <v>0</v>
      </c>
      <c r="H238" s="51">
        <v>0</v>
      </c>
      <c r="I238" s="51">
        <v>0</v>
      </c>
      <c r="J238" s="51">
        <v>0</v>
      </c>
      <c r="K238" s="51">
        <v>0</v>
      </c>
      <c r="L238" s="51">
        <v>0</v>
      </c>
      <c r="M238" s="51">
        <v>0</v>
      </c>
      <c r="N238" s="51">
        <v>0</v>
      </c>
      <c r="O238" s="47" t="str">
        <f t="shared" si="110"/>
        <v>-</v>
      </c>
      <c r="P238" s="51">
        <v>0</v>
      </c>
      <c r="Q238" s="51">
        <v>0</v>
      </c>
      <c r="R238" s="51">
        <v>0</v>
      </c>
      <c r="S238" s="51">
        <v>0</v>
      </c>
      <c r="T238" s="51">
        <v>0</v>
      </c>
      <c r="U238" s="51">
        <v>0</v>
      </c>
      <c r="V238" s="51">
        <v>0</v>
      </c>
      <c r="W238" s="51">
        <v>0</v>
      </c>
      <c r="X238" s="52" t="s">
        <v>25</v>
      </c>
    </row>
    <row r="239" spans="1:24" x14ac:dyDescent="0.3">
      <c r="A239" s="54" t="s">
        <v>164</v>
      </c>
      <c r="B239" s="41" t="s">
        <v>165</v>
      </c>
      <c r="C239" s="44" t="s">
        <v>24</v>
      </c>
      <c r="D239" s="51">
        <v>0</v>
      </c>
      <c r="E239" s="51">
        <v>0</v>
      </c>
      <c r="F239" s="51">
        <v>0</v>
      </c>
      <c r="G239" s="51">
        <v>0</v>
      </c>
      <c r="H239" s="51">
        <v>0</v>
      </c>
      <c r="I239" s="51">
        <v>0</v>
      </c>
      <c r="J239" s="51">
        <v>0</v>
      </c>
      <c r="K239" s="51">
        <v>0</v>
      </c>
      <c r="L239" s="51">
        <v>0</v>
      </c>
      <c r="M239" s="51">
        <v>0</v>
      </c>
      <c r="N239" s="51">
        <v>0</v>
      </c>
      <c r="O239" s="47" t="str">
        <f t="shared" si="110"/>
        <v>-</v>
      </c>
      <c r="P239" s="51">
        <v>0</v>
      </c>
      <c r="Q239" s="51">
        <v>0</v>
      </c>
      <c r="R239" s="51">
        <v>0</v>
      </c>
      <c r="S239" s="51">
        <v>0</v>
      </c>
      <c r="T239" s="51">
        <v>0</v>
      </c>
      <c r="U239" s="51">
        <v>0</v>
      </c>
      <c r="V239" s="51">
        <v>0</v>
      </c>
      <c r="W239" s="51">
        <v>0</v>
      </c>
      <c r="X239" s="52" t="s">
        <v>25</v>
      </c>
    </row>
    <row r="240" spans="1:24" x14ac:dyDescent="0.3">
      <c r="A240" s="54" t="s">
        <v>166</v>
      </c>
      <c r="B240" s="41" t="s">
        <v>116</v>
      </c>
      <c r="C240" s="44" t="s">
        <v>24</v>
      </c>
      <c r="D240" s="51">
        <v>0</v>
      </c>
      <c r="E240" s="51">
        <v>0</v>
      </c>
      <c r="F240" s="51">
        <v>0</v>
      </c>
      <c r="G240" s="51">
        <v>0</v>
      </c>
      <c r="H240" s="51">
        <v>0</v>
      </c>
      <c r="I240" s="51">
        <v>0</v>
      </c>
      <c r="J240" s="51">
        <v>0</v>
      </c>
      <c r="K240" s="51">
        <v>0</v>
      </c>
      <c r="L240" s="51">
        <v>0</v>
      </c>
      <c r="M240" s="51">
        <v>0</v>
      </c>
      <c r="N240" s="51">
        <v>0</v>
      </c>
      <c r="O240" s="47" t="str">
        <f t="shared" si="110"/>
        <v>-</v>
      </c>
      <c r="P240" s="51">
        <v>0</v>
      </c>
      <c r="Q240" s="51">
        <v>0</v>
      </c>
      <c r="R240" s="51">
        <v>0</v>
      </c>
      <c r="S240" s="51">
        <v>0</v>
      </c>
      <c r="T240" s="51">
        <v>0</v>
      </c>
      <c r="U240" s="51">
        <v>0</v>
      </c>
      <c r="V240" s="51">
        <v>0</v>
      </c>
      <c r="W240" s="51">
        <v>0</v>
      </c>
      <c r="X240" s="52" t="s">
        <v>25</v>
      </c>
    </row>
    <row r="241" spans="1:24" x14ac:dyDescent="0.3">
      <c r="A241" s="54" t="s">
        <v>167</v>
      </c>
      <c r="B241" s="41" t="s">
        <v>168</v>
      </c>
      <c r="C241" s="44" t="s">
        <v>24</v>
      </c>
      <c r="D241" s="51">
        <v>0</v>
      </c>
      <c r="E241" s="51">
        <v>0</v>
      </c>
      <c r="F241" s="51">
        <v>0</v>
      </c>
      <c r="G241" s="51">
        <v>0</v>
      </c>
      <c r="H241" s="51">
        <v>0</v>
      </c>
      <c r="I241" s="51">
        <v>0</v>
      </c>
      <c r="J241" s="51">
        <v>0</v>
      </c>
      <c r="K241" s="51">
        <v>0</v>
      </c>
      <c r="L241" s="51">
        <v>0</v>
      </c>
      <c r="M241" s="51">
        <v>0</v>
      </c>
      <c r="N241" s="51">
        <v>0</v>
      </c>
      <c r="O241" s="47" t="str">
        <f t="shared" si="110"/>
        <v>-</v>
      </c>
      <c r="P241" s="51">
        <v>0</v>
      </c>
      <c r="Q241" s="51">
        <v>0</v>
      </c>
      <c r="R241" s="51">
        <v>0</v>
      </c>
      <c r="S241" s="51">
        <v>0</v>
      </c>
      <c r="T241" s="51">
        <v>0</v>
      </c>
      <c r="U241" s="51">
        <v>0</v>
      </c>
      <c r="V241" s="51">
        <v>0</v>
      </c>
      <c r="W241" s="51">
        <v>0</v>
      </c>
      <c r="X241" s="52" t="s">
        <v>25</v>
      </c>
    </row>
    <row r="242" spans="1:24" ht="31.2" x14ac:dyDescent="0.3">
      <c r="A242" s="54" t="s">
        <v>169</v>
      </c>
      <c r="B242" s="41" t="s">
        <v>170</v>
      </c>
      <c r="C242" s="44" t="s">
        <v>24</v>
      </c>
      <c r="D242" s="51">
        <v>0</v>
      </c>
      <c r="E242" s="51">
        <v>0</v>
      </c>
      <c r="F242" s="51">
        <v>0</v>
      </c>
      <c r="G242" s="51">
        <v>0</v>
      </c>
      <c r="H242" s="51">
        <v>0</v>
      </c>
      <c r="I242" s="51">
        <v>0</v>
      </c>
      <c r="J242" s="51">
        <v>0</v>
      </c>
      <c r="K242" s="51">
        <v>0</v>
      </c>
      <c r="L242" s="51">
        <v>0</v>
      </c>
      <c r="M242" s="51">
        <v>0</v>
      </c>
      <c r="N242" s="51">
        <v>0</v>
      </c>
      <c r="O242" s="47" t="str">
        <f t="shared" si="110"/>
        <v>-</v>
      </c>
      <c r="P242" s="51">
        <v>0</v>
      </c>
      <c r="Q242" s="51">
        <v>0</v>
      </c>
      <c r="R242" s="51">
        <v>0</v>
      </c>
      <c r="S242" s="51">
        <v>0</v>
      </c>
      <c r="T242" s="51">
        <v>0</v>
      </c>
      <c r="U242" s="51">
        <v>0</v>
      </c>
      <c r="V242" s="51">
        <v>0</v>
      </c>
      <c r="W242" s="51">
        <v>0</v>
      </c>
      <c r="X242" s="52" t="s">
        <v>25</v>
      </c>
    </row>
    <row r="243" spans="1:24" x14ac:dyDescent="0.3">
      <c r="A243" s="54" t="s">
        <v>171</v>
      </c>
      <c r="B243" s="41" t="s">
        <v>172</v>
      </c>
      <c r="C243" s="44" t="s">
        <v>24</v>
      </c>
      <c r="D243" s="51">
        <v>0</v>
      </c>
      <c r="E243" s="51">
        <v>0</v>
      </c>
      <c r="F243" s="51">
        <v>0</v>
      </c>
      <c r="G243" s="51">
        <v>0</v>
      </c>
      <c r="H243" s="51">
        <v>0</v>
      </c>
      <c r="I243" s="51">
        <v>0</v>
      </c>
      <c r="J243" s="51">
        <v>0</v>
      </c>
      <c r="K243" s="51">
        <v>0</v>
      </c>
      <c r="L243" s="51">
        <v>0</v>
      </c>
      <c r="M243" s="51">
        <v>0</v>
      </c>
      <c r="N243" s="51">
        <v>0</v>
      </c>
      <c r="O243" s="47" t="str">
        <f t="shared" si="110"/>
        <v>-</v>
      </c>
      <c r="P243" s="51">
        <v>0</v>
      </c>
      <c r="Q243" s="51">
        <v>0</v>
      </c>
      <c r="R243" s="51">
        <v>0</v>
      </c>
      <c r="S243" s="51">
        <v>0</v>
      </c>
      <c r="T243" s="51">
        <v>0</v>
      </c>
      <c r="U243" s="51">
        <v>0</v>
      </c>
      <c r="V243" s="51">
        <v>0</v>
      </c>
      <c r="W243" s="51">
        <v>0</v>
      </c>
      <c r="X243" s="52" t="s">
        <v>25</v>
      </c>
    </row>
    <row r="244" spans="1:24" ht="31.2" x14ac:dyDescent="0.3">
      <c r="A244" s="54" t="s">
        <v>173</v>
      </c>
      <c r="B244" s="41" t="s">
        <v>174</v>
      </c>
      <c r="C244" s="44" t="s">
        <v>24</v>
      </c>
      <c r="D244" s="51">
        <v>0</v>
      </c>
      <c r="E244" s="51">
        <v>0</v>
      </c>
      <c r="F244" s="51">
        <v>0</v>
      </c>
      <c r="G244" s="51">
        <v>0</v>
      </c>
      <c r="H244" s="51">
        <v>0</v>
      </c>
      <c r="I244" s="51">
        <v>0</v>
      </c>
      <c r="J244" s="51">
        <v>0</v>
      </c>
      <c r="K244" s="51">
        <v>0</v>
      </c>
      <c r="L244" s="51">
        <v>0</v>
      </c>
      <c r="M244" s="51">
        <v>0</v>
      </c>
      <c r="N244" s="51">
        <v>0</v>
      </c>
      <c r="O244" s="47" t="str">
        <f t="shared" si="110"/>
        <v>-</v>
      </c>
      <c r="P244" s="51">
        <v>0</v>
      </c>
      <c r="Q244" s="51">
        <v>0</v>
      </c>
      <c r="R244" s="51">
        <v>0</v>
      </c>
      <c r="S244" s="51">
        <v>0</v>
      </c>
      <c r="T244" s="51">
        <v>0</v>
      </c>
      <c r="U244" s="51">
        <v>0</v>
      </c>
      <c r="V244" s="51">
        <v>0</v>
      </c>
      <c r="W244" s="51">
        <v>0</v>
      </c>
      <c r="X244" s="52" t="s">
        <v>25</v>
      </c>
    </row>
    <row r="245" spans="1:24" ht="31.2" x14ac:dyDescent="0.3">
      <c r="A245" s="54" t="s">
        <v>175</v>
      </c>
      <c r="B245" s="41" t="s">
        <v>118</v>
      </c>
      <c r="C245" s="44" t="s">
        <v>24</v>
      </c>
      <c r="D245" s="51">
        <v>0</v>
      </c>
      <c r="E245" s="51">
        <v>0</v>
      </c>
      <c r="F245" s="51">
        <v>0</v>
      </c>
      <c r="G245" s="51">
        <v>0</v>
      </c>
      <c r="H245" s="51">
        <v>0</v>
      </c>
      <c r="I245" s="51">
        <v>0</v>
      </c>
      <c r="J245" s="51">
        <v>0</v>
      </c>
      <c r="K245" s="51">
        <v>0</v>
      </c>
      <c r="L245" s="51">
        <v>0</v>
      </c>
      <c r="M245" s="51">
        <v>0</v>
      </c>
      <c r="N245" s="51">
        <v>0</v>
      </c>
      <c r="O245" s="47" t="str">
        <f t="shared" si="110"/>
        <v>-</v>
      </c>
      <c r="P245" s="51">
        <v>0</v>
      </c>
      <c r="Q245" s="51">
        <v>0</v>
      </c>
      <c r="R245" s="51">
        <v>0</v>
      </c>
      <c r="S245" s="51">
        <v>0</v>
      </c>
      <c r="T245" s="51">
        <v>0</v>
      </c>
      <c r="U245" s="51">
        <v>0</v>
      </c>
      <c r="V245" s="51">
        <v>0</v>
      </c>
      <c r="W245" s="51">
        <v>0</v>
      </c>
      <c r="X245" s="52" t="s">
        <v>25</v>
      </c>
    </row>
    <row r="246" spans="1:24" ht="31.2" x14ac:dyDescent="0.3">
      <c r="A246" s="54" t="s">
        <v>176</v>
      </c>
      <c r="B246" s="41" t="s">
        <v>177</v>
      </c>
      <c r="C246" s="44" t="s">
        <v>24</v>
      </c>
      <c r="D246" s="51">
        <v>0</v>
      </c>
      <c r="E246" s="51">
        <v>0</v>
      </c>
      <c r="F246" s="51">
        <v>0</v>
      </c>
      <c r="G246" s="51">
        <v>0</v>
      </c>
      <c r="H246" s="51">
        <v>0</v>
      </c>
      <c r="I246" s="51">
        <v>0</v>
      </c>
      <c r="J246" s="51">
        <v>0</v>
      </c>
      <c r="K246" s="51">
        <v>0</v>
      </c>
      <c r="L246" s="51">
        <v>0</v>
      </c>
      <c r="M246" s="51">
        <v>0</v>
      </c>
      <c r="N246" s="51">
        <v>0</v>
      </c>
      <c r="O246" s="47" t="str">
        <f t="shared" si="110"/>
        <v>-</v>
      </c>
      <c r="P246" s="51">
        <v>0</v>
      </c>
      <c r="Q246" s="51">
        <v>0</v>
      </c>
      <c r="R246" s="51">
        <v>0</v>
      </c>
      <c r="S246" s="51">
        <v>0</v>
      </c>
      <c r="T246" s="51">
        <v>0</v>
      </c>
      <c r="U246" s="51">
        <v>0</v>
      </c>
      <c r="V246" s="51">
        <v>0</v>
      </c>
      <c r="W246" s="51">
        <v>0</v>
      </c>
      <c r="X246" s="52" t="s">
        <v>25</v>
      </c>
    </row>
    <row r="247" spans="1:24" x14ac:dyDescent="0.3">
      <c r="A247" s="54" t="s">
        <v>178</v>
      </c>
      <c r="B247" s="41" t="s">
        <v>179</v>
      </c>
      <c r="C247" s="44" t="s">
        <v>24</v>
      </c>
      <c r="D247" s="51">
        <v>0</v>
      </c>
      <c r="E247" s="51">
        <v>0</v>
      </c>
      <c r="F247" s="51">
        <v>0</v>
      </c>
      <c r="G247" s="51">
        <v>0</v>
      </c>
      <c r="H247" s="51">
        <v>0</v>
      </c>
      <c r="I247" s="51">
        <v>0</v>
      </c>
      <c r="J247" s="51">
        <v>0</v>
      </c>
      <c r="K247" s="51">
        <v>0</v>
      </c>
      <c r="L247" s="51">
        <v>0</v>
      </c>
      <c r="M247" s="51">
        <v>0</v>
      </c>
      <c r="N247" s="51">
        <v>0</v>
      </c>
      <c r="O247" s="47" t="str">
        <f t="shared" si="110"/>
        <v>-</v>
      </c>
      <c r="P247" s="51">
        <v>0</v>
      </c>
      <c r="Q247" s="51">
        <v>0</v>
      </c>
      <c r="R247" s="51">
        <v>0</v>
      </c>
      <c r="S247" s="51">
        <v>0</v>
      </c>
      <c r="T247" s="51">
        <v>0</v>
      </c>
      <c r="U247" s="51">
        <v>0</v>
      </c>
      <c r="V247" s="51">
        <v>0</v>
      </c>
      <c r="W247" s="51">
        <v>0</v>
      </c>
      <c r="X247" s="52" t="s">
        <v>25</v>
      </c>
    </row>
    <row r="248" spans="1:24" ht="31.2" x14ac:dyDescent="0.3">
      <c r="A248" s="54" t="s">
        <v>180</v>
      </c>
      <c r="B248" s="41" t="s">
        <v>181</v>
      </c>
      <c r="C248" s="44" t="s">
        <v>24</v>
      </c>
      <c r="D248" s="51">
        <v>0</v>
      </c>
      <c r="E248" s="51">
        <v>0</v>
      </c>
      <c r="F248" s="51">
        <v>0</v>
      </c>
      <c r="G248" s="51">
        <v>0</v>
      </c>
      <c r="H248" s="51">
        <v>0</v>
      </c>
      <c r="I248" s="51">
        <v>0</v>
      </c>
      <c r="J248" s="51">
        <v>0</v>
      </c>
      <c r="K248" s="51">
        <v>0</v>
      </c>
      <c r="L248" s="51">
        <v>0</v>
      </c>
      <c r="M248" s="51">
        <v>0</v>
      </c>
      <c r="N248" s="51">
        <v>0</v>
      </c>
      <c r="O248" s="47" t="str">
        <f t="shared" si="110"/>
        <v>-</v>
      </c>
      <c r="P248" s="51">
        <v>0</v>
      </c>
      <c r="Q248" s="51">
        <v>0</v>
      </c>
      <c r="R248" s="51">
        <v>0</v>
      </c>
      <c r="S248" s="51">
        <v>0</v>
      </c>
      <c r="T248" s="51">
        <v>0</v>
      </c>
      <c r="U248" s="51">
        <v>0</v>
      </c>
      <c r="V248" s="51">
        <v>0</v>
      </c>
      <c r="W248" s="51">
        <v>0</v>
      </c>
      <c r="X248" s="52" t="s">
        <v>25</v>
      </c>
    </row>
    <row r="249" spans="1:24" ht="31.2" x14ac:dyDescent="0.3">
      <c r="A249" s="54" t="s">
        <v>182</v>
      </c>
      <c r="B249" s="41" t="s">
        <v>183</v>
      </c>
      <c r="C249" s="44" t="s">
        <v>24</v>
      </c>
      <c r="D249" s="51">
        <v>0</v>
      </c>
      <c r="E249" s="51">
        <v>0</v>
      </c>
      <c r="F249" s="51">
        <v>0</v>
      </c>
      <c r="G249" s="51">
        <v>0</v>
      </c>
      <c r="H249" s="51">
        <v>0</v>
      </c>
      <c r="I249" s="51">
        <v>0</v>
      </c>
      <c r="J249" s="51">
        <v>0</v>
      </c>
      <c r="K249" s="51">
        <v>0</v>
      </c>
      <c r="L249" s="51">
        <v>0</v>
      </c>
      <c r="M249" s="51">
        <v>0</v>
      </c>
      <c r="N249" s="51">
        <v>0</v>
      </c>
      <c r="O249" s="47" t="str">
        <f t="shared" si="110"/>
        <v>-</v>
      </c>
      <c r="P249" s="51">
        <v>0</v>
      </c>
      <c r="Q249" s="51">
        <v>0</v>
      </c>
      <c r="R249" s="51">
        <v>0</v>
      </c>
      <c r="S249" s="51">
        <v>0</v>
      </c>
      <c r="T249" s="51">
        <v>0</v>
      </c>
      <c r="U249" s="51">
        <v>0</v>
      </c>
      <c r="V249" s="51">
        <v>0</v>
      </c>
      <c r="W249" s="51">
        <v>0</v>
      </c>
      <c r="X249" s="52" t="s">
        <v>25</v>
      </c>
    </row>
    <row r="250" spans="1:24" x14ac:dyDescent="0.3">
      <c r="A250" s="54" t="s">
        <v>184</v>
      </c>
      <c r="B250" s="41" t="s">
        <v>179</v>
      </c>
      <c r="C250" s="44" t="s">
        <v>24</v>
      </c>
      <c r="D250" s="51">
        <v>0</v>
      </c>
      <c r="E250" s="51">
        <v>0</v>
      </c>
      <c r="F250" s="51">
        <v>0</v>
      </c>
      <c r="G250" s="51">
        <v>0</v>
      </c>
      <c r="H250" s="51">
        <v>0</v>
      </c>
      <c r="I250" s="51">
        <v>0</v>
      </c>
      <c r="J250" s="51">
        <v>0</v>
      </c>
      <c r="K250" s="51">
        <v>0</v>
      </c>
      <c r="L250" s="51">
        <v>0</v>
      </c>
      <c r="M250" s="51">
        <v>0</v>
      </c>
      <c r="N250" s="51">
        <v>0</v>
      </c>
      <c r="O250" s="47" t="str">
        <f t="shared" si="110"/>
        <v>-</v>
      </c>
      <c r="P250" s="51">
        <v>0</v>
      </c>
      <c r="Q250" s="51">
        <v>0</v>
      </c>
      <c r="R250" s="51">
        <v>0</v>
      </c>
      <c r="S250" s="51">
        <v>0</v>
      </c>
      <c r="T250" s="51">
        <v>0</v>
      </c>
      <c r="U250" s="51">
        <v>0</v>
      </c>
      <c r="V250" s="51">
        <v>0</v>
      </c>
      <c r="W250" s="51">
        <v>0</v>
      </c>
      <c r="X250" s="52" t="s">
        <v>25</v>
      </c>
    </row>
    <row r="251" spans="1:24" ht="31.2" x14ac:dyDescent="0.3">
      <c r="A251" s="54" t="s">
        <v>185</v>
      </c>
      <c r="B251" s="41" t="s">
        <v>181</v>
      </c>
      <c r="C251" s="44" t="s">
        <v>24</v>
      </c>
      <c r="D251" s="51">
        <v>0</v>
      </c>
      <c r="E251" s="51">
        <v>0</v>
      </c>
      <c r="F251" s="51">
        <v>0</v>
      </c>
      <c r="G251" s="51">
        <v>0</v>
      </c>
      <c r="H251" s="51">
        <v>0</v>
      </c>
      <c r="I251" s="51">
        <v>0</v>
      </c>
      <c r="J251" s="51">
        <v>0</v>
      </c>
      <c r="K251" s="51">
        <v>0</v>
      </c>
      <c r="L251" s="51">
        <v>0</v>
      </c>
      <c r="M251" s="51">
        <v>0</v>
      </c>
      <c r="N251" s="51">
        <v>0</v>
      </c>
      <c r="O251" s="47" t="str">
        <f t="shared" si="110"/>
        <v>-</v>
      </c>
      <c r="P251" s="51">
        <v>0</v>
      </c>
      <c r="Q251" s="51">
        <v>0</v>
      </c>
      <c r="R251" s="51">
        <v>0</v>
      </c>
      <c r="S251" s="51">
        <v>0</v>
      </c>
      <c r="T251" s="51">
        <v>0</v>
      </c>
      <c r="U251" s="51">
        <v>0</v>
      </c>
      <c r="V251" s="51">
        <v>0</v>
      </c>
      <c r="W251" s="51">
        <v>0</v>
      </c>
      <c r="X251" s="52" t="s">
        <v>25</v>
      </c>
    </row>
    <row r="252" spans="1:24" ht="31.2" x14ac:dyDescent="0.3">
      <c r="A252" s="54" t="s">
        <v>186</v>
      </c>
      <c r="B252" s="41" t="s">
        <v>183</v>
      </c>
      <c r="C252" s="44" t="s">
        <v>24</v>
      </c>
      <c r="D252" s="51">
        <v>0</v>
      </c>
      <c r="E252" s="51">
        <v>0</v>
      </c>
      <c r="F252" s="51">
        <v>0</v>
      </c>
      <c r="G252" s="51">
        <v>0</v>
      </c>
      <c r="H252" s="51">
        <v>0</v>
      </c>
      <c r="I252" s="51">
        <v>0</v>
      </c>
      <c r="J252" s="51">
        <v>0</v>
      </c>
      <c r="K252" s="51">
        <v>0</v>
      </c>
      <c r="L252" s="51">
        <v>0</v>
      </c>
      <c r="M252" s="51">
        <v>0</v>
      </c>
      <c r="N252" s="51">
        <v>0</v>
      </c>
      <c r="O252" s="47" t="str">
        <f t="shared" si="110"/>
        <v>-</v>
      </c>
      <c r="P252" s="51">
        <v>0</v>
      </c>
      <c r="Q252" s="51">
        <v>0</v>
      </c>
      <c r="R252" s="51">
        <v>0</v>
      </c>
      <c r="S252" s="51">
        <v>0</v>
      </c>
      <c r="T252" s="51">
        <v>0</v>
      </c>
      <c r="U252" s="51">
        <v>0</v>
      </c>
      <c r="V252" s="51">
        <v>0</v>
      </c>
      <c r="W252" s="51">
        <v>0</v>
      </c>
      <c r="X252" s="52" t="s">
        <v>25</v>
      </c>
    </row>
    <row r="253" spans="1:24" x14ac:dyDescent="0.3">
      <c r="A253" s="54" t="s">
        <v>187</v>
      </c>
      <c r="B253" s="41" t="s">
        <v>188</v>
      </c>
      <c r="C253" s="44" t="s">
        <v>24</v>
      </c>
      <c r="D253" s="51">
        <v>0</v>
      </c>
      <c r="E253" s="51">
        <v>0</v>
      </c>
      <c r="F253" s="51">
        <v>0</v>
      </c>
      <c r="G253" s="51">
        <v>0</v>
      </c>
      <c r="H253" s="51">
        <v>0</v>
      </c>
      <c r="I253" s="51">
        <v>0</v>
      </c>
      <c r="J253" s="51">
        <v>0</v>
      </c>
      <c r="K253" s="51">
        <v>0</v>
      </c>
      <c r="L253" s="51">
        <v>0</v>
      </c>
      <c r="M253" s="51">
        <v>0</v>
      </c>
      <c r="N253" s="51">
        <v>0</v>
      </c>
      <c r="O253" s="47" t="str">
        <f t="shared" si="110"/>
        <v>-</v>
      </c>
      <c r="P253" s="51">
        <v>0</v>
      </c>
      <c r="Q253" s="51">
        <v>0</v>
      </c>
      <c r="R253" s="51">
        <v>0</v>
      </c>
      <c r="S253" s="51">
        <v>0</v>
      </c>
      <c r="T253" s="51">
        <v>0</v>
      </c>
      <c r="U253" s="51">
        <v>0</v>
      </c>
      <c r="V253" s="51">
        <v>0</v>
      </c>
      <c r="W253" s="51">
        <v>0</v>
      </c>
      <c r="X253" s="52" t="s">
        <v>25</v>
      </c>
    </row>
    <row r="254" spans="1:24" ht="31.2" x14ac:dyDescent="0.3">
      <c r="A254" s="54" t="s">
        <v>189</v>
      </c>
      <c r="B254" s="41" t="s">
        <v>190</v>
      </c>
      <c r="C254" s="44" t="s">
        <v>24</v>
      </c>
      <c r="D254" s="51">
        <v>0</v>
      </c>
      <c r="E254" s="51">
        <v>0</v>
      </c>
      <c r="F254" s="51">
        <v>0</v>
      </c>
      <c r="G254" s="51">
        <v>0</v>
      </c>
      <c r="H254" s="51">
        <v>0</v>
      </c>
      <c r="I254" s="51">
        <v>0</v>
      </c>
      <c r="J254" s="51">
        <v>0</v>
      </c>
      <c r="K254" s="51">
        <v>0</v>
      </c>
      <c r="L254" s="51">
        <v>0</v>
      </c>
      <c r="M254" s="51">
        <v>0</v>
      </c>
      <c r="N254" s="51">
        <v>0</v>
      </c>
      <c r="O254" s="47" t="str">
        <f t="shared" si="110"/>
        <v>-</v>
      </c>
      <c r="P254" s="51">
        <v>0</v>
      </c>
      <c r="Q254" s="51">
        <v>0</v>
      </c>
      <c r="R254" s="51">
        <v>0</v>
      </c>
      <c r="S254" s="51">
        <v>0</v>
      </c>
      <c r="T254" s="51">
        <v>0</v>
      </c>
      <c r="U254" s="51">
        <v>0</v>
      </c>
      <c r="V254" s="51">
        <v>0</v>
      </c>
      <c r="W254" s="51">
        <v>0</v>
      </c>
      <c r="X254" s="52" t="s">
        <v>25</v>
      </c>
    </row>
    <row r="255" spans="1:24" x14ac:dyDescent="0.3">
      <c r="A255" s="54" t="s">
        <v>191</v>
      </c>
      <c r="B255" s="41" t="s">
        <v>192</v>
      </c>
      <c r="C255" s="44" t="s">
        <v>24</v>
      </c>
      <c r="D255" s="51">
        <v>0</v>
      </c>
      <c r="E255" s="51">
        <v>0</v>
      </c>
      <c r="F255" s="51">
        <v>0</v>
      </c>
      <c r="G255" s="51">
        <v>0</v>
      </c>
      <c r="H255" s="51">
        <v>0</v>
      </c>
      <c r="I255" s="51">
        <v>0</v>
      </c>
      <c r="J255" s="51">
        <v>0</v>
      </c>
      <c r="K255" s="51">
        <v>0</v>
      </c>
      <c r="L255" s="51">
        <v>0</v>
      </c>
      <c r="M255" s="51">
        <v>0</v>
      </c>
      <c r="N255" s="51">
        <v>0</v>
      </c>
      <c r="O255" s="47" t="str">
        <f t="shared" si="110"/>
        <v>-</v>
      </c>
      <c r="P255" s="51">
        <v>0</v>
      </c>
      <c r="Q255" s="51">
        <v>0</v>
      </c>
      <c r="R255" s="51">
        <v>0</v>
      </c>
      <c r="S255" s="51">
        <v>0</v>
      </c>
      <c r="T255" s="51">
        <v>0</v>
      </c>
      <c r="U255" s="51">
        <v>0</v>
      </c>
      <c r="V255" s="51">
        <v>0</v>
      </c>
      <c r="W255" s="51">
        <v>0</v>
      </c>
      <c r="X255" s="52" t="s">
        <v>25</v>
      </c>
    </row>
    <row r="256" spans="1:24" x14ac:dyDescent="0.3">
      <c r="A256" s="54" t="s">
        <v>193</v>
      </c>
      <c r="B256" s="41" t="s">
        <v>194</v>
      </c>
      <c r="C256" s="44" t="s">
        <v>24</v>
      </c>
      <c r="D256" s="51">
        <v>0</v>
      </c>
      <c r="E256" s="51">
        <v>0</v>
      </c>
      <c r="F256" s="51">
        <v>0</v>
      </c>
      <c r="G256" s="51">
        <v>0</v>
      </c>
      <c r="H256" s="51">
        <v>0</v>
      </c>
      <c r="I256" s="51">
        <v>0</v>
      </c>
      <c r="J256" s="51">
        <v>0</v>
      </c>
      <c r="K256" s="51">
        <v>0</v>
      </c>
      <c r="L256" s="51">
        <v>0</v>
      </c>
      <c r="M256" s="51">
        <v>0</v>
      </c>
      <c r="N256" s="51">
        <v>0</v>
      </c>
      <c r="O256" s="47" t="str">
        <f t="shared" si="110"/>
        <v>-</v>
      </c>
      <c r="P256" s="51">
        <v>0</v>
      </c>
      <c r="Q256" s="51">
        <v>0</v>
      </c>
      <c r="R256" s="51">
        <v>0</v>
      </c>
      <c r="S256" s="51">
        <v>0</v>
      </c>
      <c r="T256" s="51">
        <v>0</v>
      </c>
      <c r="U256" s="51">
        <v>0</v>
      </c>
      <c r="V256" s="51">
        <v>0</v>
      </c>
      <c r="W256" s="51">
        <v>0</v>
      </c>
      <c r="X256" s="52" t="s">
        <v>25</v>
      </c>
    </row>
    <row r="257" spans="1:24" x14ac:dyDescent="0.3">
      <c r="A257" s="54" t="s">
        <v>195</v>
      </c>
      <c r="B257" s="41" t="s">
        <v>196</v>
      </c>
      <c r="C257" s="44" t="s">
        <v>24</v>
      </c>
      <c r="D257" s="51">
        <v>0</v>
      </c>
      <c r="E257" s="51">
        <v>0</v>
      </c>
      <c r="F257" s="51">
        <v>0</v>
      </c>
      <c r="G257" s="51">
        <v>0</v>
      </c>
      <c r="H257" s="51">
        <v>0</v>
      </c>
      <c r="I257" s="51">
        <v>0</v>
      </c>
      <c r="J257" s="51">
        <v>0</v>
      </c>
      <c r="K257" s="51">
        <v>0</v>
      </c>
      <c r="L257" s="51">
        <v>0</v>
      </c>
      <c r="M257" s="51">
        <v>0</v>
      </c>
      <c r="N257" s="51">
        <v>0</v>
      </c>
      <c r="O257" s="47" t="str">
        <f t="shared" si="110"/>
        <v>-</v>
      </c>
      <c r="P257" s="51">
        <v>0</v>
      </c>
      <c r="Q257" s="51">
        <v>0</v>
      </c>
      <c r="R257" s="51">
        <v>0</v>
      </c>
      <c r="S257" s="51">
        <v>0</v>
      </c>
      <c r="T257" s="51">
        <v>0</v>
      </c>
      <c r="U257" s="51">
        <v>0</v>
      </c>
      <c r="V257" s="51">
        <v>0</v>
      </c>
      <c r="W257" s="51">
        <v>0</v>
      </c>
      <c r="X257" s="52" t="s">
        <v>25</v>
      </c>
    </row>
    <row r="258" spans="1:24" ht="31.2" x14ac:dyDescent="0.3">
      <c r="A258" s="54" t="s">
        <v>197</v>
      </c>
      <c r="B258" s="41" t="s">
        <v>128</v>
      </c>
      <c r="C258" s="44" t="s">
        <v>24</v>
      </c>
      <c r="D258" s="51">
        <v>0</v>
      </c>
      <c r="E258" s="51">
        <v>0</v>
      </c>
      <c r="F258" s="51">
        <v>0</v>
      </c>
      <c r="G258" s="51">
        <v>0</v>
      </c>
      <c r="H258" s="51">
        <v>0</v>
      </c>
      <c r="I258" s="51">
        <v>0</v>
      </c>
      <c r="J258" s="51">
        <v>0</v>
      </c>
      <c r="K258" s="51">
        <v>0</v>
      </c>
      <c r="L258" s="51">
        <v>0</v>
      </c>
      <c r="M258" s="51">
        <v>0</v>
      </c>
      <c r="N258" s="51">
        <v>0</v>
      </c>
      <c r="O258" s="47" t="str">
        <f t="shared" si="110"/>
        <v>-</v>
      </c>
      <c r="P258" s="51">
        <v>0</v>
      </c>
      <c r="Q258" s="51">
        <v>0</v>
      </c>
      <c r="R258" s="51">
        <v>0</v>
      </c>
      <c r="S258" s="51">
        <v>0</v>
      </c>
      <c r="T258" s="51">
        <v>0</v>
      </c>
      <c r="U258" s="51">
        <v>0</v>
      </c>
      <c r="V258" s="51">
        <v>0</v>
      </c>
      <c r="W258" s="51">
        <v>0</v>
      </c>
      <c r="X258" s="52" t="s">
        <v>25</v>
      </c>
    </row>
    <row r="259" spans="1:24" x14ac:dyDescent="0.3">
      <c r="A259" s="54" t="s">
        <v>198</v>
      </c>
      <c r="B259" s="41" t="s">
        <v>199</v>
      </c>
      <c r="C259" s="44" t="s">
        <v>24</v>
      </c>
      <c r="D259" s="51">
        <v>0</v>
      </c>
      <c r="E259" s="51">
        <v>0</v>
      </c>
      <c r="F259" s="51">
        <v>0</v>
      </c>
      <c r="G259" s="51">
        <v>0</v>
      </c>
      <c r="H259" s="51">
        <v>0</v>
      </c>
      <c r="I259" s="51">
        <v>0</v>
      </c>
      <c r="J259" s="51">
        <v>0</v>
      </c>
      <c r="K259" s="51">
        <v>0</v>
      </c>
      <c r="L259" s="51">
        <v>0</v>
      </c>
      <c r="M259" s="51">
        <v>0</v>
      </c>
      <c r="N259" s="51">
        <v>0</v>
      </c>
      <c r="O259" s="47" t="str">
        <f t="shared" si="110"/>
        <v>-</v>
      </c>
      <c r="P259" s="51">
        <v>0</v>
      </c>
      <c r="Q259" s="51">
        <v>0</v>
      </c>
      <c r="R259" s="51">
        <v>0</v>
      </c>
      <c r="S259" s="51">
        <v>0</v>
      </c>
      <c r="T259" s="51">
        <v>0</v>
      </c>
      <c r="U259" s="51">
        <v>0</v>
      </c>
      <c r="V259" s="51">
        <v>0</v>
      </c>
      <c r="W259" s="51">
        <v>0</v>
      </c>
      <c r="X259" s="52" t="s">
        <v>25</v>
      </c>
    </row>
    <row r="260" spans="1:24" ht="46.8" x14ac:dyDescent="0.3">
      <c r="A260" s="54" t="s">
        <v>200</v>
      </c>
      <c r="B260" s="41" t="s">
        <v>201</v>
      </c>
      <c r="C260" s="44" t="s">
        <v>24</v>
      </c>
      <c r="D260" s="50">
        <f>D261+D267+D274+D281+D282</f>
        <v>44.140589189956394</v>
      </c>
      <c r="E260" s="50">
        <f t="shared" ref="E260:M260" si="111">E261+E267+E274+E281+E282</f>
        <v>0</v>
      </c>
      <c r="F260" s="50">
        <f t="shared" si="111"/>
        <v>0</v>
      </c>
      <c r="G260" s="50">
        <f t="shared" si="111"/>
        <v>36.783824324963661</v>
      </c>
      <c r="H260" s="50">
        <f t="shared" si="111"/>
        <v>7.3567648649927282</v>
      </c>
      <c r="I260" s="50">
        <f t="shared" si="111"/>
        <v>0</v>
      </c>
      <c r="J260" s="50">
        <f t="shared" si="111"/>
        <v>0</v>
      </c>
      <c r="K260" s="50">
        <f t="shared" si="111"/>
        <v>0</v>
      </c>
      <c r="L260" s="50">
        <f t="shared" si="111"/>
        <v>0</v>
      </c>
      <c r="M260" s="50">
        <f t="shared" si="111"/>
        <v>0</v>
      </c>
      <c r="N260" s="51">
        <v>0</v>
      </c>
      <c r="O260" s="47">
        <f t="shared" si="110"/>
        <v>0</v>
      </c>
      <c r="P260" s="51">
        <v>0</v>
      </c>
      <c r="Q260" s="51">
        <v>0</v>
      </c>
      <c r="R260" s="51">
        <v>0</v>
      </c>
      <c r="S260" s="51">
        <v>0</v>
      </c>
      <c r="T260" s="51">
        <v>0</v>
      </c>
      <c r="U260" s="51">
        <v>0</v>
      </c>
      <c r="V260" s="51">
        <v>0</v>
      </c>
      <c r="W260" s="51">
        <v>0</v>
      </c>
      <c r="X260" s="52" t="s">
        <v>25</v>
      </c>
    </row>
    <row r="261" spans="1:24" x14ac:dyDescent="0.3">
      <c r="A261" s="54" t="s">
        <v>202</v>
      </c>
      <c r="B261" s="41" t="s">
        <v>203</v>
      </c>
      <c r="C261" s="44" t="s">
        <v>24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1">
        <v>0</v>
      </c>
      <c r="O261" s="47" t="str">
        <f t="shared" si="110"/>
        <v>-</v>
      </c>
      <c r="P261" s="51">
        <v>0</v>
      </c>
      <c r="Q261" s="51">
        <v>0</v>
      </c>
      <c r="R261" s="51">
        <v>0</v>
      </c>
      <c r="S261" s="51">
        <v>0</v>
      </c>
      <c r="T261" s="51">
        <v>0</v>
      </c>
      <c r="U261" s="51">
        <v>0</v>
      </c>
      <c r="V261" s="51">
        <v>0</v>
      </c>
      <c r="W261" s="51">
        <v>0</v>
      </c>
      <c r="X261" s="52" t="s">
        <v>25</v>
      </c>
    </row>
    <row r="262" spans="1:24" x14ac:dyDescent="0.3">
      <c r="A262" s="54" t="s">
        <v>204</v>
      </c>
      <c r="B262" s="41" t="s">
        <v>205</v>
      </c>
      <c r="C262" s="44" t="s">
        <v>24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1">
        <v>0</v>
      </c>
      <c r="O262" s="47" t="str">
        <f t="shared" si="110"/>
        <v>-</v>
      </c>
      <c r="P262" s="51">
        <v>0</v>
      </c>
      <c r="Q262" s="51">
        <v>0</v>
      </c>
      <c r="R262" s="51">
        <v>0</v>
      </c>
      <c r="S262" s="51">
        <v>0</v>
      </c>
      <c r="T262" s="51">
        <v>0</v>
      </c>
      <c r="U262" s="51">
        <v>0</v>
      </c>
      <c r="V262" s="51">
        <v>0</v>
      </c>
      <c r="W262" s="51">
        <v>0</v>
      </c>
      <c r="X262" s="52" t="s">
        <v>25</v>
      </c>
    </row>
    <row r="263" spans="1:24" ht="31.2" x14ac:dyDescent="0.3">
      <c r="A263" s="54" t="s">
        <v>206</v>
      </c>
      <c r="B263" s="41" t="s">
        <v>207</v>
      </c>
      <c r="C263" s="44" t="s">
        <v>24</v>
      </c>
      <c r="D263" s="50">
        <v>0</v>
      </c>
      <c r="E263" s="50">
        <v>0</v>
      </c>
      <c r="F263" s="50">
        <v>0</v>
      </c>
      <c r="G263" s="50">
        <v>0</v>
      </c>
      <c r="H263" s="50">
        <v>0</v>
      </c>
      <c r="I263" s="50">
        <v>0</v>
      </c>
      <c r="J263" s="50">
        <v>0</v>
      </c>
      <c r="K263" s="50">
        <v>0</v>
      </c>
      <c r="L263" s="50">
        <v>0</v>
      </c>
      <c r="M263" s="50">
        <v>0</v>
      </c>
      <c r="N263" s="51">
        <v>0</v>
      </c>
      <c r="O263" s="47" t="str">
        <f t="shared" si="110"/>
        <v>-</v>
      </c>
      <c r="P263" s="51">
        <v>0</v>
      </c>
      <c r="Q263" s="51">
        <v>0</v>
      </c>
      <c r="R263" s="51">
        <v>0</v>
      </c>
      <c r="S263" s="51">
        <v>0</v>
      </c>
      <c r="T263" s="51">
        <v>0</v>
      </c>
      <c r="U263" s="51">
        <v>0</v>
      </c>
      <c r="V263" s="51">
        <v>0</v>
      </c>
      <c r="W263" s="51">
        <v>0</v>
      </c>
      <c r="X263" s="52" t="s">
        <v>25</v>
      </c>
    </row>
    <row r="264" spans="1:24" x14ac:dyDescent="0.3">
      <c r="A264" s="54" t="s">
        <v>208</v>
      </c>
      <c r="B264" s="41" t="s">
        <v>116</v>
      </c>
      <c r="C264" s="44" t="s">
        <v>24</v>
      </c>
      <c r="D264" s="50">
        <v>0</v>
      </c>
      <c r="E264" s="50">
        <v>0</v>
      </c>
      <c r="F264" s="50">
        <v>0</v>
      </c>
      <c r="G264" s="50">
        <v>0</v>
      </c>
      <c r="H264" s="50">
        <v>0</v>
      </c>
      <c r="I264" s="50">
        <v>0</v>
      </c>
      <c r="J264" s="50">
        <v>0</v>
      </c>
      <c r="K264" s="50">
        <v>0</v>
      </c>
      <c r="L264" s="50">
        <v>0</v>
      </c>
      <c r="M264" s="50">
        <v>0</v>
      </c>
      <c r="N264" s="51">
        <v>0</v>
      </c>
      <c r="O264" s="47" t="str">
        <f t="shared" si="110"/>
        <v>-</v>
      </c>
      <c r="P264" s="51">
        <v>0</v>
      </c>
      <c r="Q264" s="51">
        <v>0</v>
      </c>
      <c r="R264" s="51">
        <v>0</v>
      </c>
      <c r="S264" s="51">
        <v>0</v>
      </c>
      <c r="T264" s="51">
        <v>0</v>
      </c>
      <c r="U264" s="51">
        <v>0</v>
      </c>
      <c r="V264" s="51">
        <v>0</v>
      </c>
      <c r="W264" s="51">
        <v>0</v>
      </c>
      <c r="X264" s="52" t="s">
        <v>25</v>
      </c>
    </row>
    <row r="265" spans="1:24" ht="31.2" x14ac:dyDescent="0.3">
      <c r="A265" s="54" t="s">
        <v>209</v>
      </c>
      <c r="B265" s="41" t="s">
        <v>210</v>
      </c>
      <c r="C265" s="44" t="s">
        <v>24</v>
      </c>
      <c r="D265" s="50">
        <v>0</v>
      </c>
      <c r="E265" s="50">
        <v>0</v>
      </c>
      <c r="F265" s="50">
        <v>0</v>
      </c>
      <c r="G265" s="50">
        <v>0</v>
      </c>
      <c r="H265" s="50">
        <v>0</v>
      </c>
      <c r="I265" s="50">
        <v>0</v>
      </c>
      <c r="J265" s="50">
        <v>0</v>
      </c>
      <c r="K265" s="50">
        <v>0</v>
      </c>
      <c r="L265" s="50">
        <v>0</v>
      </c>
      <c r="M265" s="50">
        <v>0</v>
      </c>
      <c r="N265" s="51">
        <v>0</v>
      </c>
      <c r="O265" s="47" t="str">
        <f t="shared" si="110"/>
        <v>-</v>
      </c>
      <c r="P265" s="51">
        <v>0</v>
      </c>
      <c r="Q265" s="51">
        <v>0</v>
      </c>
      <c r="R265" s="51">
        <v>0</v>
      </c>
      <c r="S265" s="51">
        <v>0</v>
      </c>
      <c r="T265" s="51">
        <v>0</v>
      </c>
      <c r="U265" s="51">
        <v>0</v>
      </c>
      <c r="V265" s="51">
        <v>0</v>
      </c>
      <c r="W265" s="51">
        <v>0</v>
      </c>
      <c r="X265" s="52" t="s">
        <v>25</v>
      </c>
    </row>
    <row r="266" spans="1:24" x14ac:dyDescent="0.3">
      <c r="A266" s="54" t="s">
        <v>211</v>
      </c>
      <c r="B266" s="41" t="s">
        <v>212</v>
      </c>
      <c r="C266" s="44" t="s">
        <v>24</v>
      </c>
      <c r="D266" s="50">
        <v>0</v>
      </c>
      <c r="E266" s="50">
        <v>0</v>
      </c>
      <c r="F266" s="50">
        <v>0</v>
      </c>
      <c r="G266" s="50">
        <v>0</v>
      </c>
      <c r="H266" s="50">
        <v>0</v>
      </c>
      <c r="I266" s="50">
        <v>0</v>
      </c>
      <c r="J266" s="50">
        <v>0</v>
      </c>
      <c r="K266" s="50">
        <v>0</v>
      </c>
      <c r="L266" s="50">
        <v>0</v>
      </c>
      <c r="M266" s="50">
        <v>0</v>
      </c>
      <c r="N266" s="51">
        <v>0</v>
      </c>
      <c r="O266" s="47" t="str">
        <f t="shared" ref="O266:O289" si="112">IF($D266="нд","нд",IF(D266=0,"-",N266/D266))</f>
        <v>-</v>
      </c>
      <c r="P266" s="51">
        <v>0</v>
      </c>
      <c r="Q266" s="51">
        <v>0</v>
      </c>
      <c r="R266" s="51">
        <v>0</v>
      </c>
      <c r="S266" s="51">
        <v>0</v>
      </c>
      <c r="T266" s="51">
        <v>0</v>
      </c>
      <c r="U266" s="51">
        <v>0</v>
      </c>
      <c r="V266" s="51">
        <v>0</v>
      </c>
      <c r="W266" s="51">
        <v>0</v>
      </c>
      <c r="X266" s="52" t="s">
        <v>25</v>
      </c>
    </row>
    <row r="267" spans="1:24" ht="31.2" x14ac:dyDescent="0.3">
      <c r="A267" s="54" t="s">
        <v>213</v>
      </c>
      <c r="B267" s="41" t="s">
        <v>214</v>
      </c>
      <c r="C267" s="44" t="s">
        <v>24</v>
      </c>
      <c r="D267" s="50">
        <v>0</v>
      </c>
      <c r="E267" s="50">
        <v>0</v>
      </c>
      <c r="F267" s="50">
        <v>0</v>
      </c>
      <c r="G267" s="50">
        <v>0</v>
      </c>
      <c r="H267" s="50">
        <v>0</v>
      </c>
      <c r="I267" s="50">
        <v>0</v>
      </c>
      <c r="J267" s="50">
        <v>0</v>
      </c>
      <c r="K267" s="50">
        <v>0</v>
      </c>
      <c r="L267" s="50">
        <v>0</v>
      </c>
      <c r="M267" s="50">
        <v>0</v>
      </c>
      <c r="N267" s="51">
        <v>0</v>
      </c>
      <c r="O267" s="47" t="str">
        <f t="shared" si="112"/>
        <v>-</v>
      </c>
      <c r="P267" s="51">
        <v>0</v>
      </c>
      <c r="Q267" s="51">
        <v>0</v>
      </c>
      <c r="R267" s="51">
        <v>0</v>
      </c>
      <c r="S267" s="51">
        <v>0</v>
      </c>
      <c r="T267" s="51">
        <v>0</v>
      </c>
      <c r="U267" s="51">
        <v>0</v>
      </c>
      <c r="V267" s="51">
        <v>0</v>
      </c>
      <c r="W267" s="51">
        <v>0</v>
      </c>
      <c r="X267" s="52" t="s">
        <v>25</v>
      </c>
    </row>
    <row r="268" spans="1:24" ht="31.2" x14ac:dyDescent="0.3">
      <c r="A268" s="54" t="s">
        <v>215</v>
      </c>
      <c r="B268" s="41" t="s">
        <v>216</v>
      </c>
      <c r="C268" s="44" t="s">
        <v>24</v>
      </c>
      <c r="D268" s="50">
        <v>0</v>
      </c>
      <c r="E268" s="50">
        <v>0</v>
      </c>
      <c r="F268" s="50">
        <v>0</v>
      </c>
      <c r="G268" s="50">
        <v>0</v>
      </c>
      <c r="H268" s="50">
        <v>0</v>
      </c>
      <c r="I268" s="50">
        <v>0</v>
      </c>
      <c r="J268" s="50">
        <v>0</v>
      </c>
      <c r="K268" s="50">
        <v>0</v>
      </c>
      <c r="L268" s="50">
        <v>0</v>
      </c>
      <c r="M268" s="50">
        <v>0</v>
      </c>
      <c r="N268" s="51">
        <v>0</v>
      </c>
      <c r="O268" s="47" t="str">
        <f t="shared" si="112"/>
        <v>-</v>
      </c>
      <c r="P268" s="51">
        <v>0</v>
      </c>
      <c r="Q268" s="51">
        <v>0</v>
      </c>
      <c r="R268" s="51">
        <v>0</v>
      </c>
      <c r="S268" s="51">
        <v>0</v>
      </c>
      <c r="T268" s="51">
        <v>0</v>
      </c>
      <c r="U268" s="51">
        <v>0</v>
      </c>
      <c r="V268" s="51">
        <v>0</v>
      </c>
      <c r="W268" s="51">
        <v>0</v>
      </c>
      <c r="X268" s="52" t="s">
        <v>25</v>
      </c>
    </row>
    <row r="269" spans="1:24" ht="31.2" x14ac:dyDescent="0.3">
      <c r="A269" s="54" t="s">
        <v>217</v>
      </c>
      <c r="B269" s="41" t="s">
        <v>218</v>
      </c>
      <c r="C269" s="44" t="s">
        <v>24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1">
        <v>0</v>
      </c>
      <c r="O269" s="47" t="str">
        <f t="shared" si="112"/>
        <v>-</v>
      </c>
      <c r="P269" s="51">
        <v>0</v>
      </c>
      <c r="Q269" s="51">
        <v>0</v>
      </c>
      <c r="R269" s="51">
        <v>0</v>
      </c>
      <c r="S269" s="51">
        <v>0</v>
      </c>
      <c r="T269" s="51">
        <v>0</v>
      </c>
      <c r="U269" s="51">
        <v>0</v>
      </c>
      <c r="V269" s="51">
        <v>0</v>
      </c>
      <c r="W269" s="51">
        <v>0</v>
      </c>
      <c r="X269" s="52" t="s">
        <v>25</v>
      </c>
    </row>
    <row r="270" spans="1:24" ht="31.2" x14ac:dyDescent="0.3">
      <c r="A270" s="54" t="s">
        <v>219</v>
      </c>
      <c r="B270" s="41" t="s">
        <v>118</v>
      </c>
      <c r="C270" s="44" t="s">
        <v>24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1">
        <v>0</v>
      </c>
      <c r="O270" s="47" t="str">
        <f t="shared" si="112"/>
        <v>-</v>
      </c>
      <c r="P270" s="51">
        <v>0</v>
      </c>
      <c r="Q270" s="51">
        <v>0</v>
      </c>
      <c r="R270" s="51">
        <v>0</v>
      </c>
      <c r="S270" s="51">
        <v>0</v>
      </c>
      <c r="T270" s="51">
        <v>0</v>
      </c>
      <c r="U270" s="51">
        <v>0</v>
      </c>
      <c r="V270" s="51">
        <v>0</v>
      </c>
      <c r="W270" s="51">
        <v>0</v>
      </c>
      <c r="X270" s="52" t="s">
        <v>25</v>
      </c>
    </row>
    <row r="271" spans="1:24" ht="31.2" x14ac:dyDescent="0.3">
      <c r="A271" s="54" t="s">
        <v>220</v>
      </c>
      <c r="B271" s="41" t="s">
        <v>221</v>
      </c>
      <c r="C271" s="44" t="s">
        <v>24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1">
        <v>0</v>
      </c>
      <c r="O271" s="47" t="str">
        <f t="shared" si="112"/>
        <v>-</v>
      </c>
      <c r="P271" s="51">
        <v>0</v>
      </c>
      <c r="Q271" s="51">
        <v>0</v>
      </c>
      <c r="R271" s="51">
        <v>0</v>
      </c>
      <c r="S271" s="51">
        <v>0</v>
      </c>
      <c r="T271" s="51">
        <v>0</v>
      </c>
      <c r="U271" s="51">
        <v>0</v>
      </c>
      <c r="V271" s="51">
        <v>0</v>
      </c>
      <c r="W271" s="51">
        <v>0</v>
      </c>
      <c r="X271" s="52" t="s">
        <v>25</v>
      </c>
    </row>
    <row r="272" spans="1:24" ht="31.2" x14ac:dyDescent="0.3">
      <c r="A272" s="54" t="s">
        <v>222</v>
      </c>
      <c r="B272" s="41" t="s">
        <v>223</v>
      </c>
      <c r="C272" s="44" t="s">
        <v>24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1">
        <v>0</v>
      </c>
      <c r="O272" s="47" t="str">
        <f t="shared" si="112"/>
        <v>-</v>
      </c>
      <c r="P272" s="51">
        <v>0</v>
      </c>
      <c r="Q272" s="51">
        <v>0</v>
      </c>
      <c r="R272" s="51">
        <v>0</v>
      </c>
      <c r="S272" s="51">
        <v>0</v>
      </c>
      <c r="T272" s="51">
        <v>0</v>
      </c>
      <c r="U272" s="51">
        <v>0</v>
      </c>
      <c r="V272" s="51">
        <v>0</v>
      </c>
      <c r="W272" s="51">
        <v>0</v>
      </c>
      <c r="X272" s="52" t="s">
        <v>25</v>
      </c>
    </row>
    <row r="273" spans="1:24" x14ac:dyDescent="0.3">
      <c r="A273" s="54" t="s">
        <v>224</v>
      </c>
      <c r="B273" s="41" t="s">
        <v>225</v>
      </c>
      <c r="C273" s="44" t="s">
        <v>24</v>
      </c>
      <c r="D273" s="50">
        <v>0</v>
      </c>
      <c r="E273" s="50">
        <v>0</v>
      </c>
      <c r="F273" s="50">
        <v>0</v>
      </c>
      <c r="G273" s="50">
        <v>0</v>
      </c>
      <c r="H273" s="50">
        <v>0</v>
      </c>
      <c r="I273" s="50">
        <v>0</v>
      </c>
      <c r="J273" s="50">
        <v>0</v>
      </c>
      <c r="K273" s="50">
        <v>0</v>
      </c>
      <c r="L273" s="50">
        <v>0</v>
      </c>
      <c r="M273" s="50">
        <v>0</v>
      </c>
      <c r="N273" s="51">
        <v>0</v>
      </c>
      <c r="O273" s="47" t="str">
        <f t="shared" si="112"/>
        <v>-</v>
      </c>
      <c r="P273" s="51">
        <v>0</v>
      </c>
      <c r="Q273" s="51">
        <v>0</v>
      </c>
      <c r="R273" s="51">
        <v>0</v>
      </c>
      <c r="S273" s="51">
        <v>0</v>
      </c>
      <c r="T273" s="51">
        <v>0</v>
      </c>
      <c r="U273" s="51">
        <v>0</v>
      </c>
      <c r="V273" s="51">
        <v>0</v>
      </c>
      <c r="W273" s="51">
        <v>0</v>
      </c>
      <c r="X273" s="52" t="s">
        <v>25</v>
      </c>
    </row>
    <row r="274" spans="1:24" x14ac:dyDescent="0.3">
      <c r="A274" s="54" t="s">
        <v>226</v>
      </c>
      <c r="B274" s="41" t="s">
        <v>227</v>
      </c>
      <c r="C274" s="44" t="s">
        <v>24</v>
      </c>
      <c r="D274" s="50">
        <v>0</v>
      </c>
      <c r="E274" s="50">
        <v>0</v>
      </c>
      <c r="F274" s="50">
        <v>0</v>
      </c>
      <c r="G274" s="50">
        <v>0</v>
      </c>
      <c r="H274" s="50">
        <v>0</v>
      </c>
      <c r="I274" s="50">
        <v>0</v>
      </c>
      <c r="J274" s="50">
        <v>0</v>
      </c>
      <c r="K274" s="50">
        <v>0</v>
      </c>
      <c r="L274" s="50">
        <v>0</v>
      </c>
      <c r="M274" s="50">
        <v>0</v>
      </c>
      <c r="N274" s="51">
        <v>0</v>
      </c>
      <c r="O274" s="47" t="str">
        <f t="shared" si="112"/>
        <v>-</v>
      </c>
      <c r="P274" s="51">
        <v>0</v>
      </c>
      <c r="Q274" s="51">
        <v>0</v>
      </c>
      <c r="R274" s="51">
        <v>0</v>
      </c>
      <c r="S274" s="51">
        <v>0</v>
      </c>
      <c r="T274" s="51">
        <v>0</v>
      </c>
      <c r="U274" s="51">
        <v>0</v>
      </c>
      <c r="V274" s="51">
        <v>0</v>
      </c>
      <c r="W274" s="51">
        <v>0</v>
      </c>
      <c r="X274" s="52" t="s">
        <v>25</v>
      </c>
    </row>
    <row r="275" spans="1:24" x14ac:dyDescent="0.3">
      <c r="A275" s="54" t="s">
        <v>228</v>
      </c>
      <c r="B275" s="41" t="s">
        <v>229</v>
      </c>
      <c r="C275" s="44" t="s">
        <v>24</v>
      </c>
      <c r="D275" s="50">
        <v>0</v>
      </c>
      <c r="E275" s="50">
        <v>0</v>
      </c>
      <c r="F275" s="50">
        <v>0</v>
      </c>
      <c r="G275" s="50">
        <v>0</v>
      </c>
      <c r="H275" s="50">
        <v>0</v>
      </c>
      <c r="I275" s="50">
        <v>0</v>
      </c>
      <c r="J275" s="50">
        <v>0</v>
      </c>
      <c r="K275" s="50">
        <v>0</v>
      </c>
      <c r="L275" s="50">
        <v>0</v>
      </c>
      <c r="M275" s="50">
        <v>0</v>
      </c>
      <c r="N275" s="51">
        <v>0</v>
      </c>
      <c r="O275" s="47" t="str">
        <f t="shared" si="112"/>
        <v>-</v>
      </c>
      <c r="P275" s="51">
        <v>0</v>
      </c>
      <c r="Q275" s="51">
        <v>0</v>
      </c>
      <c r="R275" s="51">
        <v>0</v>
      </c>
      <c r="S275" s="51">
        <v>0</v>
      </c>
      <c r="T275" s="51">
        <v>0</v>
      </c>
      <c r="U275" s="51">
        <v>0</v>
      </c>
      <c r="V275" s="51">
        <v>0</v>
      </c>
      <c r="W275" s="51">
        <v>0</v>
      </c>
      <c r="X275" s="52" t="s">
        <v>25</v>
      </c>
    </row>
    <row r="276" spans="1:24" ht="31.2" x14ac:dyDescent="0.3">
      <c r="A276" s="54" t="s">
        <v>230</v>
      </c>
      <c r="B276" s="41" t="s">
        <v>231</v>
      </c>
      <c r="C276" s="44" t="s">
        <v>24</v>
      </c>
      <c r="D276" s="50">
        <v>0</v>
      </c>
      <c r="E276" s="50">
        <v>0</v>
      </c>
      <c r="F276" s="50">
        <v>0</v>
      </c>
      <c r="G276" s="50">
        <v>0</v>
      </c>
      <c r="H276" s="50">
        <v>0</v>
      </c>
      <c r="I276" s="50">
        <v>0</v>
      </c>
      <c r="J276" s="50">
        <v>0</v>
      </c>
      <c r="K276" s="50">
        <v>0</v>
      </c>
      <c r="L276" s="50">
        <v>0</v>
      </c>
      <c r="M276" s="50">
        <v>0</v>
      </c>
      <c r="N276" s="51">
        <v>0</v>
      </c>
      <c r="O276" s="47" t="str">
        <f t="shared" si="112"/>
        <v>-</v>
      </c>
      <c r="P276" s="51">
        <v>0</v>
      </c>
      <c r="Q276" s="51">
        <v>0</v>
      </c>
      <c r="R276" s="51">
        <v>0</v>
      </c>
      <c r="S276" s="51">
        <v>0</v>
      </c>
      <c r="T276" s="51">
        <v>0</v>
      </c>
      <c r="U276" s="51">
        <v>0</v>
      </c>
      <c r="V276" s="51">
        <v>0</v>
      </c>
      <c r="W276" s="51">
        <v>0</v>
      </c>
      <c r="X276" s="52" t="s">
        <v>25</v>
      </c>
    </row>
    <row r="277" spans="1:24" ht="31.2" x14ac:dyDescent="0.3">
      <c r="A277" s="54" t="s">
        <v>232</v>
      </c>
      <c r="B277" s="41" t="s">
        <v>233</v>
      </c>
      <c r="C277" s="44" t="s">
        <v>24</v>
      </c>
      <c r="D277" s="50">
        <v>0</v>
      </c>
      <c r="E277" s="50">
        <v>0</v>
      </c>
      <c r="F277" s="50">
        <v>0</v>
      </c>
      <c r="G277" s="50">
        <v>0</v>
      </c>
      <c r="H277" s="50">
        <v>0</v>
      </c>
      <c r="I277" s="50">
        <v>0</v>
      </c>
      <c r="J277" s="50">
        <v>0</v>
      </c>
      <c r="K277" s="50">
        <v>0</v>
      </c>
      <c r="L277" s="50">
        <v>0</v>
      </c>
      <c r="M277" s="50">
        <v>0</v>
      </c>
      <c r="N277" s="51">
        <v>0</v>
      </c>
      <c r="O277" s="47" t="str">
        <f t="shared" si="112"/>
        <v>-</v>
      </c>
      <c r="P277" s="51">
        <v>0</v>
      </c>
      <c r="Q277" s="51">
        <v>0</v>
      </c>
      <c r="R277" s="51">
        <v>0</v>
      </c>
      <c r="S277" s="51">
        <v>0</v>
      </c>
      <c r="T277" s="51">
        <v>0</v>
      </c>
      <c r="U277" s="51">
        <v>0</v>
      </c>
      <c r="V277" s="51">
        <v>0</v>
      </c>
      <c r="W277" s="51">
        <v>0</v>
      </c>
      <c r="X277" s="52" t="s">
        <v>25</v>
      </c>
    </row>
    <row r="278" spans="1:24" ht="31.2" x14ac:dyDescent="0.3">
      <c r="A278" s="54" t="s">
        <v>234</v>
      </c>
      <c r="B278" s="41" t="s">
        <v>235</v>
      </c>
      <c r="C278" s="44" t="s">
        <v>24</v>
      </c>
      <c r="D278" s="50">
        <v>0</v>
      </c>
      <c r="E278" s="50">
        <v>0</v>
      </c>
      <c r="F278" s="50">
        <v>0</v>
      </c>
      <c r="G278" s="50">
        <v>0</v>
      </c>
      <c r="H278" s="50">
        <v>0</v>
      </c>
      <c r="I278" s="50">
        <v>0</v>
      </c>
      <c r="J278" s="50">
        <v>0</v>
      </c>
      <c r="K278" s="50">
        <v>0</v>
      </c>
      <c r="L278" s="50">
        <v>0</v>
      </c>
      <c r="M278" s="50">
        <v>0</v>
      </c>
      <c r="N278" s="51">
        <v>0</v>
      </c>
      <c r="O278" s="47" t="str">
        <f t="shared" si="112"/>
        <v>-</v>
      </c>
      <c r="P278" s="51">
        <v>0</v>
      </c>
      <c r="Q278" s="51">
        <v>0</v>
      </c>
      <c r="R278" s="51">
        <v>0</v>
      </c>
      <c r="S278" s="51">
        <v>0</v>
      </c>
      <c r="T278" s="51">
        <v>0</v>
      </c>
      <c r="U278" s="51">
        <v>0</v>
      </c>
      <c r="V278" s="51">
        <v>0</v>
      </c>
      <c r="W278" s="51">
        <v>0</v>
      </c>
      <c r="X278" s="52" t="s">
        <v>25</v>
      </c>
    </row>
    <row r="279" spans="1:24" ht="31.2" x14ac:dyDescent="0.3">
      <c r="A279" s="54" t="s">
        <v>236</v>
      </c>
      <c r="B279" s="41" t="s">
        <v>237</v>
      </c>
      <c r="C279" s="44" t="s">
        <v>24</v>
      </c>
      <c r="D279" s="50">
        <v>0</v>
      </c>
      <c r="E279" s="50">
        <v>0</v>
      </c>
      <c r="F279" s="50">
        <v>0</v>
      </c>
      <c r="G279" s="50">
        <v>0</v>
      </c>
      <c r="H279" s="50">
        <v>0</v>
      </c>
      <c r="I279" s="50">
        <v>0</v>
      </c>
      <c r="J279" s="50">
        <v>0</v>
      </c>
      <c r="K279" s="50">
        <v>0</v>
      </c>
      <c r="L279" s="50">
        <v>0</v>
      </c>
      <c r="M279" s="50">
        <v>0</v>
      </c>
      <c r="N279" s="51">
        <v>0</v>
      </c>
      <c r="O279" s="47" t="str">
        <f t="shared" si="112"/>
        <v>-</v>
      </c>
      <c r="P279" s="51">
        <v>0</v>
      </c>
      <c r="Q279" s="51">
        <v>0</v>
      </c>
      <c r="R279" s="51">
        <v>0</v>
      </c>
      <c r="S279" s="51">
        <v>0</v>
      </c>
      <c r="T279" s="51">
        <v>0</v>
      </c>
      <c r="U279" s="51">
        <v>0</v>
      </c>
      <c r="V279" s="51">
        <v>0</v>
      </c>
      <c r="W279" s="51">
        <v>0</v>
      </c>
      <c r="X279" s="52" t="s">
        <v>25</v>
      </c>
    </row>
    <row r="280" spans="1:24" ht="31.2" x14ac:dyDescent="0.3">
      <c r="A280" s="54" t="s">
        <v>238</v>
      </c>
      <c r="B280" s="41" t="s">
        <v>239</v>
      </c>
      <c r="C280" s="44" t="s">
        <v>24</v>
      </c>
      <c r="D280" s="50">
        <v>0</v>
      </c>
      <c r="E280" s="50">
        <v>0</v>
      </c>
      <c r="F280" s="50">
        <v>0</v>
      </c>
      <c r="G280" s="50">
        <v>0</v>
      </c>
      <c r="H280" s="50">
        <v>0</v>
      </c>
      <c r="I280" s="50">
        <v>0</v>
      </c>
      <c r="J280" s="50">
        <v>0</v>
      </c>
      <c r="K280" s="50">
        <v>0</v>
      </c>
      <c r="L280" s="50">
        <v>0</v>
      </c>
      <c r="M280" s="50">
        <v>0</v>
      </c>
      <c r="N280" s="51">
        <v>0</v>
      </c>
      <c r="O280" s="47" t="str">
        <f t="shared" si="112"/>
        <v>-</v>
      </c>
      <c r="P280" s="51">
        <v>0</v>
      </c>
      <c r="Q280" s="51">
        <v>0</v>
      </c>
      <c r="R280" s="51">
        <v>0</v>
      </c>
      <c r="S280" s="51">
        <v>0</v>
      </c>
      <c r="T280" s="51">
        <v>0</v>
      </c>
      <c r="U280" s="51">
        <v>0</v>
      </c>
      <c r="V280" s="51">
        <v>0</v>
      </c>
      <c r="W280" s="51">
        <v>0</v>
      </c>
      <c r="X280" s="52" t="s">
        <v>25</v>
      </c>
    </row>
    <row r="281" spans="1:24" ht="31.2" x14ac:dyDescent="0.3">
      <c r="A281" s="54" t="s">
        <v>240</v>
      </c>
      <c r="B281" s="41" t="s">
        <v>128</v>
      </c>
      <c r="C281" s="44" t="s">
        <v>24</v>
      </c>
      <c r="D281" s="50">
        <v>0</v>
      </c>
      <c r="E281" s="50">
        <v>0</v>
      </c>
      <c r="F281" s="50">
        <v>0</v>
      </c>
      <c r="G281" s="50">
        <v>0</v>
      </c>
      <c r="H281" s="50">
        <v>0</v>
      </c>
      <c r="I281" s="50">
        <v>0</v>
      </c>
      <c r="J281" s="50">
        <v>0</v>
      </c>
      <c r="K281" s="50">
        <v>0</v>
      </c>
      <c r="L281" s="50">
        <v>0</v>
      </c>
      <c r="M281" s="50">
        <v>0</v>
      </c>
      <c r="N281" s="51">
        <v>0</v>
      </c>
      <c r="O281" s="47" t="str">
        <f t="shared" si="112"/>
        <v>-</v>
      </c>
      <c r="P281" s="51">
        <v>0</v>
      </c>
      <c r="Q281" s="51">
        <v>0</v>
      </c>
      <c r="R281" s="51">
        <v>0</v>
      </c>
      <c r="S281" s="51">
        <v>0</v>
      </c>
      <c r="T281" s="51">
        <v>0</v>
      </c>
      <c r="U281" s="51">
        <v>0</v>
      </c>
      <c r="V281" s="51">
        <v>0</v>
      </c>
      <c r="W281" s="51">
        <v>0</v>
      </c>
      <c r="X281" s="52" t="s">
        <v>25</v>
      </c>
    </row>
    <row r="282" spans="1:24" x14ac:dyDescent="0.3">
      <c r="A282" s="54" t="s">
        <v>241</v>
      </c>
      <c r="B282" s="41" t="s">
        <v>130</v>
      </c>
      <c r="C282" s="44" t="s">
        <v>24</v>
      </c>
      <c r="D282" s="50">
        <f t="shared" ref="D282:N282" si="113">SUM(D283:D285)</f>
        <v>44.140589189956394</v>
      </c>
      <c r="E282" s="50">
        <f t="shared" si="113"/>
        <v>0</v>
      </c>
      <c r="F282" s="50">
        <f t="shared" si="113"/>
        <v>0</v>
      </c>
      <c r="G282" s="50">
        <f t="shared" si="113"/>
        <v>36.783824324963661</v>
      </c>
      <c r="H282" s="50">
        <f t="shared" si="113"/>
        <v>7.3567648649927282</v>
      </c>
      <c r="I282" s="50">
        <f t="shared" si="113"/>
        <v>0</v>
      </c>
      <c r="J282" s="50">
        <f t="shared" si="113"/>
        <v>0</v>
      </c>
      <c r="K282" s="50">
        <f t="shared" si="113"/>
        <v>0</v>
      </c>
      <c r="L282" s="50">
        <f t="shared" si="113"/>
        <v>0</v>
      </c>
      <c r="M282" s="50">
        <f t="shared" si="113"/>
        <v>0</v>
      </c>
      <c r="N282" s="55">
        <f t="shared" si="113"/>
        <v>-44.140589189956394</v>
      </c>
      <c r="O282" s="47">
        <f t="shared" si="112"/>
        <v>-1</v>
      </c>
      <c r="P282" s="55">
        <f>SUM(P283:P285)</f>
        <v>0</v>
      </c>
      <c r="Q282" s="55">
        <f t="shared" ref="Q282:W282" si="114">SUM(Q283:Q283)</f>
        <v>0</v>
      </c>
      <c r="R282" s="55">
        <f>SUM(R283:R285)</f>
        <v>0</v>
      </c>
      <c r="S282" s="55">
        <f t="shared" si="114"/>
        <v>0</v>
      </c>
      <c r="T282" s="55">
        <f>SUM(T283:T285)</f>
        <v>-36.783824324963661</v>
      </c>
      <c r="U282" s="55">
        <f t="shared" si="114"/>
        <v>-100</v>
      </c>
      <c r="V282" s="55">
        <f>SUM(V283:V285)</f>
        <v>-7.3567648649927282</v>
      </c>
      <c r="W282" s="55">
        <f t="shared" si="114"/>
        <v>-100</v>
      </c>
      <c r="X282" s="52" t="s">
        <v>25</v>
      </c>
    </row>
    <row r="283" spans="1:24" ht="62.4" x14ac:dyDescent="0.3">
      <c r="A283" s="41" t="str">
        <f>'[1]Формат ИПР'!A271</f>
        <v>1.3.5</v>
      </c>
      <c r="B283" s="43" t="str">
        <f>'[1]Формат ИПР'!B271</f>
        <v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v>
      </c>
      <c r="C283" s="41" t="str">
        <f>'[1]Формат ИПР'!C271</f>
        <v>K_Che355</v>
      </c>
      <c r="D283" s="51">
        <f>IF(E283="нд","нд",E283+F283+G283+H283)</f>
        <v>38.273082772533478</v>
      </c>
      <c r="E283" s="51">
        <f>'[1]2.5 Отчет финансир источники'!H269</f>
        <v>0</v>
      </c>
      <c r="F283" s="51">
        <f>'[1]2.5 Отчет финансир источники'!I269</f>
        <v>0</v>
      </c>
      <c r="G283" s="51">
        <f>'[1]2.5 Отчет финансир источники'!J269</f>
        <v>31.8942356437779</v>
      </c>
      <c r="H283" s="51">
        <f>IF(E283="нд","нд",SUM('[1]2.5 Отчет финансир источники'!K269:M269))</f>
        <v>6.3788471287555772</v>
      </c>
      <c r="I283" s="51">
        <f>J283+K283+L283+M283</f>
        <v>0</v>
      </c>
      <c r="J283" s="51">
        <f>'[1]2.5 Отчет финансир источники'!S269</f>
        <v>0</v>
      </c>
      <c r="K283" s="51">
        <f>'[1]2.5 Отчет финансир источники'!T269</f>
        <v>0</v>
      </c>
      <c r="L283" s="51">
        <f>'[1]2.5 Отчет финансир источники'!U269</f>
        <v>0</v>
      </c>
      <c r="M283" s="51">
        <f>SUM('[1]2.5 Отчет финансир источники'!V269:X269)</f>
        <v>0</v>
      </c>
      <c r="N283" s="46">
        <f>IF(D283="нд","нд",I283-D283)</f>
        <v>-38.273082772533478</v>
      </c>
      <c r="O283" s="47">
        <f t="shared" si="112"/>
        <v>-1</v>
      </c>
      <c r="P283" s="46">
        <f>IF(E283="нд","нд",J283-E283)</f>
        <v>0</v>
      </c>
      <c r="Q283" s="48" t="str">
        <f>IF($D283="нд","нд",IF(E283=0,"-",P283/E283*100))</f>
        <v>-</v>
      </c>
      <c r="R283" s="46">
        <f>IF(F283="нд","нд",K283-F283)</f>
        <v>0</v>
      </c>
      <c r="S283" s="48" t="str">
        <f>IF($D283="нд","нд",IF(F283=0,"-",R283/F283*100))</f>
        <v>-</v>
      </c>
      <c r="T283" s="46">
        <f>IF(G283="нд","нд",L283-G283)</f>
        <v>-31.8942356437779</v>
      </c>
      <c r="U283" s="48">
        <f>IF($D283="нд","нд",IF(G283=0,"-",T283/G283*100))</f>
        <v>-100</v>
      </c>
      <c r="V283" s="46">
        <f>IF(H283="нд","нд",M283-H283)</f>
        <v>-6.3788471287555772</v>
      </c>
      <c r="W283" s="48">
        <f>IF($D283="нд","нд",IF(H283=0,"-",V283/H283*100))</f>
        <v>-100</v>
      </c>
      <c r="X283" s="52" t="str">
        <f>'[1]Формат ИПР'!AL271</f>
        <v>Отставание обусловлено затянувшейся торгово-закупочной процедурой. Планируемый срок устранения отставаний от плановых – 4 квартал 2023.</v>
      </c>
    </row>
    <row r="284" spans="1:24" ht="62.4" x14ac:dyDescent="0.3">
      <c r="A284" s="41" t="str">
        <f>'[1]Формат ИПР'!A272</f>
        <v>1.3.5</v>
      </c>
      <c r="B284" s="43" t="str">
        <f>'[1]Формат ИПР'!B272</f>
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</c>
      <c r="C284" s="41" t="str">
        <f>'[1]Формат ИПР'!C272</f>
        <v>K_Che356</v>
      </c>
      <c r="D284" s="51">
        <f t="shared" ref="D284:D285" si="115">IF(E284="нд","нд",E284+F284+G284+H284)</f>
        <v>2.026455348765984</v>
      </c>
      <c r="E284" s="51">
        <f>'[1]2.5 Отчет финансир источники'!H270</f>
        <v>0</v>
      </c>
      <c r="F284" s="51">
        <f>'[1]2.5 Отчет финансир источники'!I270</f>
        <v>0</v>
      </c>
      <c r="G284" s="51">
        <f>'[1]2.5 Отчет финансир источники'!J270</f>
        <v>1.6887127906383201</v>
      </c>
      <c r="H284" s="51">
        <f>IF(E284="нд","нд",SUM('[1]2.5 Отчет финансир источники'!K270:M270))</f>
        <v>0.33774255812766385</v>
      </c>
      <c r="I284" s="51">
        <f t="shared" ref="I284:I285" si="116">J284+K284+L284+M284</f>
        <v>0</v>
      </c>
      <c r="J284" s="51">
        <f>'[1]2.5 Отчет финансир источники'!S270</f>
        <v>0</v>
      </c>
      <c r="K284" s="51">
        <f>'[1]2.5 Отчет финансир источники'!T270</f>
        <v>0</v>
      </c>
      <c r="L284" s="51">
        <f>'[1]2.5 Отчет финансир источники'!U270</f>
        <v>0</v>
      </c>
      <c r="M284" s="51">
        <f>SUM('[1]2.5 Отчет финансир источники'!V270:X270)</f>
        <v>0</v>
      </c>
      <c r="N284" s="46">
        <f t="shared" ref="N284:N285" si="117">IF(D284="нд","нд",I284-D284)</f>
        <v>-2.026455348765984</v>
      </c>
      <c r="O284" s="47">
        <f t="shared" si="112"/>
        <v>-1</v>
      </c>
      <c r="P284" s="46">
        <f t="shared" ref="P284:P285" si="118">IF(E284="нд","нд",J284-E284)</f>
        <v>0</v>
      </c>
      <c r="Q284" s="48" t="str">
        <f t="shared" ref="Q284:Q285" si="119">IF($D284="нд","нд",IF(E284=0,"-",P284/E284*100))</f>
        <v>-</v>
      </c>
      <c r="R284" s="46">
        <f t="shared" ref="R284:R285" si="120">IF(F284="нд","нд",K284-F284)</f>
        <v>0</v>
      </c>
      <c r="S284" s="48" t="str">
        <f t="shared" ref="S284:S285" si="121">IF($D284="нд","нд",IF(F284=0,"-",R284/F284*100))</f>
        <v>-</v>
      </c>
      <c r="T284" s="46">
        <f t="shared" ref="T284:T285" si="122">IF(G284="нд","нд",L284-G284)</f>
        <v>-1.6887127906383201</v>
      </c>
      <c r="U284" s="48">
        <f t="shared" ref="U284:U285" si="123">IF($D284="нд","нд",IF(G284=0,"-",T284/G284*100))</f>
        <v>-100</v>
      </c>
      <c r="V284" s="46">
        <f t="shared" ref="V284:V285" si="124">IF(H284="нд","нд",M284-H284)</f>
        <v>-0.33774255812766385</v>
      </c>
      <c r="W284" s="48">
        <f t="shared" ref="W284:W285" si="125">IF($D284="нд","нд",IF(H284=0,"-",V284/H284*100))</f>
        <v>-100</v>
      </c>
      <c r="X284" s="52" t="str">
        <f>'[1]Формат ИПР'!AL272</f>
        <v>Отставание обусловлено затянувшейся торгово-закупочной процедурой. Планируемый срок устранения отставаний от плановых – 4 квартал 2023.</v>
      </c>
    </row>
    <row r="285" spans="1:24" ht="62.4" x14ac:dyDescent="0.3">
      <c r="A285" s="41" t="str">
        <f>'[1]Формат ИПР'!A273</f>
        <v>1.3.5</v>
      </c>
      <c r="B285" s="43" t="str">
        <f>'[1]Формат ИПР'!B273</f>
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</c>
      <c r="C285" s="41" t="str">
        <f>'[1]Формат ИПР'!C273</f>
        <v>K_Che357</v>
      </c>
      <c r="D285" s="51">
        <f t="shared" si="115"/>
        <v>3.8410510686569279</v>
      </c>
      <c r="E285" s="51">
        <f>'[1]2.5 Отчет финансир источники'!H271</f>
        <v>0</v>
      </c>
      <c r="F285" s="51">
        <f>'[1]2.5 Отчет финансир источники'!I271</f>
        <v>0</v>
      </c>
      <c r="G285" s="51">
        <f>'[1]2.5 Отчет финансир источники'!J271</f>
        <v>3.2008758905474402</v>
      </c>
      <c r="H285" s="51">
        <f>IF(E285="нд","нд",SUM('[1]2.5 Отчет финансир источники'!K271:M271))</f>
        <v>0.64017517810948776</v>
      </c>
      <c r="I285" s="51">
        <f t="shared" si="116"/>
        <v>0</v>
      </c>
      <c r="J285" s="51">
        <f>'[1]2.5 Отчет финансир источники'!S271</f>
        <v>0</v>
      </c>
      <c r="K285" s="51">
        <f>'[1]2.5 Отчет финансир источники'!T271</f>
        <v>0</v>
      </c>
      <c r="L285" s="51">
        <f>'[1]2.5 Отчет финансир источники'!U271</f>
        <v>0</v>
      </c>
      <c r="M285" s="51">
        <f>SUM('[1]2.5 Отчет финансир источники'!V271:X271)</f>
        <v>0</v>
      </c>
      <c r="N285" s="46">
        <f t="shared" si="117"/>
        <v>-3.8410510686569279</v>
      </c>
      <c r="O285" s="47">
        <f t="shared" si="112"/>
        <v>-1</v>
      </c>
      <c r="P285" s="46">
        <f t="shared" si="118"/>
        <v>0</v>
      </c>
      <c r="Q285" s="48" t="str">
        <f t="shared" si="119"/>
        <v>-</v>
      </c>
      <c r="R285" s="46">
        <f t="shared" si="120"/>
        <v>0</v>
      </c>
      <c r="S285" s="48" t="str">
        <f t="shared" si="121"/>
        <v>-</v>
      </c>
      <c r="T285" s="46">
        <f t="shared" si="122"/>
        <v>-3.2008758905474402</v>
      </c>
      <c r="U285" s="48">
        <f t="shared" si="123"/>
        <v>-100</v>
      </c>
      <c r="V285" s="46">
        <f t="shared" si="124"/>
        <v>-0.64017517810948776</v>
      </c>
      <c r="W285" s="48">
        <f t="shared" si="125"/>
        <v>-100</v>
      </c>
      <c r="X285" s="52" t="str">
        <f>'[1]Формат ИПР'!AL273</f>
        <v>Отставание обусловлено затянувшейся торгово-закупочной процедурой. Планируемый срок устранения отставаний от плановых – 4 квартал 2023.</v>
      </c>
    </row>
    <row r="286" spans="1:24" x14ac:dyDescent="0.3">
      <c r="A286" s="54" t="s">
        <v>242</v>
      </c>
      <c r="B286" s="41" t="s">
        <v>243</v>
      </c>
      <c r="C286" s="44" t="s">
        <v>24</v>
      </c>
      <c r="D286" s="51">
        <v>0</v>
      </c>
      <c r="E286" s="51">
        <v>0</v>
      </c>
      <c r="F286" s="51">
        <v>0</v>
      </c>
      <c r="G286" s="51">
        <v>0</v>
      </c>
      <c r="H286" s="51">
        <v>0</v>
      </c>
      <c r="I286" s="51">
        <v>0</v>
      </c>
      <c r="J286" s="51">
        <v>0</v>
      </c>
      <c r="K286" s="51">
        <v>0</v>
      </c>
      <c r="L286" s="51">
        <v>0</v>
      </c>
      <c r="M286" s="51">
        <v>0</v>
      </c>
      <c r="N286" s="51">
        <v>0</v>
      </c>
      <c r="O286" s="47" t="str">
        <f t="shared" si="112"/>
        <v>-</v>
      </c>
      <c r="P286" s="51">
        <v>0</v>
      </c>
      <c r="Q286" s="51">
        <v>0</v>
      </c>
      <c r="R286" s="51">
        <v>0</v>
      </c>
      <c r="S286" s="51">
        <v>0</v>
      </c>
      <c r="T286" s="51">
        <v>0</v>
      </c>
      <c r="U286" s="51">
        <v>0</v>
      </c>
      <c r="V286" s="51">
        <v>0</v>
      </c>
      <c r="W286" s="51">
        <v>0</v>
      </c>
      <c r="X286" s="52" t="s">
        <v>25</v>
      </c>
    </row>
    <row r="287" spans="1:24" x14ac:dyDescent="0.3">
      <c r="A287" s="56" t="s">
        <v>244</v>
      </c>
      <c r="B287" s="57"/>
      <c r="C287" s="5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59"/>
    </row>
    <row r="288" spans="1:24" x14ac:dyDescent="0.3">
      <c r="A288" s="60"/>
      <c r="B288" s="39" t="s">
        <v>245</v>
      </c>
      <c r="C288" s="39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59"/>
    </row>
    <row r="289" spans="1:24" x14ac:dyDescent="0.3">
      <c r="A289" s="60">
        <v>1</v>
      </c>
      <c r="B289" s="61" t="s">
        <v>246</v>
      </c>
      <c r="C289" s="39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59"/>
    </row>
    <row r="290" spans="1:24" x14ac:dyDescent="0.3">
      <c r="A290" s="60">
        <v>2</v>
      </c>
      <c r="B290" s="61" t="s">
        <v>247</v>
      </c>
      <c r="C290" s="39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59"/>
    </row>
    <row r="291" spans="1:24" ht="16.2" thickBot="1" x14ac:dyDescent="0.35">
      <c r="A291" s="62" t="s">
        <v>248</v>
      </c>
      <c r="B291" s="63"/>
      <c r="C291" s="64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59"/>
    </row>
    <row r="292" spans="1:24" x14ac:dyDescent="0.3">
      <c r="A292" s="65"/>
      <c r="B292" s="65"/>
      <c r="C292" s="65"/>
      <c r="D292" s="65"/>
      <c r="E292" s="65"/>
      <c r="F292" s="65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65"/>
      <c r="S292" s="65"/>
      <c r="T292" s="65"/>
      <c r="U292" s="65"/>
      <c r="V292" s="65"/>
      <c r="W292" s="65"/>
    </row>
    <row r="293" spans="1:24" x14ac:dyDescent="0.3">
      <c r="A293" s="65"/>
      <c r="B293" s="66" t="s">
        <v>249</v>
      </c>
      <c r="C293" s="65"/>
      <c r="D293" s="65"/>
      <c r="E293" s="65"/>
      <c r="F293" s="65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65"/>
      <c r="S293" s="65"/>
      <c r="T293" s="65"/>
      <c r="U293" s="65"/>
      <c r="V293" s="65"/>
      <c r="W293" s="65"/>
    </row>
    <row r="294" spans="1:24" x14ac:dyDescent="0.3">
      <c r="A294" s="65"/>
      <c r="B294" s="67" t="s">
        <v>250</v>
      </c>
      <c r="C294" s="67"/>
      <c r="D294" s="67"/>
      <c r="E294" s="67"/>
      <c r="F294" s="67"/>
      <c r="G294" s="67"/>
      <c r="H294" s="67"/>
      <c r="I294" s="67"/>
      <c r="J294" s="67"/>
      <c r="K294" s="67"/>
      <c r="L294" s="67"/>
      <c r="M294" s="67"/>
      <c r="N294" s="65"/>
      <c r="O294" s="65"/>
      <c r="P294" s="65"/>
      <c r="Q294" s="65"/>
      <c r="R294" s="65"/>
      <c r="S294" s="65"/>
      <c r="T294" s="65"/>
      <c r="U294" s="65"/>
      <c r="V294" s="65"/>
      <c r="W294" s="65"/>
    </row>
    <row r="295" spans="1:24" x14ac:dyDescent="0.3">
      <c r="A295" s="65"/>
      <c r="B295" s="2" t="s">
        <v>251</v>
      </c>
      <c r="S295" s="65"/>
      <c r="T295" s="65"/>
      <c r="U295" s="65"/>
      <c r="V295" s="65"/>
      <c r="W295" s="65"/>
    </row>
    <row r="296" spans="1:24" x14ac:dyDescent="0.3">
      <c r="A296" s="65"/>
      <c r="S296" s="65"/>
      <c r="T296" s="65"/>
      <c r="U296" s="65"/>
      <c r="V296" s="65"/>
      <c r="W296" s="65"/>
    </row>
    <row r="297" spans="1:24" x14ac:dyDescent="0.3">
      <c r="A297" s="65"/>
      <c r="B297" s="68" t="s">
        <v>252</v>
      </c>
      <c r="C297" s="68"/>
      <c r="D297" s="68"/>
      <c r="E297" s="68"/>
      <c r="F297" s="68"/>
      <c r="G297" s="68"/>
      <c r="H297" s="68"/>
      <c r="I297" s="68"/>
      <c r="J297" s="68"/>
      <c r="K297" s="68"/>
      <c r="L297" s="68"/>
      <c r="M297" s="68"/>
      <c r="N297" s="68"/>
      <c r="O297" s="69"/>
      <c r="P297" s="69"/>
      <c r="Q297" s="69"/>
      <c r="R297" s="69"/>
      <c r="S297" s="65"/>
      <c r="T297" s="65"/>
      <c r="U297" s="65"/>
      <c r="V297" s="65"/>
      <c r="W297" s="65"/>
    </row>
    <row r="298" spans="1:24" x14ac:dyDescent="0.3">
      <c r="A298" s="65"/>
      <c r="B298" s="7"/>
      <c r="C298" s="70"/>
      <c r="D298" s="65"/>
      <c r="E298" s="65"/>
      <c r="F298" s="65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5"/>
      <c r="S298" s="65"/>
      <c r="T298" s="65"/>
      <c r="U298" s="65"/>
      <c r="V298" s="65"/>
      <c r="W298" s="65"/>
    </row>
    <row r="299" spans="1:24" x14ac:dyDescent="0.3">
      <c r="A299" s="65"/>
      <c r="B299" s="65"/>
      <c r="C299" s="65"/>
      <c r="D299" s="65"/>
      <c r="E299" s="65"/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5"/>
      <c r="T299" s="65"/>
      <c r="U299" s="65"/>
      <c r="V299" s="65"/>
      <c r="W299" s="65"/>
    </row>
    <row r="300" spans="1:24" x14ac:dyDescent="0.3">
      <c r="A300" s="70"/>
    </row>
    <row r="301" spans="1:24" x14ac:dyDescent="0.3">
      <c r="A301" s="71"/>
      <c r="N301" s="72"/>
      <c r="O301" s="72"/>
      <c r="P301" s="72"/>
      <c r="Q301" s="72"/>
      <c r="R301" s="72"/>
      <c r="S301" s="72"/>
      <c r="T301" s="72"/>
      <c r="U301" s="72"/>
      <c r="V301" s="72"/>
      <c r="W301" s="72"/>
    </row>
    <row r="302" spans="1:24" ht="21" customHeight="1" x14ac:dyDescent="0.4">
      <c r="B302" s="73"/>
      <c r="C302" s="74"/>
      <c r="D302" s="75"/>
      <c r="E302" s="75"/>
      <c r="F302" s="75"/>
      <c r="G302" s="75"/>
      <c r="H302" s="75"/>
      <c r="S302" s="76"/>
      <c r="T302" s="76"/>
      <c r="U302" s="76"/>
      <c r="V302" s="76"/>
      <c r="W302" s="76"/>
    </row>
  </sheetData>
  <mergeCells count="35">
    <mergeCell ref="A287:B287"/>
    <mergeCell ref="B294:M294"/>
    <mergeCell ref="B297:N297"/>
    <mergeCell ref="D22:D23"/>
    <mergeCell ref="E22:E23"/>
    <mergeCell ref="F22:F23"/>
    <mergeCell ref="G22:G23"/>
    <mergeCell ref="H22:H23"/>
    <mergeCell ref="I22:I23"/>
    <mergeCell ref="I21:M21"/>
    <mergeCell ref="N21:O22"/>
    <mergeCell ref="P21:Q22"/>
    <mergeCell ref="R21:S22"/>
    <mergeCell ref="T21:U22"/>
    <mergeCell ref="V21:W22"/>
    <mergeCell ref="J22:J23"/>
    <mergeCell ref="K22:K23"/>
    <mergeCell ref="L22:L23"/>
    <mergeCell ref="M22:M23"/>
    <mergeCell ref="A12:X12"/>
    <mergeCell ref="A13:X13"/>
    <mergeCell ref="A19:A23"/>
    <mergeCell ref="B19:B23"/>
    <mergeCell ref="C19:C23"/>
    <mergeCell ref="D19:M19"/>
    <mergeCell ref="N19:W20"/>
    <mergeCell ref="X19:X23"/>
    <mergeCell ref="D20:M20"/>
    <mergeCell ref="D21:H21"/>
    <mergeCell ref="A4:X4"/>
    <mergeCell ref="A5:X5"/>
    <mergeCell ref="A7:X7"/>
    <mergeCell ref="A8:X8"/>
    <mergeCell ref="A10:X10"/>
    <mergeCell ref="A11:X11"/>
  </mergeCells>
  <pageMargins left="0.51181102362204722" right="0.11811023622047245" top="0.15748031496062992" bottom="0.15748031496062992" header="0.31496062992125984" footer="0.31496062992125984"/>
  <pageSetup paperSize="8" scale="33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Бондарь Юлия Михайловна</dc:creator>
  <cp:lastModifiedBy>Бондарь Юлия Михайловна</cp:lastModifiedBy>
  <dcterms:created xsi:type="dcterms:W3CDTF">2023-11-13T13:42:01Z</dcterms:created>
  <dcterms:modified xsi:type="dcterms:W3CDTF">2023-11-13T13:42:09Z</dcterms:modified>
</cp:coreProperties>
</file>