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'10квФ'!$A$24:$Z$182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'10квФ'!$A$48:$T$182</definedName>
    <definedName name="Z_02F617A7_AC90_4FC1_8EBD_0119B58FDA4E_.wvu.FilterData" localSheetId="0" hidden="1">'10квФ'!$A$24:$AE$182</definedName>
    <definedName name="Z_03EB9DF4_AC98_4BC6_9F99_BC4E566A59EB_.wvu.FilterData" localSheetId="0" hidden="1">'10квФ'!$A$48:$T$182</definedName>
    <definedName name="Z_072137E3_9A31_40C6_B2F8_9E0682CF001C_.wvu.FilterData" localSheetId="0" hidden="1">'10квФ'!$A$48:$T$182</definedName>
    <definedName name="Z_087625E1_6442_4CFE_9ADB_7A5E7D20F421_.wvu.FilterData" localSheetId="0" hidden="1">'10квФ'!$A$21:$T$192</definedName>
    <definedName name="Z_099F8D69_7585_4416_A0D9_3B92F624255C_.wvu.FilterData" localSheetId="0" hidden="1">'10квФ'!$A$48:$T$182</definedName>
    <definedName name="Z_14D794F6_4F7F_4AF1_9EE2_74A5805884BE_.wvu.FilterData" localSheetId="0" hidden="1">'10квФ'!$A$24:$Z$182</definedName>
    <definedName name="Z_1AC8BE7E_0DED_439F_B13B_11567D3511F1_.wvu.FilterData" localSheetId="0" hidden="1">'10квФ'!$A$24:$Z$182</definedName>
    <definedName name="Z_1D4769C9_22D3_41D7_BB10_557E5B558A42_.wvu.FilterData" localSheetId="0" hidden="1">'10квФ'!$A$48:$T$188</definedName>
    <definedName name="Z_1E9E47DB_E471_43B9_861B_FD185A540B58_.wvu.FilterData" localSheetId="0" hidden="1">'10квФ'!$A$24:$Z$182</definedName>
    <definedName name="Z_2411F0DF_B06E_4B96_B6E2_07231CDB021F_.wvu.FilterData" localSheetId="0" hidden="1">'10квФ'!$A$24:$V$182</definedName>
    <definedName name="Z_247B49AF_46A0_4107_B849_879CB7CACC3B_.wvu.FilterData" localSheetId="0" hidden="1">'10квФ'!$A$24:$Z$182</definedName>
    <definedName name="Z_26DAEAC3_92A5_4121_942A_41E1C66C8C7F_.wvu.FilterData" localSheetId="0" hidden="1">'10квФ'!$A$48:$T$188</definedName>
    <definedName name="Z_28C854DD_575D_436D_BB89_4EBFD66A31F2_.wvu.FilterData" localSheetId="0" hidden="1">'10квФ'!$A$24:$T$182</definedName>
    <definedName name="Z_28DD50A5_FF68_433B_8BB2_B3B3CEA0C4F3_.wvu.FilterData" localSheetId="0" hidden="1">'10квФ'!$A$48:$T$188</definedName>
    <definedName name="Z_2AD7D8A5_D91B_4BFF_A9D2_3942C99EEDAD_.wvu.FilterData" localSheetId="0" hidden="1">'10квФ'!$A$48:$T$188</definedName>
    <definedName name="Z_2B705702_B67B_491C_8E54_4D0D6F3E9453_.wvu.FilterData" localSheetId="0" hidden="1">'10квФ'!$A$48:$T$186</definedName>
    <definedName name="Z_2B944529_4431_4AE3_A585_21D645644E2B_.wvu.FilterData" localSheetId="0" hidden="1">'10квФ'!$A$24:$Z$182</definedName>
    <definedName name="Z_2B944529_4431_4AE3_A585_21D645644E2B_.wvu.PrintArea" localSheetId="0" hidden="1">'10квФ'!$A$1:$T$190</definedName>
    <definedName name="Z_2BF31BFA_465C_4F9A_9D42_0A095C5E416C_.wvu.FilterData" localSheetId="0" hidden="1">'10квФ'!$A$48:$T$182</definedName>
    <definedName name="Z_2CFCE4CA_55B5_4637_B259_AE94B627BC55_.wvu.FilterData" localSheetId="0" hidden="1">'10квФ'!$A$48:$T$188</definedName>
    <definedName name="Z_2D0AFCAA_9364_47AA_B985_49881280DD67_.wvu.FilterData" localSheetId="0" hidden="1">'10квФ'!$A$48:$T$188</definedName>
    <definedName name="Z_2DB1AFA1_9EED_47A4_81DD_AA83ACAA5BC0_.wvu.FilterData" localSheetId="0" hidden="1">'10квФ'!$A$24:$Z$182</definedName>
    <definedName name="Z_2DB1AFA1_9EED_47A4_81DD_AA83ACAA5BC0_.wvu.PrintArea" localSheetId="0" hidden="1">'10квФ'!$A$1:$T$190</definedName>
    <definedName name="Z_335B1A39_E67B_4103_AB1A_6E342BFD7E7E_.wvu.FilterData" localSheetId="0" hidden="1">'10квФ'!$A$24:$Z$182</definedName>
    <definedName name="Z_35E5254D_33D2_4F9E_A1A3_D8A4A840691E_.wvu.FilterData" localSheetId="0" hidden="1">'10квФ'!$A$48:$T$186</definedName>
    <definedName name="Z_37FDCE4A_6CA4_4AB4_B747_B6F8179F01AF_.wvu.FilterData" localSheetId="0" hidden="1">'10квФ'!$A$48:$T$188</definedName>
    <definedName name="Z_3B21D198_1A45_49A7_A89A_F5CB90E4F1F5_.wvu.FilterData" localSheetId="0" hidden="1">'10квФ'!$A$24:$Z$182</definedName>
    <definedName name="Z_3DA5BA36_6938_471F_B773_58C819FFA9C8_.wvu.FilterData" localSheetId="0" hidden="1">'10квФ'!$A$48:$T$182</definedName>
    <definedName name="Z_3E704B2B_2057_4AAE_87C3_E767D1ECBD4F_.wvu.FilterData" localSheetId="0" hidden="1">'10квФ'!$A$24:$Z$182</definedName>
    <definedName name="Z_40AF2882_EE60_4760_BBBA_B54B2DAF72F9_.wvu.FilterData" localSheetId="0" hidden="1">'10квФ'!$A$48:$T$186</definedName>
    <definedName name="Z_41B76FCA_8ADA_4407_878E_56A7264D83C4_.wvu.FilterData" localSheetId="0" hidden="1">'10квФ'!$A$48:$T$188</definedName>
    <definedName name="Z_41C0B97A_7C2A_448D_8128_336FADFB8128_.wvu.FilterData" localSheetId="0" hidden="1">'10квФ'!$A$48:$T$188</definedName>
    <definedName name="Z_434B79F9_CE67_44DF_BBA0_0AA985688936_.wvu.FilterData" localSheetId="0" hidden="1">'10квФ'!$A$24:$Z$182</definedName>
    <definedName name="Z_434B79F9_CE67_44DF_BBA0_0AA985688936_.wvu.PrintArea" localSheetId="0" hidden="1">'10квФ'!$A$1:$T$190</definedName>
    <definedName name="Z_4540E8E9_6871_4C85_9E6A_95C4A28A8744_.wvu.FilterData" localSheetId="0" hidden="1">'10квФ'!$A$21:$W$182</definedName>
    <definedName name="Z_456B260A_4433_4764_B08B_5A07673D1E6C_.wvu.FilterData" localSheetId="0" hidden="1">'10квФ'!$A$48:$T$182</definedName>
    <definedName name="Z_47DD029F_F51C_4CE5_86C3_DA74699192FA_.wvu.FilterData" localSheetId="0" hidden="1">'10квФ'!$A$24:$Z$182</definedName>
    <definedName name="Z_48A60FB0_9A73_41A3_99DB_17520660C91A_.wvu.FilterData" localSheetId="0" hidden="1">'10квФ'!$A$24:$Z$182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'10квФ'!$A$48:$T$188</definedName>
    <definedName name="Z_55AAC02E_354B_458A_B57A_9A758D9C24F6_.wvu.FilterData" localSheetId="0" hidden="1">'10квФ'!$A$48:$T$182</definedName>
    <definedName name="Z_58612208_4A7E_4665_80FF_BCE33818B79B_.wvu.FilterData" localSheetId="0" hidden="1">'10квФ'!$A$48:$T$188</definedName>
    <definedName name="Z_5939E2BE_D513_447E_886D_794B8773EF22_.wvu.FilterData" localSheetId="0" hidden="1">'10квФ'!$A$48:$T$182</definedName>
    <definedName name="Z_5B2849A4_10D6_4C56_82E3_213F2F39DEE0_.wvu.FilterData" localSheetId="0" hidden="1">'10квФ'!$A$48:$T$188</definedName>
    <definedName name="Z_5D48D966_D569_49BE_B8D5_CFFF304C931B_.wvu.FilterData" localSheetId="0" hidden="1">'10квФ'!$A$48:$T$188</definedName>
    <definedName name="Z_5D68B30A_F5AE_47A2_98B4_A896BFA1BCD4_.wvu.FilterData" localSheetId="0" hidden="1">'10квФ'!$A$48:$T$188</definedName>
    <definedName name="Z_5EADC1CF_ED63_4C90_B528_B134FE0A2319_.wvu.FilterData" localSheetId="0" hidden="1">'10квФ'!$A$48:$T$188</definedName>
    <definedName name="Z_5F2A370E_836A_4992_942B_22CE95057883_.wvu.FilterData" localSheetId="0" hidden="1">'10квФ'!$A$48:$T$182</definedName>
    <definedName name="Z_5F39CD15_C553_4CF0_940C_0295EF87970E_.wvu.FilterData" localSheetId="0" hidden="1">'10квФ'!$A$48:$T$188</definedName>
    <definedName name="Z_61510D42_B063_4ADF_A949_818D1528B5E0_.wvu.FilterData" localSheetId="0" hidden="1">'10квФ'!$A$48:$T$188</definedName>
    <definedName name="Z_638697C3_FF78_4B65_B9E8_EA2C7C52D3B4_.wvu.FilterData" localSheetId="0" hidden="1">'10квФ'!$A$24:$Z$182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'10квФ'!$A$48:$T$188</definedName>
    <definedName name="Z_68608AB4_99AC_4E4C_A27D_0DD29BE6EC94_.wvu.FilterData" localSheetId="0" hidden="1">'10квФ'!$A$48:$T$188</definedName>
    <definedName name="Z_68608AB4_99AC_4E4C_A27D_0DD29BE6EC94_.wvu.PrintArea" localSheetId="0" hidden="1">'10квФ'!$A$1:$T$188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'10квФ'!$A$24:$AE$182</definedName>
    <definedName name="Z_6C2EF594_2AAE_49CD_B2EE_04868D58222D_.wvu.FilterData" localSheetId="0" hidden="1">'10квФ'!$A$24:$Z$182</definedName>
    <definedName name="Z_702FE522_82F0_49A6_943F_84353B6A3E15_.wvu.FilterData" localSheetId="0" hidden="1">'10квФ'!$A$48:$T$182</definedName>
    <definedName name="Z_74CDDA0B_6EA5_45C3_8536_928670DB09CC_.wvu.FilterData" localSheetId="0" hidden="1">'10квФ'!$A$48:$T$188</definedName>
    <definedName name="Z_74CE0FEA_305F_4C35_BF60_A17DA60785C5_.wvu.FilterData" localSheetId="0" hidden="1">'10квФ'!$A$24:$Z$182</definedName>
    <definedName name="Z_74CE0FEA_305F_4C35_BF60_A17DA60785C5_.wvu.PrintArea" localSheetId="0" hidden="1">'10квФ'!$A$1:$T$190</definedName>
    <definedName name="Z_766CD927_FE78_456E_A583_90276AFECC53_.wvu.FilterData" localSheetId="0" hidden="1">'10квФ'!$A$24:$Z$182</definedName>
    <definedName name="Z_780ADA64_387F_4F1E_ACF3_1D1791DBD82F_.wvu.FilterData" localSheetId="0" hidden="1">'10квФ'!$A$24:$Z$182</definedName>
    <definedName name="Z_7A5C0ADA_811C_434A_9B3E_CBAB5F597987_.wvu.FilterData" localSheetId="0" hidden="1">'10квФ'!$A$21:$T$192</definedName>
    <definedName name="Z_7A600714_71D6_47BA_A813_775E7C7D2FBC_.wvu.FilterData" localSheetId="0" hidden="1">'10квФ'!$A$48:$T$182</definedName>
    <definedName name="Z_7AF98FE0_D761_4DCC_843E_01D5FF3D89E1_.wvu.FilterData" localSheetId="0" hidden="1">'10квФ'!$A$48:$T$182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'10квФ'!$A$24:$V$182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'10квФ'!$A$48:$T$188</definedName>
    <definedName name="Z_802102DC_FBE0_4A84_A4E5_B623C4572B73_.wvu.Cols" localSheetId="0" hidden="1">'10квФ'!$I:$P</definedName>
    <definedName name="Z_802102DC_FBE0_4A84_A4E5_B623C4572B73_.wvu.FilterData" localSheetId="0" hidden="1">'10квФ'!$A$24:$Z$182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'10квФ'!$A$48:$T$193</definedName>
    <definedName name="Z_82FE6FC8_CA67_4A4B_AF05_E7C978721CCD_.wvu.FilterData" localSheetId="0" hidden="1">'10квФ'!$A$48:$T$182</definedName>
    <definedName name="Z_84321A1D_5D30_4E68_AC39_2B3966EB8B19_.wvu.FilterData" localSheetId="0" hidden="1">'10квФ'!$A$48:$T$188</definedName>
    <definedName name="Z_8562E1EA_A7A6_4ECB_965F_7FEF3C69B7FB_.wvu.FilterData" localSheetId="0" hidden="1">'10квФ'!$A$48:$T$188</definedName>
    <definedName name="Z_8609CDA3_AB64_4E40_9F81_97675513AB4D_.wvu.FilterData" localSheetId="0" hidden="1">'10квФ'!$A$48:$T$188</definedName>
    <definedName name="Z_86ABB103_B007_4CE7_BE9F_F4EED57FA42A_.wvu.FilterData" localSheetId="0" hidden="1">'10квФ'!$A$24:$Z$182</definedName>
    <definedName name="Z_86ABB103_B007_4CE7_BE9F_F4EED57FA42A_.wvu.PrintArea" localSheetId="0" hidden="1">'10квФ'!$A$1:$T$190</definedName>
    <definedName name="Z_880704C7_F409_41C4_8E00_6A41EAC6D809_.wvu.FilterData" localSheetId="0" hidden="1">'10квФ'!$A$48:$T$182</definedName>
    <definedName name="Z_89AA2589_40EB_4397_AF22_58DDA26E25C4_.wvu.FilterData" localSheetId="0" hidden="1">'10квФ'!$A$24:$Z$182</definedName>
    <definedName name="Z_8C96D9DD_5E01_4B30_95B0_086CFC2C6C55_.wvu.FilterData" localSheetId="0" hidden="1">'10квФ'!$A$48:$T$188</definedName>
    <definedName name="Z_8CF66D4F_C382_40A9_9E2A_969FC78174FB_.wvu.FilterData" localSheetId="0" hidden="1">'10квФ'!$A$48:$T$188</definedName>
    <definedName name="Z_8F1D26EC_2A17_448C_B03E_3E3FACB015C6_.wvu.FilterData" localSheetId="0" hidden="1">'10квФ'!$A$24:$Z$182</definedName>
    <definedName name="Z_8F1D26EC_2A17_448C_B03E_3E3FACB015C6_.wvu.PrintArea" localSheetId="0" hidden="1">'10квФ'!$A$1:$T$190</definedName>
    <definedName name="Z_8F60B858_F6CB_493A_8F80_44A2D25571BD_.wvu.FilterData" localSheetId="0" hidden="1">'10квФ'!$A$21:$T$192</definedName>
    <definedName name="Z_90F446D3_8F17_4085_80BE_278C9FB5921D_.wvu.FilterData" localSheetId="0" hidden="1">'10квФ'!$A$48:$T$188</definedName>
    <definedName name="Z_91286600_34AB_40CD_9DFB_63954696C4F7_.wvu.FilterData" localSheetId="0" hidden="1">'10квФ'!$A$24:$Z$182</definedName>
    <definedName name="Z_91494F75_FA16_4211_B67C_8409302B5530_.wvu.FilterData" localSheetId="0" hidden="1">'10квФ'!$A$24:$Z$182</definedName>
    <definedName name="Z_91515713_F106_4382_8189_86D702C61567_.wvu.Cols" localSheetId="0" hidden="1">'10квФ'!#REF!</definedName>
    <definedName name="Z_91515713_F106_4382_8189_86D702C61567_.wvu.FilterData" localSheetId="0" hidden="1">'10квФ'!$A$48:$T$188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'10квФ'!$A$48:$T$186</definedName>
    <definedName name="Z_91B3C248_D769_4FF3_ADD2_66FB1E146DB1_.wvu.FilterData" localSheetId="0" hidden="1">'10квФ'!$A$48:$T$188</definedName>
    <definedName name="Z_91C6F324_F361_4A8F_B9C3_6FF2051955FB_.wvu.FilterData" localSheetId="0" hidden="1">'10квФ'!$A$48:$T$188</definedName>
    <definedName name="Z_92A9B708_7856_444B_B4D2_F25F43E6C0C3_.wvu.FilterData" localSheetId="0" hidden="1">'10квФ'!$A$48:$T$182</definedName>
    <definedName name="Z_96D66BBF_87D4_466D_B500_423361C5C709_.wvu.FilterData" localSheetId="0" hidden="1">'10квФ'!$A$48:$T$182</definedName>
    <definedName name="Z_97A96CCC_FE99_437D_B8D6_12A96FD7E5E0_.wvu.FilterData" localSheetId="0" hidden="1">'10квФ'!$A$24:$Z$182</definedName>
    <definedName name="Z_992A4BBD_9184_4F17_9E7C_14886515C900_.wvu.FilterData" localSheetId="0" hidden="1">'10квФ'!$A$48:$T$188</definedName>
    <definedName name="Z_9EB4C06B_C4E3_4FC8_B82B_63B953E6624A_.wvu.FilterData" localSheetId="0" hidden="1">'10квФ'!$A$48:$T$182</definedName>
    <definedName name="Z_9F5406DC_89AB_4D73_8A15_7589A4B6E17E_.wvu.FilterData" localSheetId="0" hidden="1">'10квФ'!$A$48:$T$188</definedName>
    <definedName name="Z_A0CC8554_66A6_49FF_911C_B8E862557F96_.wvu.FilterData" localSheetId="0" hidden="1">'10квФ'!$A$24:$T$182</definedName>
    <definedName name="Z_A132F0A7_D9B6_4BF3_83AB_B244BEA6BB51_.wvu.FilterData" localSheetId="0" hidden="1">'10квФ'!$A$48:$T$188</definedName>
    <definedName name="Z_A15C0F21_5131_41E0_AFE4_42812F6B0841_.wvu.FilterData" localSheetId="0" hidden="1">'10квФ'!$A$48:$T$182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'10квФ'!$A$24:$Z$182</definedName>
    <definedName name="Z_A26238BE_7791_46AE_8DC7_FDB913DC2957_.wvu.PrintArea" localSheetId="0" hidden="1">'10квФ'!$A$1:$T$190</definedName>
    <definedName name="Z_A36DA4C0_9581_4E59_95FC_3E8FC0901F8C_.wvu.FilterData" localSheetId="0" hidden="1">'10квФ'!$A$48:$T$182</definedName>
    <definedName name="Z_A6016254_B165_4134_8764_5CABD680509E_.wvu.FilterData" localSheetId="0" hidden="1">'10квФ'!$A$24:$Z$182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'10квФ'!$A$48:$T$188</definedName>
    <definedName name="Z_A9216DE1_6650_4651_9830_13DDA1C2CD91_.wvu.FilterData" localSheetId="0" hidden="1">'10квФ'!$A$48:$T$182</definedName>
    <definedName name="Z_AB8D6E5A_B563_4E6A_A417_E8622BA78E0B_.wvu.FilterData" localSheetId="0" hidden="1">'10квФ'!$A$48:$T$186</definedName>
    <definedName name="Z_AFBDF438_B40A_4684_94F8_56FA1356ADC3_.wvu.FilterData" localSheetId="0" hidden="1">'10квФ'!$A$48:$T$182</definedName>
    <definedName name="Z_B055BBF1_1392_4F34_8C3F_70B08B3A67E7_.wvu.FilterData" localSheetId="0" hidden="1">'10квФ'!$A$24:$Z$182</definedName>
    <definedName name="Z_B5BE75AE_9D7A_4463_90B4_A4B1B19172CB_.wvu.FilterData" localSheetId="0" hidden="1">'10квФ'!$A$48:$T$188</definedName>
    <definedName name="Z_B7343056_A75A_4C54_8731_E17F57DE7967_.wvu.FilterData" localSheetId="0" hidden="1">'10квФ'!$A$48:$T$182</definedName>
    <definedName name="Z_B74C834F_88DE_4FBD_9E60_56D6F61CCB0C_.wvu.FilterData" localSheetId="0" hidden="1">'10квФ'!$A$48:$T$188</definedName>
    <definedName name="Z_B81CE5DD_59C7_4219_9F64_9F23059D6732_.wvu.FilterData" localSheetId="0" hidden="1">'10квФ'!$A$24:$Z$182</definedName>
    <definedName name="Z_B81CE5DD_59C7_4219_9F64_9F23059D6732_.wvu.PrintArea" localSheetId="0" hidden="1">'10квФ'!$A$1:$T$190</definedName>
    <definedName name="Z_B84EC98E_84AB_4AF0_98C3_5A65C514C6C5_.wvu.FilterData" localSheetId="0" hidden="1">'10квФ'!$A$48:$T$188</definedName>
    <definedName name="Z_B8C11432_7879_4F6B_96D4_6AB50672E558_.wvu.FilterData" localSheetId="0" hidden="1">'10квФ'!$A$48:$T$186</definedName>
    <definedName name="Z_BBF0EF1B_DBD8_4492_9CF8_F958D341F225_.wvu.FilterData" localSheetId="0" hidden="1">'10квФ'!$A$48:$T$188</definedName>
    <definedName name="Z_BE151334_7720_47A8_B744_1F1F36FD5527_.wvu.FilterData" localSheetId="0" hidden="1">'10квФ'!$A$48:$T$188</definedName>
    <definedName name="Z_BFFE2A37_2C1B_436E_B89F_7510F15CEFB6_.wvu.FilterData" localSheetId="0" hidden="1">'10квФ'!$A$48:$T$182</definedName>
    <definedName name="Z_C4035866_E753_4E74_BD98_B610EDCCE194_.wvu.FilterData" localSheetId="0" hidden="1">'10квФ'!$A$24:$Z$182</definedName>
    <definedName name="Z_C4035866_E753_4E74_BD98_B610EDCCE194_.wvu.PrintArea" localSheetId="0" hidden="1">'10квФ'!$A$1:$T$190</definedName>
    <definedName name="Z_C4127FE5_12E8_464C_B290_602AD096A853_.wvu.FilterData" localSheetId="0" hidden="1">'10квФ'!$A$48:$T$182</definedName>
    <definedName name="Z_C5EFF124_8741_4FB2_8DFD_FFFD2E175AA6_.wvu.Cols" localSheetId="0" hidden="1">'10квФ'!$F:$F</definedName>
    <definedName name="Z_C5EFF124_8741_4FB2_8DFD_FFFD2E175AA6_.wvu.FilterData" localSheetId="0" hidden="1">'10квФ'!$A$48:$T$182</definedName>
    <definedName name="Z_C676504B_35FD_4DBE_B657_AE4202CDC300_.wvu.Cols" localSheetId="0" hidden="1">'10квФ'!$M:$P</definedName>
    <definedName name="Z_C676504B_35FD_4DBE_B657_AE4202CDC300_.wvu.FilterData" localSheetId="0" hidden="1">'10квФ'!$A$48:$T$182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'10квФ'!$A$48:$T$188</definedName>
    <definedName name="Z_C784D978_84A4_4849_AEF3_4B731E7B807D_.wvu.FilterData" localSheetId="0" hidden="1">'10квФ'!$A$48:$T$188</definedName>
    <definedName name="Z_C8008826_10AC_4917_AE8D_1FAF506D7F03_.wvu.FilterData" localSheetId="0" hidden="1">'10квФ'!$A$48:$T$188</definedName>
    <definedName name="Z_C8FA6197_CC21_417A_B799_F08136F5C70B_.wvu.FilterData" localSheetId="0" hidden="1">'10квФ'!$A$24:$Z$182</definedName>
    <definedName name="Z_CA769590_FE17_45EE_B2BE_AFEDEEB57907_.wvu.FilterData" localSheetId="0" hidden="1">'10квФ'!$A$48:$T$182</definedName>
    <definedName name="Z_CB37D951_96F5_4AE8_99D2_D7A8085BE3F7_.wvu.FilterData" localSheetId="0" hidden="1">'10квФ'!$A$48:$T$188</definedName>
    <definedName name="Z_CBCE1805_078A_40E0_B01A_2A86DFDA611F_.wvu.FilterData" localSheetId="0" hidden="1">'10квФ'!$A$48:$T$186</definedName>
    <definedName name="Z_CC123666_CB75_43B7_BE8D_6AA4F2C525E2_.wvu.FilterData" localSheetId="0" hidden="1">'10квФ'!$A$48:$T$182</definedName>
    <definedName name="Z_CD2BBFCB_F678_40DB_8294_B16D7E70A3F2_.wvu.FilterData" localSheetId="0" hidden="1">'10квФ'!$A$48:$T$182</definedName>
    <definedName name="Z_D2510616_5538_4496_B8B3_EFACE99A621B_.wvu.FilterData" localSheetId="0" hidden="1">'10квФ'!$A$48:$T$188</definedName>
    <definedName name="Z_D35C68D5_4AB4_4876_B7AC_DB5808787904_.wvu.FilterData" localSheetId="0" hidden="1">'10квФ'!$A$48:$T$188</definedName>
    <definedName name="Z_D3DBB31F_2638_4B8E_8CBC_AE53EAEE53E8_.wvu.FilterData" localSheetId="0" hidden="1">'10квФ'!$A$48:$T$188</definedName>
    <definedName name="Z_D75BC309_B09E_4B7B_BA44_54BA8EF52625_.wvu.FilterData" localSheetId="0" hidden="1">'10квФ'!$A$24:$Z$182</definedName>
    <definedName name="Z_DA122019_8AEE_403B_8CA9_CE2DE64BEB84_.wvu.FilterData" localSheetId="0" hidden="1">'10квФ'!$A$48:$T$182</definedName>
    <definedName name="Z_DDBF35F0_7C68_4913_9639_7E016F52C9C6_.wvu.FilterData" localSheetId="0" hidden="1">'10квФ'!$A$24:$Z$182</definedName>
    <definedName name="Z_DDBFD93F_B53F_49B8_9E4F_E6E743173263_.wvu.FilterData" localSheetId="0" hidden="1">'10квФ'!$A$24:$Z$182</definedName>
    <definedName name="Z_DE9A4A19_2B5F_40D3_AC7B_9CBC28641CAC_.wvu.FilterData" localSheetId="0" hidden="1">'10квФ'!$A$48:$T$188</definedName>
    <definedName name="Z_E044C467_E737_4DD1_A683_090AEE546589_.wvu.FilterData" localSheetId="0" hidden="1">'10квФ'!$A$48:$T$188</definedName>
    <definedName name="Z_E0F715AC_EC95_4989_9B43_95240978CE30_.wvu.FilterData" localSheetId="0" hidden="1">'10квФ'!$A$48:$T$182</definedName>
    <definedName name="Z_E222F804_7F63_4CAB_BA7F_EB015BC276B9_.wvu.FilterData" localSheetId="0" hidden="1">'10квФ'!$A$48:$T$193</definedName>
    <definedName name="Z_E26A94BD_FBAC_41ED_8339_7D59AFA7B3CD_.wvu.FilterData" localSheetId="0" hidden="1">'10квФ'!$A$48:$T$182</definedName>
    <definedName name="Z_E2760D9D_711F_48FF_88BA_568697ED1953_.wvu.FilterData" localSheetId="0" hidden="1">'10квФ'!$A$48:$T$186</definedName>
    <definedName name="Z_E325E2CA_7281_4949_B750_13CA2C2C7D18_.wvu.FilterData" localSheetId="0" hidden="1">'10квФ'!$A$24:$Z$182</definedName>
    <definedName name="Z_E35C38A5_5727_4360_B062_90A9188B0F56_.wvu.FilterData" localSheetId="0" hidden="1">'10квФ'!$A$48:$T$188</definedName>
    <definedName name="Z_E6561C9A_632C_41BB_8A75_C9A4FA81ADE6_.wvu.FilterData" localSheetId="0" hidden="1">'10квФ'!$A$24:$Z$182</definedName>
    <definedName name="Z_E67E8D2C_C698_4923_AE59_CA6766696DF8_.wvu.FilterData" localSheetId="0" hidden="1">'10квФ'!$A$48:$T$182</definedName>
    <definedName name="Z_E8AB7D24_B488_4D37_9F3E_5A93A8365930_.wvu.FilterData" localSheetId="0" hidden="1">'10квФ'!$A$24:$Z$182</definedName>
    <definedName name="Z_E8F36E3D_6729_4114_942B_5226BE6574BA_.wvu.FilterData" localSheetId="0" hidden="1">'10квФ'!$A$48:$T$182</definedName>
    <definedName name="Z_E9C71993_3DA8_42BC_B3BF_66DEC161149F_.wvu.FilterData" localSheetId="0" hidden="1">'10квФ'!$A$48:$T$182</definedName>
    <definedName name="Z_EDE0ED8E_E34E_4BB0_ABEA_40847C828F8F_.wvu.FilterData" localSheetId="0" hidden="1">'10квФ'!$A$48:$T$188</definedName>
    <definedName name="Z_F1AA8E75_AC05_4FC1_B5E1_D271B0A93A4F_.wvu.FilterData" localSheetId="0" hidden="1">'10квФ'!$A$24:$Z$182</definedName>
    <definedName name="Z_F29DD04C_48E6_48FE_90D7_16D4A05BCFB2_.wvu.FilterData" localSheetId="0" hidden="1">'10квФ'!$A$24:$Z$182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'10квФ'!$A$48:$T$188</definedName>
    <definedName name="Z_F76F23A2_F414_4A2E_84E8_865337660174_.wvu.FilterData" localSheetId="0" hidden="1">'10квФ'!$A$48:$T$188</definedName>
    <definedName name="Z_F979D6CF_076C_43BF_8A89_212D37CD2E24_.wvu.FilterData" localSheetId="0" hidden="1">'10квФ'!$A$48:$T$188</definedName>
    <definedName name="Z_F98F2E63_0546_4C4F_8D46_045300C4EEF7_.wvu.FilterData" localSheetId="0" hidden="1">'10квФ'!$A$48:$T$188</definedName>
    <definedName name="Z_FB08CD6B_30AF_4D5D_BBA2_72A2A4786C23_.wvu.FilterData" localSheetId="0" hidden="1">'10квФ'!$A$48:$T$188</definedName>
    <definedName name="Z_FF0BECDC_6018_439F_BA8A_653BFFBC84E9_.wvu.FilterData" localSheetId="0" hidden="1">'10квФ'!$A$48:$T$182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'10квФ'!$A$1:$T$190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7" i="1" l="1"/>
  <c r="R177" i="1"/>
  <c r="O175" i="1"/>
  <c r="O153" i="1" s="1"/>
  <c r="M175" i="1"/>
  <c r="M153" i="1" s="1"/>
  <c r="M41" i="1" s="1"/>
  <c r="K175" i="1"/>
  <c r="K153" i="1" s="1"/>
  <c r="H176" i="1"/>
  <c r="Q176" i="1" s="1"/>
  <c r="Q175" i="1" s="1"/>
  <c r="E175" i="1"/>
  <c r="P175" i="1"/>
  <c r="P153" i="1" s="1"/>
  <c r="P41" i="1" s="1"/>
  <c r="N175" i="1"/>
  <c r="N153" i="1" s="1"/>
  <c r="N41" i="1" s="1"/>
  <c r="L175" i="1"/>
  <c r="J175" i="1"/>
  <c r="J153" i="1" s="1"/>
  <c r="H175" i="1"/>
  <c r="H46" i="1" s="1"/>
  <c r="F175" i="1"/>
  <c r="F153" i="1" s="1"/>
  <c r="F41" i="1" s="1"/>
  <c r="D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L153" i="1"/>
  <c r="D153" i="1"/>
  <c r="D41" i="1" s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H113" i="1"/>
  <c r="Q113" i="1" s="1"/>
  <c r="R113" i="1"/>
  <c r="H112" i="1"/>
  <c r="Q112" i="1" s="1"/>
  <c r="S112" i="1"/>
  <c r="H111" i="1"/>
  <c r="M109" i="1"/>
  <c r="M32" i="1" s="1"/>
  <c r="I109" i="1"/>
  <c r="H110" i="1"/>
  <c r="Q110" i="1" s="1"/>
  <c r="S110" i="1"/>
  <c r="E109" i="1"/>
  <c r="E32" i="1" s="1"/>
  <c r="P109" i="1"/>
  <c r="N109" i="1"/>
  <c r="N32" i="1" s="1"/>
  <c r="L109" i="1"/>
  <c r="L32" i="1" s="1"/>
  <c r="J109" i="1"/>
  <c r="J32" i="1" s="1"/>
  <c r="F109" i="1"/>
  <c r="F32" i="1" s="1"/>
  <c r="D109" i="1"/>
  <c r="S108" i="1"/>
  <c r="R108" i="1"/>
  <c r="O106" i="1"/>
  <c r="M106" i="1"/>
  <c r="M30" i="1" s="1"/>
  <c r="K106" i="1"/>
  <c r="K30" i="1" s="1"/>
  <c r="H107" i="1"/>
  <c r="Q107" i="1" s="1"/>
  <c r="Q106" i="1" s="1"/>
  <c r="Q30" i="1" s="1"/>
  <c r="E106" i="1"/>
  <c r="P106" i="1"/>
  <c r="N106" i="1"/>
  <c r="N30" i="1" s="1"/>
  <c r="L106" i="1"/>
  <c r="J106" i="1"/>
  <c r="J30" i="1" s="1"/>
  <c r="F106" i="1"/>
  <c r="F30" i="1" s="1"/>
  <c r="D106" i="1"/>
  <c r="D30" i="1" s="1"/>
  <c r="S105" i="1"/>
  <c r="R105" i="1"/>
  <c r="S104" i="1"/>
  <c r="R104" i="1"/>
  <c r="Q103" i="1"/>
  <c r="P103" i="1"/>
  <c r="P29" i="1" s="1"/>
  <c r="O103" i="1"/>
  <c r="O29" i="1" s="1"/>
  <c r="N103" i="1"/>
  <c r="N29" i="1" s="1"/>
  <c r="M103" i="1"/>
  <c r="L103" i="1"/>
  <c r="L29" i="1" s="1"/>
  <c r="K103" i="1"/>
  <c r="K29" i="1" s="1"/>
  <c r="J103" i="1"/>
  <c r="J29" i="1" s="1"/>
  <c r="I103" i="1"/>
  <c r="H103" i="1"/>
  <c r="H29" i="1" s="1"/>
  <c r="G103" i="1"/>
  <c r="S103" i="1" s="1"/>
  <c r="F103" i="1"/>
  <c r="E103" i="1"/>
  <c r="D103" i="1"/>
  <c r="D29" i="1" s="1"/>
  <c r="S102" i="1"/>
  <c r="R102" i="1"/>
  <c r="S101" i="1"/>
  <c r="R101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H99" i="1"/>
  <c r="Q99" i="1" s="1"/>
  <c r="H98" i="1"/>
  <c r="Q98" i="1" s="1"/>
  <c r="H97" i="1"/>
  <c r="Q97" i="1" s="1"/>
  <c r="O95" i="1"/>
  <c r="M95" i="1"/>
  <c r="K95" i="1"/>
  <c r="H96" i="1"/>
  <c r="Q96" i="1" s="1"/>
  <c r="I95" i="1"/>
  <c r="P95" i="1"/>
  <c r="N95" i="1"/>
  <c r="L95" i="1"/>
  <c r="J95" i="1"/>
  <c r="F95" i="1"/>
  <c r="D95" i="1"/>
  <c r="S94" i="1"/>
  <c r="R94" i="1"/>
  <c r="H93" i="1"/>
  <c r="Q93" i="1" s="1"/>
  <c r="H92" i="1"/>
  <c r="Q92" i="1" s="1"/>
  <c r="K86" i="1"/>
  <c r="K85" i="1" s="1"/>
  <c r="H91" i="1"/>
  <c r="Q91" i="1" s="1"/>
  <c r="S90" i="1"/>
  <c r="P86" i="1"/>
  <c r="L86" i="1"/>
  <c r="H89" i="1"/>
  <c r="Q89" i="1" s="1"/>
  <c r="D86" i="1"/>
  <c r="D85" i="1" s="1"/>
  <c r="N86" i="1"/>
  <c r="N85" i="1" s="1"/>
  <c r="H88" i="1"/>
  <c r="S88" i="1"/>
  <c r="H87" i="1"/>
  <c r="F86" i="1"/>
  <c r="F85" i="1" s="1"/>
  <c r="E86" i="1"/>
  <c r="E85" i="1" s="1"/>
  <c r="O86" i="1"/>
  <c r="O85" i="1" s="1"/>
  <c r="J86" i="1"/>
  <c r="J85" i="1" s="1"/>
  <c r="P85" i="1"/>
  <c r="L85" i="1"/>
  <c r="L78" i="1" s="1"/>
  <c r="L28" i="1" s="1"/>
  <c r="S84" i="1"/>
  <c r="R84" i="1"/>
  <c r="H83" i="1"/>
  <c r="R83" i="1"/>
  <c r="N80" i="1"/>
  <c r="S82" i="1"/>
  <c r="F80" i="1"/>
  <c r="F79" i="1" s="1"/>
  <c r="S81" i="1"/>
  <c r="P80" i="1"/>
  <c r="P79" i="1" s="1"/>
  <c r="L80" i="1"/>
  <c r="L79" i="1" s="1"/>
  <c r="H81" i="1"/>
  <c r="D80" i="1"/>
  <c r="D79" i="1" s="1"/>
  <c r="D78" i="1" s="1"/>
  <c r="D28" i="1" s="1"/>
  <c r="M80" i="1"/>
  <c r="M79" i="1" s="1"/>
  <c r="I80" i="1"/>
  <c r="I79" i="1" s="1"/>
  <c r="E80" i="1"/>
  <c r="E79" i="1" s="1"/>
  <c r="N79" i="1"/>
  <c r="S77" i="1"/>
  <c r="L74" i="1"/>
  <c r="L72" i="1" s="1"/>
  <c r="H77" i="1"/>
  <c r="R77" i="1"/>
  <c r="D74" i="1"/>
  <c r="D72" i="1" s="1"/>
  <c r="N74" i="1"/>
  <c r="N72" i="1" s="1"/>
  <c r="M74" i="1"/>
  <c r="M72" i="1" s="1"/>
  <c r="F74" i="1"/>
  <c r="F72" i="1" s="1"/>
  <c r="P74" i="1"/>
  <c r="P72" i="1" s="1"/>
  <c r="O74" i="1"/>
  <c r="K74" i="1"/>
  <c r="K72" i="1" s="1"/>
  <c r="H75" i="1"/>
  <c r="Q75" i="1" s="1"/>
  <c r="I74" i="1"/>
  <c r="I72" i="1" s="1"/>
  <c r="E74" i="1"/>
  <c r="E72" i="1" s="1"/>
  <c r="S73" i="1"/>
  <c r="R73" i="1"/>
  <c r="O72" i="1"/>
  <c r="R71" i="1"/>
  <c r="M70" i="1"/>
  <c r="H71" i="1"/>
  <c r="H70" i="1" s="1"/>
  <c r="I70" i="1"/>
  <c r="S71" i="1"/>
  <c r="E70" i="1"/>
  <c r="P70" i="1"/>
  <c r="O70" i="1"/>
  <c r="N70" i="1"/>
  <c r="L70" i="1"/>
  <c r="K70" i="1"/>
  <c r="J70" i="1"/>
  <c r="G70" i="1"/>
  <c r="S70" i="1" s="1"/>
  <c r="D70" i="1"/>
  <c r="S69" i="1"/>
  <c r="R69" i="1"/>
  <c r="R68" i="1"/>
  <c r="P67" i="1"/>
  <c r="L67" i="1"/>
  <c r="L66" i="1" s="1"/>
  <c r="L65" i="1" s="1"/>
  <c r="J67" i="1"/>
  <c r="J66" i="1" s="1"/>
  <c r="J65" i="1" s="1"/>
  <c r="I67" i="1"/>
  <c r="H68" i="1"/>
  <c r="H67" i="1" s="1"/>
  <c r="H66" i="1" s="1"/>
  <c r="H65" i="1" s="1"/>
  <c r="S68" i="1"/>
  <c r="E67" i="1"/>
  <c r="E66" i="1" s="1"/>
  <c r="E65" i="1" s="1"/>
  <c r="D67" i="1"/>
  <c r="D66" i="1" s="1"/>
  <c r="D65" i="1" s="1"/>
  <c r="O67" i="1"/>
  <c r="N67" i="1"/>
  <c r="M67" i="1"/>
  <c r="K67" i="1"/>
  <c r="G67" i="1"/>
  <c r="F67" i="1"/>
  <c r="M66" i="1"/>
  <c r="M65" i="1" s="1"/>
  <c r="I66" i="1"/>
  <c r="I65" i="1" s="1"/>
  <c r="S64" i="1"/>
  <c r="R64" i="1"/>
  <c r="S63" i="1"/>
  <c r="R63" i="1"/>
  <c r="Q62" i="1"/>
  <c r="P62" i="1"/>
  <c r="O62" i="1"/>
  <c r="N62" i="1"/>
  <c r="M62" i="1"/>
  <c r="L62" i="1"/>
  <c r="K62" i="1"/>
  <c r="J62" i="1"/>
  <c r="I62" i="1"/>
  <c r="S62" i="1" s="1"/>
  <c r="H62" i="1"/>
  <c r="G62" i="1"/>
  <c r="F62" i="1"/>
  <c r="E62" i="1"/>
  <c r="D62" i="1"/>
  <c r="S61" i="1"/>
  <c r="R61" i="1"/>
  <c r="H61" i="1"/>
  <c r="H60" i="1"/>
  <c r="Q60" i="1" s="1"/>
  <c r="S60" i="1"/>
  <c r="E54" i="1"/>
  <c r="E51" i="1" s="1"/>
  <c r="S59" i="1"/>
  <c r="H59" i="1"/>
  <c r="Q59" i="1" s="1"/>
  <c r="R58" i="1"/>
  <c r="H58" i="1"/>
  <c r="Q58" i="1" s="1"/>
  <c r="S58" i="1"/>
  <c r="H57" i="1"/>
  <c r="H56" i="1"/>
  <c r="P54" i="1"/>
  <c r="P51" i="1" s="1"/>
  <c r="O54" i="1"/>
  <c r="L54" i="1"/>
  <c r="L51" i="1" s="1"/>
  <c r="D54" i="1"/>
  <c r="D51" i="1" s="1"/>
  <c r="K54" i="1"/>
  <c r="K51" i="1" s="1"/>
  <c r="I54" i="1"/>
  <c r="I51" i="1" s="1"/>
  <c r="H52" i="1"/>
  <c r="S47" i="1"/>
  <c r="R47" i="1"/>
  <c r="Q47" i="1"/>
  <c r="M46" i="1"/>
  <c r="L46" i="1"/>
  <c r="K46" i="1"/>
  <c r="D46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O41" i="1"/>
  <c r="L41" i="1"/>
  <c r="K41" i="1"/>
  <c r="J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P32" i="1"/>
  <c r="I32" i="1"/>
  <c r="D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P30" i="1"/>
  <c r="O30" i="1"/>
  <c r="L30" i="1"/>
  <c r="E30" i="1"/>
  <c r="Q29" i="1"/>
  <c r="M29" i="1"/>
  <c r="I29" i="1"/>
  <c r="F29" i="1"/>
  <c r="E29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B24" i="1"/>
  <c r="C24" i="1" s="1"/>
  <c r="H153" i="1" l="1"/>
  <c r="H41" i="1" s="1"/>
  <c r="D50" i="1"/>
  <c r="L50" i="1"/>
  <c r="Q95" i="1"/>
  <c r="R31" i="1"/>
  <c r="R43" i="1"/>
  <c r="P46" i="1"/>
  <c r="R44" i="1"/>
  <c r="I50" i="1"/>
  <c r="R67" i="1"/>
  <c r="O66" i="1"/>
  <c r="O65" i="1" s="1"/>
  <c r="P78" i="1"/>
  <c r="P28" i="1" s="1"/>
  <c r="Q153" i="1"/>
  <c r="Q41" i="1" s="1"/>
  <c r="Q46" i="1"/>
  <c r="G29" i="1"/>
  <c r="R29" i="1" s="1"/>
  <c r="P50" i="1"/>
  <c r="P49" i="1" s="1"/>
  <c r="P48" i="1" s="1"/>
  <c r="R62" i="1"/>
  <c r="K66" i="1"/>
  <c r="K65" i="1" s="1"/>
  <c r="P66" i="1"/>
  <c r="P65" i="1" s="1"/>
  <c r="R100" i="1"/>
  <c r="H106" i="1"/>
  <c r="H30" i="1" s="1"/>
  <c r="R42" i="1"/>
  <c r="S44" i="1"/>
  <c r="R45" i="1"/>
  <c r="R70" i="1"/>
  <c r="H95" i="1"/>
  <c r="S100" i="1"/>
  <c r="S43" i="1"/>
  <c r="J46" i="1"/>
  <c r="O46" i="1"/>
  <c r="K50" i="1"/>
  <c r="K27" i="1" s="1"/>
  <c r="E50" i="1"/>
  <c r="E27" i="1" s="1"/>
  <c r="R103" i="1"/>
  <c r="I27" i="1"/>
  <c r="L49" i="1"/>
  <c r="L48" i="1" s="1"/>
  <c r="L27" i="1"/>
  <c r="L26" i="1" s="1"/>
  <c r="L25" i="1" s="1"/>
  <c r="R57" i="1"/>
  <c r="S57" i="1"/>
  <c r="D49" i="1"/>
  <c r="D48" i="1" s="1"/>
  <c r="D27" i="1"/>
  <c r="D26" i="1" s="1"/>
  <c r="D25" i="1" s="1"/>
  <c r="E153" i="1"/>
  <c r="E41" i="1" s="1"/>
  <c r="E46" i="1"/>
  <c r="Q57" i="1"/>
  <c r="G66" i="1"/>
  <c r="S67" i="1"/>
  <c r="F70" i="1"/>
  <c r="Q71" i="1"/>
  <c r="Q70" i="1" s="1"/>
  <c r="O51" i="1"/>
  <c r="H55" i="1"/>
  <c r="H54" i="1" s="1"/>
  <c r="Q56" i="1"/>
  <c r="R88" i="1"/>
  <c r="R91" i="1"/>
  <c r="S91" i="1" s="1"/>
  <c r="R96" i="1"/>
  <c r="G95" i="1"/>
  <c r="S96" i="1"/>
  <c r="S42" i="1"/>
  <c r="M54" i="1"/>
  <c r="M51" i="1" s="1"/>
  <c r="M50" i="1" s="1"/>
  <c r="R59" i="1"/>
  <c r="R60" i="1"/>
  <c r="Q68" i="1"/>
  <c r="Q67" i="1" s="1"/>
  <c r="F78" i="1"/>
  <c r="F28" i="1" s="1"/>
  <c r="Q83" i="1"/>
  <c r="F66" i="1"/>
  <c r="F65" i="1" s="1"/>
  <c r="S31" i="1"/>
  <c r="S45" i="1"/>
  <c r="Q52" i="1"/>
  <c r="H53" i="1"/>
  <c r="H51" i="1" s="1"/>
  <c r="R55" i="1"/>
  <c r="S55" i="1" s="1"/>
  <c r="G54" i="1"/>
  <c r="G51" i="1" s="1"/>
  <c r="S76" i="1"/>
  <c r="R76" i="1"/>
  <c r="R89" i="1"/>
  <c r="S89" i="1" s="1"/>
  <c r="R75" i="1"/>
  <c r="S75" i="1" s="1"/>
  <c r="G74" i="1"/>
  <c r="N66" i="1"/>
  <c r="N65" i="1" s="1"/>
  <c r="Q77" i="1"/>
  <c r="Q81" i="1"/>
  <c r="M86" i="1"/>
  <c r="M85" i="1" s="1"/>
  <c r="M78" i="1" s="1"/>
  <c r="M28" i="1" s="1"/>
  <c r="Q87" i="1"/>
  <c r="R92" i="1"/>
  <c r="S92" i="1"/>
  <c r="H76" i="1"/>
  <c r="Q76" i="1" s="1"/>
  <c r="Q74" i="1" s="1"/>
  <c r="Q72" i="1" s="1"/>
  <c r="J74" i="1"/>
  <c r="J72" i="1" s="1"/>
  <c r="R93" i="1"/>
  <c r="S93" i="1"/>
  <c r="R98" i="1"/>
  <c r="S98" i="1"/>
  <c r="Q61" i="1"/>
  <c r="N78" i="1"/>
  <c r="N28" i="1" s="1"/>
  <c r="I86" i="1"/>
  <c r="I85" i="1" s="1"/>
  <c r="I78" i="1" s="1"/>
  <c r="H90" i="1"/>
  <c r="Q90" i="1" s="1"/>
  <c r="R90" i="1"/>
  <c r="F46" i="1"/>
  <c r="N46" i="1"/>
  <c r="R52" i="1"/>
  <c r="S52" i="1" s="1"/>
  <c r="Q55" i="1"/>
  <c r="F54" i="1"/>
  <c r="F51" i="1" s="1"/>
  <c r="J54" i="1"/>
  <c r="J51" i="1" s="1"/>
  <c r="J50" i="1" s="1"/>
  <c r="N54" i="1"/>
  <c r="N51" i="1" s="1"/>
  <c r="N50" i="1" s="1"/>
  <c r="R56" i="1"/>
  <c r="S56" i="1" s="1"/>
  <c r="R81" i="1"/>
  <c r="G80" i="1"/>
  <c r="K80" i="1"/>
  <c r="K79" i="1" s="1"/>
  <c r="K78" i="1" s="1"/>
  <c r="K28" i="1" s="1"/>
  <c r="O80" i="1"/>
  <c r="O79" i="1" s="1"/>
  <c r="O78" i="1" s="1"/>
  <c r="O28" i="1" s="1"/>
  <c r="H82" i="1"/>
  <c r="Q82" i="1" s="1"/>
  <c r="J80" i="1"/>
  <c r="J79" i="1" s="1"/>
  <c r="J78" i="1" s="1"/>
  <c r="J28" i="1" s="1"/>
  <c r="R82" i="1"/>
  <c r="S83" i="1"/>
  <c r="H86" i="1"/>
  <c r="H85" i="1" s="1"/>
  <c r="Q88" i="1"/>
  <c r="R97" i="1"/>
  <c r="S97" i="1"/>
  <c r="S99" i="1"/>
  <c r="R99" i="1"/>
  <c r="R111" i="1"/>
  <c r="S111" i="1"/>
  <c r="E95" i="1"/>
  <c r="E78" i="1" s="1"/>
  <c r="I106" i="1"/>
  <c r="I30" i="1" s="1"/>
  <c r="K109" i="1"/>
  <c r="K32" i="1" s="1"/>
  <c r="O109" i="1"/>
  <c r="O32" i="1" s="1"/>
  <c r="Q111" i="1"/>
  <c r="Q109" i="1" s="1"/>
  <c r="Q32" i="1" s="1"/>
  <c r="H109" i="1"/>
  <c r="H32" i="1" s="1"/>
  <c r="I175" i="1"/>
  <c r="G109" i="1"/>
  <c r="R110" i="1"/>
  <c r="R112" i="1"/>
  <c r="P27" i="1" l="1"/>
  <c r="P26" i="1" s="1"/>
  <c r="P25" i="1" s="1"/>
  <c r="F50" i="1"/>
  <c r="S29" i="1"/>
  <c r="Q66" i="1"/>
  <c r="Q65" i="1" s="1"/>
  <c r="O50" i="1"/>
  <c r="H80" i="1"/>
  <c r="H79" i="1" s="1"/>
  <c r="H78" i="1" s="1"/>
  <c r="H28" i="1" s="1"/>
  <c r="K26" i="1"/>
  <c r="K25" i="1" s="1"/>
  <c r="Q54" i="1"/>
  <c r="I28" i="1"/>
  <c r="I26" i="1" s="1"/>
  <c r="I49" i="1"/>
  <c r="E28" i="1"/>
  <c r="E26" i="1" s="1"/>
  <c r="E25" i="1" s="1"/>
  <c r="E49" i="1"/>
  <c r="E48" i="1" s="1"/>
  <c r="J27" i="1"/>
  <c r="J26" i="1" s="1"/>
  <c r="J25" i="1" s="1"/>
  <c r="J49" i="1"/>
  <c r="J48" i="1" s="1"/>
  <c r="F27" i="1"/>
  <c r="F26" i="1" s="1"/>
  <c r="F25" i="1" s="1"/>
  <c r="F49" i="1"/>
  <c r="F48" i="1" s="1"/>
  <c r="N27" i="1"/>
  <c r="N26" i="1" s="1"/>
  <c r="N25" i="1" s="1"/>
  <c r="N49" i="1"/>
  <c r="N48" i="1" s="1"/>
  <c r="S107" i="1"/>
  <c r="R107" i="1"/>
  <c r="G106" i="1"/>
  <c r="Q80" i="1"/>
  <c r="Q79" i="1" s="1"/>
  <c r="S95" i="1"/>
  <c r="R95" i="1"/>
  <c r="S176" i="1"/>
  <c r="R176" i="1"/>
  <c r="G175" i="1"/>
  <c r="S80" i="1"/>
  <c r="R80" i="1"/>
  <c r="G79" i="1"/>
  <c r="R66" i="1"/>
  <c r="S66" i="1"/>
  <c r="G65" i="1"/>
  <c r="I153" i="1"/>
  <c r="I41" i="1" s="1"/>
  <c r="I46" i="1"/>
  <c r="R87" i="1"/>
  <c r="S87" i="1"/>
  <c r="G86" i="1"/>
  <c r="Q86" i="1"/>
  <c r="Q85" i="1" s="1"/>
  <c r="K49" i="1"/>
  <c r="K48" i="1" s="1"/>
  <c r="H74" i="1"/>
  <c r="H72" i="1" s="1"/>
  <c r="H50" i="1" s="1"/>
  <c r="M27" i="1"/>
  <c r="M26" i="1" s="1"/>
  <c r="M25" i="1" s="1"/>
  <c r="M49" i="1"/>
  <c r="M48" i="1" s="1"/>
  <c r="Q53" i="1"/>
  <c r="Q51" i="1" s="1"/>
  <c r="Q50" i="1" s="1"/>
  <c r="S109" i="1"/>
  <c r="R109" i="1"/>
  <c r="G32" i="1"/>
  <c r="R51" i="1"/>
  <c r="S51" i="1" s="1"/>
  <c r="R74" i="1"/>
  <c r="S74" i="1" s="1"/>
  <c r="G72" i="1"/>
  <c r="R54" i="1"/>
  <c r="S54" i="1" s="1"/>
  <c r="O49" i="1"/>
  <c r="O48" i="1" s="1"/>
  <c r="O27" i="1"/>
  <c r="O26" i="1" s="1"/>
  <c r="O25" i="1" s="1"/>
  <c r="R53" i="1"/>
  <c r="S53" i="1"/>
  <c r="I25" i="1" l="1"/>
  <c r="G50" i="1"/>
  <c r="R50" i="1"/>
  <c r="S50" i="1" s="1"/>
  <c r="G27" i="1"/>
  <c r="H27" i="1"/>
  <c r="H26" i="1" s="1"/>
  <c r="H25" i="1" s="1"/>
  <c r="H49" i="1"/>
  <c r="H48" i="1" s="1"/>
  <c r="S65" i="1"/>
  <c r="R65" i="1"/>
  <c r="S106" i="1"/>
  <c r="G30" i="1"/>
  <c r="R106" i="1"/>
  <c r="G85" i="1"/>
  <c r="G78" i="1" s="1"/>
  <c r="G49" i="1" s="1"/>
  <c r="R86" i="1"/>
  <c r="S86" i="1" s="1"/>
  <c r="R32" i="1"/>
  <c r="S32" i="1"/>
  <c r="G153" i="1"/>
  <c r="S175" i="1"/>
  <c r="R175" i="1"/>
  <c r="G46" i="1"/>
  <c r="R72" i="1"/>
  <c r="S72" i="1" s="1"/>
  <c r="Q27" i="1"/>
  <c r="S79" i="1"/>
  <c r="R79" i="1"/>
  <c r="Q78" i="1"/>
  <c r="Q28" i="1" s="1"/>
  <c r="I48" i="1"/>
  <c r="G48" i="1" l="1"/>
  <c r="R49" i="1"/>
  <c r="S49" i="1" s="1"/>
  <c r="Q49" i="1"/>
  <c r="Q48" i="1" s="1"/>
  <c r="R46" i="1"/>
  <c r="S46" i="1"/>
  <c r="R85" i="1"/>
  <c r="S85" i="1" s="1"/>
  <c r="R27" i="1"/>
  <c r="S27" i="1" s="1"/>
  <c r="Q26" i="1"/>
  <c r="Q25" i="1" s="1"/>
  <c r="S153" i="1"/>
  <c r="R153" i="1"/>
  <c r="G41" i="1"/>
  <c r="R30" i="1"/>
  <c r="S30" i="1"/>
  <c r="R78" i="1"/>
  <c r="S78" i="1" s="1"/>
  <c r="G28" i="1"/>
  <c r="R28" i="1" l="1"/>
  <c r="S28" i="1" s="1"/>
  <c r="R41" i="1"/>
  <c r="S41" i="1"/>
  <c r="G26" i="1"/>
  <c r="R48" i="1"/>
  <c r="S48" i="1" s="1"/>
  <c r="R26" i="1" l="1"/>
  <c r="S26" i="1" s="1"/>
  <c r="G25" i="1"/>
  <c r="R25" i="1" l="1"/>
  <c r="S25" i="1" s="1"/>
</calcChain>
</file>

<file path=xl/sharedStrings.xml><?xml version="1.0" encoding="utf-8"?>
<sst xmlns="http://schemas.openxmlformats.org/spreadsheetml/2006/main" count="686" uniqueCount="335">
  <si>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</si>
  <si>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</si>
  <si>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</si>
  <si>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</si>
  <si>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1 квартал 2025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</si>
  <si>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</si>
  <si>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</si>
  <si>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</si>
  <si>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</si>
  <si>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</si>
  <si>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</si>
  <si>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</si>
  <si>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</si>
  <si>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</si>
  <si>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01.01.2024, млн. рублей 
(с НДС) </t>
  </si>
  <si>
    <t xml:space="preserve">Остаток финансирования капитальных вложений 
на  01.01.2024  в прогнозных ценах соответствующих лет,  млн. рублей (с НДС) </t>
  </si>
  <si>
    <t>Финансирование капитальных вложений 2025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</si>
  <si>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</si>
  <si>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</si>
  <si>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</si>
  <si>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</si>
  <si>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</si>
  <si>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</si>
  <si>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</si>
  <si>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</si>
  <si>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</si>
  <si>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</si>
  <si>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</si>
  <si>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</si>
  <si>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</si>
  <si>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</si>
  <si>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</si>
  <si>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</si>
  <si>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</si>
  <si>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</si>
  <si>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</si>
  <si>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</si>
  <si>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</si>
  <si>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</si>
  <si>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</si>
  <si>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</si>
  <si>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</si>
  <si>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</si>
  <si>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</si>
  <si>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</si>
  <si>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</si>
  <si>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</si>
  <si>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</si>
  <si>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</si>
  <si>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</si>
  <si>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</si>
  <si>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</si>
  <si>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</si>
  <si>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</si>
  <si>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</si>
  <si>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</si>
  <si>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</si>
  <si>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</si>
  <si>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</si>
  <si>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</si>
  <si>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</si>
  <si>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</si>
  <si>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</si>
  <si>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</si>
  <si>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</si>
  <si>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</si>
  <si>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</si>
  <si>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</si>
  <si>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</si>
  <si>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</si>
  <si>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</si>
  <si>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</si>
  <si>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</si>
  <si>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</si>
  <si>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</si>
  <si>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</si>
  <si>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</si>
  <si>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</si>
  <si>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</si>
  <si>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</si>
  <si>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</si>
  <si>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</si>
  <si>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</si>
  <si>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</si>
  <si>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</si>
  <si>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</si>
  <si>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</si>
  <si>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</si>
  <si>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</si>
  <si>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</si>
  <si>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</si>
  <si>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</si>
  <si>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</si>
  <si>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</si>
  <si>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</si>
  <si>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</si>
  <si>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</si>
  <si>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</si>
  <si>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</si>
  <si>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</si>
  <si>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</si>
  <si>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</si>
  <si>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</si>
  <si>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</si>
  <si>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</si>
  <si>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</si>
  <si>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</si>
  <si>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</si>
  <si>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</si>
  <si>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</si>
  <si>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</si>
  <si>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</si>
  <si>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</si>
  <si>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</si>
  <si>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</si>
  <si>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</si>
  <si>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</si>
  <si>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</si>
  <si>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</si>
  <si>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</si>
  <si>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</si>
  <si>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</si>
  <si>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</si>
  <si>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</si>
  <si>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</si>
  <si>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</si>
  <si>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</si>
  <si>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</si>
  <si>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</si>
  <si>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</si>
  <si>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</si>
  <si>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</si>
  <si>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</si>
  <si>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</si>
  <si>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</si>
  <si>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</si>
  <si>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</si>
  <si>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</si>
  <si>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</si>
  <si>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</si>
  <si>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</si>
  <si>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</si>
  <si>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</si>
  <si>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</si>
  <si>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</si>
  <si>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</si>
  <si>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</si>
  <si>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</si>
  <si>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</si>
  <si>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</si>
  <si>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</si>
  <si>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</si>
  <si>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</si>
  <si>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</si>
  <si>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</si>
  <si>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</si>
  <si>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</si>
  <si>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</si>
  <si>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</si>
  <si>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</si>
  <si>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</si>
  <si>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</si>
  <si>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</si>
  <si>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</si>
  <si>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</si>
  <si>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</si>
  <si>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</si>
  <si>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</si>
  <si>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</si>
  <si>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</si>
  <si>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</si>
  <si>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</si>
  <si>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</si>
  <si>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</si>
  <si>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</si>
  <si>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</si>
  <si>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</si>
  <si>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</si>
  <si>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</si>
  <si>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</si>
  <si>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</si>
  <si>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</si>
  <si>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</si>
  <si>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</si>
  <si>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</si>
  <si>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</si>
  <si>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</si>
  <si>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</si>
  <si>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</si>
  <si>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</si>
  <si>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</si>
  <si>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</si>
  <si>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</si>
  <si>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</si>
  <si>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</si>
  <si>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</si>
  <si>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</si>
  <si>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</si>
  <si>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</si>
  <si>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</si>
  <si>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</si>
  <si>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</si>
  <si>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</si>
  <si>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</si>
  <si>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</si>
  <si>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</si>
  <si>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</si>
  <si>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</si>
  <si>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</si>
  <si>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</si>
  <si>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</si>
  <si>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</si>
  <si>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</si>
  <si>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</si>
  <si>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</si>
  <si>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</si>
  <si>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</si>
  <si>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</si>
  <si>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</si>
  <si>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</si>
  <si>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</si>
  <si>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</si>
  <si>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</si>
  <si>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</si>
  <si>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</si>
  <si>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</si>
  <si>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</si>
  <si>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</si>
  <si>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</si>
  <si>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</si>
  <si>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</si>
  <si>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</si>
  <si>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</si>
  <si>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</si>
  <si>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</si>
  <si>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</si>
  <si>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</si>
  <si>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</si>
  <si>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</si>
  <si>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</si>
  <si>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</si>
  <si>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</si>
  <si>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</si>
  <si>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</si>
  <si>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</si>
  <si>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</si>
  <si>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</si>
  <si>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</si>
  <si>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</si>
  <si>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</si>
  <si>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</si>
  <si>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</si>
  <si>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</si>
  <si>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</si>
  <si>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</si>
  <si>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</si>
  <si>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</si>
  <si>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</si>
  <si>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</si>
  <si>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</si>
  <si>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</si>
  <si>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</si>
  <si>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</si>
  <si>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</si>
  <si>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</si>
  <si>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</si>
  <si>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</si>
  <si>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</si>
  <si>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</si>
  <si>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</si>
  <si>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</si>
  <si>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</si>
  <si>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</si>
  <si>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</si>
  <si>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</si>
  <si>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Отклонение по финансированию обусловлено отсутствием заявок ТП и заключенных договоров в отчетном периоде</t>
  </si>
  <si>
    <t>Отклонение обусловлено погашением кредиторской задолженности 2024 года</t>
  </si>
  <si>
    <t xml:space="preserve">Отклонение обусловлено отставанием от графика производства работ подрядной организацией в связи с необходимостью разминирования трассы ВЛ в связи с обнаружением боеприпасов при выполнении работ по строительству ПС 110 кВ «Ведучи» </t>
  </si>
  <si>
    <t>Отклонение обусловлено необходимостью исполнениея обязательств в рамках договора ТП от 04.04.2023 № 23421/2022/ЧЭ/ИКРЭС</t>
  </si>
  <si>
    <t>P_Che478_24</t>
  </si>
  <si>
    <t>P_Che479_24</t>
  </si>
  <si>
    <t>Отклонение обусловлено поздним предоставлением документов для оплаты подрядной организацией</t>
  </si>
  <si>
    <t>M_Che436</t>
  </si>
  <si>
    <t>Отклонение обусловлено финансированием капитальных вложений, запланированных, но не выполненных в 2024 году в связи с поздним проведением ТЗП и заключением нового договора на СМР</t>
  </si>
  <si>
    <t>M_Che431</t>
  </si>
  <si>
    <t>M_Che423</t>
  </si>
  <si>
    <t>Отклонение обусловлено необходимостью отражения затрат заказчика-застройщика</t>
  </si>
  <si>
    <t>K_Che323</t>
  </si>
  <si>
    <t>K_Che297</t>
  </si>
  <si>
    <t>K_Che298</t>
  </si>
  <si>
    <t>I_Che165</t>
  </si>
  <si>
    <t>K_Che352</t>
  </si>
  <si>
    <t>Отклонение обусловлено опережением графика выполнения работ</t>
  </si>
  <si>
    <t>O_Che476</t>
  </si>
  <si>
    <t>M_Che445</t>
  </si>
  <si>
    <t>Отклонение в связи с превышением объема финансирования в 2024 году, в том числе экономия по факту ввода объекта в эксплуатацию (РС-14 от 25.12.2025 № 23). Кредиторская задолженность отсутствует</t>
  </si>
  <si>
    <t>M_Che446</t>
  </si>
  <si>
    <t>M_Che447</t>
  </si>
  <si>
    <t>M_Che448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</si>
  <si>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29.12.2022 (протокол от 30.12.2022 № 604).</t>
  </si>
  <si>
    <t>L_Che382</t>
  </si>
  <si>
    <t>L_Che384</t>
  </si>
  <si>
    <t>M_Che389</t>
  </si>
  <si>
    <t>O_Che474</t>
  </si>
  <si>
    <t>L_Che369</t>
  </si>
  <si>
    <t>L_Che442_21</t>
  </si>
  <si>
    <t>O_Che482_24</t>
  </si>
  <si>
    <t>N_Che470_22</t>
  </si>
  <si>
    <t>G_Che2_16</t>
  </si>
  <si>
    <t>K_Che355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</si>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</sst>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6" fontId="8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9" fontId="2" fillId="0" borderId="0" xfId="0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left" vertical="top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10" fontId="5" fillId="0" borderId="1" xfId="7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left" vertical="top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center" vertical="top" wrapText="1"/>
    </xf>
    <xf numFmtId="2" fontId="5" fillId="0" borderId="1" xfId="1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5" fillId="0" borderId="5" xfId="12" applyFont="1" applyFill="1" applyBorder="1" applyAlignment="1">
      <alignment horizontal="left" vertical="center" wrapText="1" shrinkToFit="1"/>
    </xf>
  </cellXfs>
  <cellStyles count="13">
    <cellStyle name="Обычный" xfId="0" builtinId="0"/>
    <cellStyle name="Обычный 11 2" xfId="8"/>
    <cellStyle name="Обычный 18" xfId="9"/>
    <cellStyle name="Обычный 18 2" xfId="11"/>
    <cellStyle name="Обычный 29" xfId="12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193"/>
  <sheetViews>
    <sheetView tabSelected="1" showRuler="0" view="pageBreakPreview" topLeftCell="A6" zoomScale="60" zoomScaleNormal="60" workbookViewId="0">
      <selection activeCell="A6" sqref="A1:XFD1048576"/>
    </sheetView>
  </sheetViews>
  <sheetFormatPr defaultColWidth="9" defaultRowHeight="15.75" x14ac:dyDescent="0.25"/>
  <cols>
    <col min="1" max="1" width="10.75" style="9" customWidth="1"/>
    <col min="2" max="2" width="73.625" style="8" customWidth="1"/>
    <col min="3" max="3" width="17.25" style="8" customWidth="1"/>
    <col min="4" max="5" width="14.5" style="8" customWidth="1"/>
    <col min="6" max="6" width="14.5" style="10" customWidth="1"/>
    <col min="7" max="7" width="17.5" style="10" customWidth="1"/>
    <col min="8" max="8" width="15.5" style="10" customWidth="1"/>
    <col min="9" max="13" width="14.5" style="10" customWidth="1"/>
    <col min="14" max="14" width="15.25" style="10" customWidth="1"/>
    <col min="15" max="15" width="14.5" style="10" customWidth="1"/>
    <col min="16" max="16" width="12" style="10" customWidth="1"/>
    <col min="17" max="17" width="20.125" style="10" customWidth="1"/>
    <col min="18" max="18" width="16.25" style="47" customWidth="1"/>
    <col min="19" max="19" width="13.125" style="10" customWidth="1"/>
    <col min="20" max="20" width="68.875" style="10" customWidth="1"/>
    <col min="21" max="21" width="12.625" style="8" customWidth="1"/>
    <col min="22" max="22" width="14.25" style="8" customWidth="1"/>
    <col min="23" max="23" width="28" style="8" customWidth="1"/>
    <col min="24" max="24" width="9" style="8" customWidth="1"/>
    <col min="25" max="25" width="14" style="8" customWidth="1"/>
    <col min="26" max="49" width="9" style="8" customWidth="1"/>
    <col min="50" max="16384" width="9" style="8"/>
  </cols>
  <sheetData>
    <row r="1" spans="1:20" s="2" customFormat="1" ht="18.75" x14ac:dyDescent="0.25">
      <c r="A1" s="1"/>
      <c r="T1" s="3" t="s">
        <v>0</v>
      </c>
    </row>
    <row r="2" spans="1:20" s="2" customFormat="1" ht="18.75" x14ac:dyDescent="0.3">
      <c r="A2" s="1"/>
      <c r="T2" s="4" t="s">
        <v>1</v>
      </c>
    </row>
    <row r="3" spans="1:20" s="2" customFormat="1" ht="18.75" x14ac:dyDescent="0.3">
      <c r="A3" s="1"/>
      <c r="T3" s="4" t="s">
        <v>2</v>
      </c>
    </row>
    <row r="4" spans="1:20" s="5" customFormat="1" ht="18.75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0" s="5" customFormat="1" ht="18.75" customHeight="1" x14ac:dyDescent="0.3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5" customFormat="1" ht="18.75" customHeight="1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s="2" customFormat="1" x14ac:dyDescent="0.25">
      <c r="A8" s="64" t="s">
        <v>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</row>
    <row r="9" spans="1:20" s="2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2" customFormat="1" ht="18.75" x14ac:dyDescent="0.3">
      <c r="A10" s="68" t="s">
        <v>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0" s="2" customFormat="1" x14ac:dyDescent="0.25">
      <c r="A11" s="1"/>
      <c r="T11" s="1"/>
    </row>
    <row r="12" spans="1:20" s="2" customFormat="1" ht="18.75" x14ac:dyDescent="0.25">
      <c r="A12" s="69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 s="2" customFormat="1" x14ac:dyDescent="0.25">
      <c r="A13" s="64" t="s">
        <v>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</row>
    <row r="14" spans="1:20" ht="18.75" customHeight="1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</row>
    <row r="15" spans="1:20" ht="18.75" customHeight="1" x14ac:dyDescent="0.25">
      <c r="I15" s="11"/>
      <c r="J15" s="11"/>
      <c r="K15" s="11"/>
      <c r="L15" s="11"/>
      <c r="M15" s="11"/>
      <c r="N15" s="11"/>
      <c r="O15" s="11"/>
      <c r="P15" s="11"/>
      <c r="Q15" s="12"/>
      <c r="R15" s="13"/>
      <c r="S15" s="14"/>
      <c r="T15" s="15"/>
    </row>
    <row r="16" spans="1:20" ht="18.75" customHeight="1" x14ac:dyDescent="0.25">
      <c r="I16" s="11"/>
      <c r="J16" s="11"/>
      <c r="K16" s="11"/>
      <c r="L16" s="11"/>
      <c r="M16" s="11"/>
      <c r="N16" s="11"/>
      <c r="O16" s="11"/>
      <c r="P16" s="11"/>
      <c r="R16" s="13"/>
      <c r="S16" s="14"/>
      <c r="T16" s="15"/>
    </row>
    <row r="17" spans="1:20" x14ac:dyDescent="0.25">
      <c r="R17" s="13"/>
      <c r="S17" s="14"/>
      <c r="T17" s="14"/>
    </row>
    <row r="19" spans="1:20" s="17" customFormat="1" x14ac:dyDescent="0.25">
      <c r="A19" s="16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1"/>
      <c r="R19" s="11"/>
      <c r="S19" s="11"/>
      <c r="T19" s="19"/>
    </row>
    <row r="20" spans="1:20" s="17" customFormat="1" x14ac:dyDescent="0.25">
      <c r="A20" s="16"/>
      <c r="D20" s="20"/>
      <c r="E20" s="21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11"/>
      <c r="R20" s="11"/>
      <c r="S20" s="22"/>
      <c r="T20" s="19"/>
    </row>
    <row r="21" spans="1:20" ht="56.25" customHeight="1" x14ac:dyDescent="0.25">
      <c r="A21" s="63" t="s">
        <v>10</v>
      </c>
      <c r="B21" s="63" t="s">
        <v>11</v>
      </c>
      <c r="C21" s="63" t="s">
        <v>12</v>
      </c>
      <c r="D21" s="70" t="s">
        <v>13</v>
      </c>
      <c r="E21" s="70" t="s">
        <v>14</v>
      </c>
      <c r="F21" s="70" t="s">
        <v>15</v>
      </c>
      <c r="G21" s="71" t="s">
        <v>16</v>
      </c>
      <c r="H21" s="72"/>
      <c r="I21" s="72"/>
      <c r="J21" s="72"/>
      <c r="K21" s="72"/>
      <c r="L21" s="72"/>
      <c r="M21" s="72"/>
      <c r="N21" s="72"/>
      <c r="O21" s="72"/>
      <c r="P21" s="73"/>
      <c r="Q21" s="70" t="s">
        <v>17</v>
      </c>
      <c r="R21" s="63" t="s">
        <v>18</v>
      </c>
      <c r="S21" s="63"/>
      <c r="T21" s="63" t="s">
        <v>19</v>
      </c>
    </row>
    <row r="22" spans="1:20" ht="52.5" customHeight="1" x14ac:dyDescent="0.25">
      <c r="A22" s="63"/>
      <c r="B22" s="63"/>
      <c r="C22" s="63"/>
      <c r="D22" s="74"/>
      <c r="E22" s="74"/>
      <c r="F22" s="74"/>
      <c r="G22" s="71" t="s">
        <v>20</v>
      </c>
      <c r="H22" s="73"/>
      <c r="I22" s="71" t="s">
        <v>21</v>
      </c>
      <c r="J22" s="73"/>
      <c r="K22" s="71" t="s">
        <v>22</v>
      </c>
      <c r="L22" s="73"/>
      <c r="M22" s="71" t="s">
        <v>23</v>
      </c>
      <c r="N22" s="73"/>
      <c r="O22" s="71" t="s">
        <v>24</v>
      </c>
      <c r="P22" s="73"/>
      <c r="Q22" s="74"/>
      <c r="R22" s="63" t="s">
        <v>25</v>
      </c>
      <c r="S22" s="63" t="s">
        <v>26</v>
      </c>
      <c r="T22" s="63"/>
    </row>
    <row r="23" spans="1:20" ht="51.75" customHeight="1" x14ac:dyDescent="0.25">
      <c r="A23" s="63"/>
      <c r="B23" s="63"/>
      <c r="C23" s="63"/>
      <c r="D23" s="75"/>
      <c r="E23" s="75"/>
      <c r="F23" s="75"/>
      <c r="G23" s="23" t="s">
        <v>27</v>
      </c>
      <c r="H23" s="23" t="s">
        <v>28</v>
      </c>
      <c r="I23" s="23" t="s">
        <v>27</v>
      </c>
      <c r="J23" s="23" t="s">
        <v>28</v>
      </c>
      <c r="K23" s="23" t="s">
        <v>27</v>
      </c>
      <c r="L23" s="23" t="s">
        <v>28</v>
      </c>
      <c r="M23" s="23" t="s">
        <v>27</v>
      </c>
      <c r="N23" s="23" t="s">
        <v>28</v>
      </c>
      <c r="O23" s="23" t="s">
        <v>27</v>
      </c>
      <c r="P23" s="23" t="s">
        <v>28</v>
      </c>
      <c r="Q23" s="75"/>
      <c r="R23" s="63"/>
      <c r="S23" s="63"/>
      <c r="T23" s="63"/>
    </row>
    <row r="24" spans="1:20" ht="29.25" customHeight="1" x14ac:dyDescent="0.25">
      <c r="A24" s="76">
        <v>1</v>
      </c>
      <c r="B24" s="24">
        <f t="shared" ref="B24:T24" si="0">A24+1</f>
        <v>2</v>
      </c>
      <c r="C24" s="24">
        <f t="shared" si="0"/>
        <v>3</v>
      </c>
      <c r="D24" s="24">
        <f t="shared" si="0"/>
        <v>4</v>
      </c>
      <c r="E24" s="24">
        <f t="shared" si="0"/>
        <v>5</v>
      </c>
      <c r="F24" s="24">
        <f t="shared" si="0"/>
        <v>6</v>
      </c>
      <c r="G24" s="24">
        <f t="shared" si="0"/>
        <v>7</v>
      </c>
      <c r="H24" s="24">
        <f t="shared" si="0"/>
        <v>8</v>
      </c>
      <c r="I24" s="24">
        <f t="shared" si="0"/>
        <v>9</v>
      </c>
      <c r="J24" s="24">
        <f t="shared" si="0"/>
        <v>10</v>
      </c>
      <c r="K24" s="24">
        <f t="shared" si="0"/>
        <v>11</v>
      </c>
      <c r="L24" s="24">
        <f t="shared" si="0"/>
        <v>12</v>
      </c>
      <c r="M24" s="24">
        <f t="shared" si="0"/>
        <v>13</v>
      </c>
      <c r="N24" s="24">
        <f t="shared" si="0"/>
        <v>14</v>
      </c>
      <c r="O24" s="24">
        <f t="shared" si="0"/>
        <v>15</v>
      </c>
      <c r="P24" s="24">
        <f t="shared" si="0"/>
        <v>16</v>
      </c>
      <c r="Q24" s="24">
        <f t="shared" si="0"/>
        <v>17</v>
      </c>
      <c r="R24" s="24">
        <f t="shared" si="0"/>
        <v>18</v>
      </c>
      <c r="S24" s="24">
        <f t="shared" si="0"/>
        <v>19</v>
      </c>
      <c r="T24" s="24">
        <f t="shared" si="0"/>
        <v>20</v>
      </c>
    </row>
    <row r="25" spans="1:20" ht="33.75" customHeight="1" x14ac:dyDescent="0.25">
      <c r="A25" s="25">
        <v>0</v>
      </c>
      <c r="B25" s="26" t="s">
        <v>29</v>
      </c>
      <c r="C25" s="56" t="s">
        <v>30</v>
      </c>
      <c r="D25" s="77">
        <f>D26+D33+D41+D47</f>
        <v>17730.857705016879</v>
      </c>
      <c r="E25" s="77">
        <f t="shared" ref="E25:P25" si="1">E26+E33+E41+E47</f>
        <v>8571.4207361070148</v>
      </c>
      <c r="F25" s="77">
        <f t="shared" si="1"/>
        <v>9159.4369689098694</v>
      </c>
      <c r="G25" s="77">
        <f t="shared" si="1"/>
        <v>4220.409852681496</v>
      </c>
      <c r="H25" s="77">
        <f t="shared" si="1"/>
        <v>634.57533892599997</v>
      </c>
      <c r="I25" s="77">
        <f t="shared" si="1"/>
        <v>727.22353552833715</v>
      </c>
      <c r="J25" s="77">
        <f t="shared" si="1"/>
        <v>634.57533892599997</v>
      </c>
      <c r="K25" s="77">
        <f t="shared" si="1"/>
        <v>500.231679677302</v>
      </c>
      <c r="L25" s="77">
        <f t="shared" si="1"/>
        <v>0</v>
      </c>
      <c r="M25" s="77">
        <f t="shared" si="1"/>
        <v>839.57019225428689</v>
      </c>
      <c r="N25" s="77">
        <f t="shared" si="1"/>
        <v>0</v>
      </c>
      <c r="O25" s="77">
        <f t="shared" si="1"/>
        <v>2153.3844452215694</v>
      </c>
      <c r="P25" s="77">
        <f t="shared" si="1"/>
        <v>0</v>
      </c>
      <c r="Q25" s="77">
        <f>Q26+Q33+Q41+Q47</f>
        <v>8524.8616299838704</v>
      </c>
      <c r="R25" s="53">
        <f>IF(G25="нд","нд",(J25)-(I25))</f>
        <v>-92.64819660233718</v>
      </c>
      <c r="S25" s="54">
        <f>IF(G25="нд","нд",IF((I25)&gt;0,R25/(I25),"-"))</f>
        <v>-0.12739988748442677</v>
      </c>
      <c r="T25" s="24" t="s">
        <v>31</v>
      </c>
    </row>
    <row r="26" spans="1:20" ht="33.75" customHeight="1" x14ac:dyDescent="0.25">
      <c r="A26" s="25" t="s">
        <v>32</v>
      </c>
      <c r="B26" s="26" t="s">
        <v>33</v>
      </c>
      <c r="C26" s="56" t="s">
        <v>30</v>
      </c>
      <c r="D26" s="78">
        <f>D27+D28+D29+D30+D31+D32</f>
        <v>17431.588354692947</v>
      </c>
      <c r="E26" s="78">
        <f t="shared" ref="E26:Q26" si="2">E27+E28+E29+E30+E31+E32</f>
        <v>8481.9363374030145</v>
      </c>
      <c r="F26" s="78">
        <f t="shared" si="2"/>
        <v>8949.6520172899382</v>
      </c>
      <c r="G26" s="78">
        <f t="shared" si="2"/>
        <v>4170.911548080916</v>
      </c>
      <c r="H26" s="78">
        <f t="shared" si="2"/>
        <v>634.57533892599997</v>
      </c>
      <c r="I26" s="78">
        <f t="shared" si="2"/>
        <v>727.22353552833715</v>
      </c>
      <c r="J26" s="78">
        <f t="shared" si="2"/>
        <v>634.57533892599997</v>
      </c>
      <c r="K26" s="78">
        <f t="shared" si="2"/>
        <v>500.231679677302</v>
      </c>
      <c r="L26" s="78">
        <f t="shared" si="2"/>
        <v>0</v>
      </c>
      <c r="M26" s="78">
        <f t="shared" si="2"/>
        <v>839.57019225428689</v>
      </c>
      <c r="N26" s="78">
        <f t="shared" si="2"/>
        <v>0</v>
      </c>
      <c r="O26" s="78">
        <f t="shared" si="2"/>
        <v>2103.8861406209894</v>
      </c>
      <c r="P26" s="78">
        <f t="shared" si="2"/>
        <v>0</v>
      </c>
      <c r="Q26" s="78">
        <f t="shared" si="2"/>
        <v>8315.0766783639392</v>
      </c>
      <c r="R26" s="53">
        <f t="shared" ref="R26:R89" si="3">IF(G26="нд","нд",(J26)-(I26))</f>
        <v>-92.64819660233718</v>
      </c>
      <c r="S26" s="54">
        <f t="shared" ref="S26:S89" si="4">IF(G26="нд","нд",IF((I26)&gt;0,R26/(I26),"-"))</f>
        <v>-0.12739988748442677</v>
      </c>
      <c r="T26" s="24" t="s">
        <v>31</v>
      </c>
    </row>
    <row r="27" spans="1:20" ht="33.75" customHeight="1" x14ac:dyDescent="0.25">
      <c r="A27" s="25" t="s">
        <v>34</v>
      </c>
      <c r="B27" s="26" t="s">
        <v>35</v>
      </c>
      <c r="C27" s="56" t="s">
        <v>30</v>
      </c>
      <c r="D27" s="27">
        <f>D50</f>
        <v>8042.7736427953587</v>
      </c>
      <c r="E27" s="27">
        <f t="shared" ref="E27:Q27" si="5">E50</f>
        <v>5379.915879570799</v>
      </c>
      <c r="F27" s="27">
        <f t="shared" si="5"/>
        <v>2662.8577632245597</v>
      </c>
      <c r="G27" s="27">
        <f t="shared" si="5"/>
        <v>1185.8674095679823</v>
      </c>
      <c r="H27" s="27">
        <f t="shared" si="5"/>
        <v>307.32024004599998</v>
      </c>
      <c r="I27" s="27">
        <f t="shared" si="5"/>
        <v>660.79680192968749</v>
      </c>
      <c r="J27" s="27">
        <f t="shared" si="5"/>
        <v>307.32024004599998</v>
      </c>
      <c r="K27" s="27">
        <f t="shared" si="5"/>
        <v>417.43167967730199</v>
      </c>
      <c r="L27" s="27">
        <f t="shared" si="5"/>
        <v>0</v>
      </c>
      <c r="M27" s="27">
        <f t="shared" si="5"/>
        <v>18</v>
      </c>
      <c r="N27" s="27">
        <f t="shared" si="5"/>
        <v>0</v>
      </c>
      <c r="O27" s="27">
        <f t="shared" si="5"/>
        <v>89.638927960992874</v>
      </c>
      <c r="P27" s="27">
        <f t="shared" si="5"/>
        <v>0</v>
      </c>
      <c r="Q27" s="27">
        <f t="shared" si="5"/>
        <v>2355.5375231785601</v>
      </c>
      <c r="R27" s="53">
        <f t="shared" si="3"/>
        <v>-353.47656188368751</v>
      </c>
      <c r="S27" s="54">
        <f t="shared" si="4"/>
        <v>-0.53492474668680279</v>
      </c>
      <c r="T27" s="24" t="s">
        <v>31</v>
      </c>
    </row>
    <row r="28" spans="1:20" ht="33.75" customHeight="1" x14ac:dyDescent="0.25">
      <c r="A28" s="25" t="s">
        <v>36</v>
      </c>
      <c r="B28" s="26" t="s">
        <v>37</v>
      </c>
      <c r="C28" s="56" t="s">
        <v>30</v>
      </c>
      <c r="D28" s="27">
        <f>D78</f>
        <v>8608.6131800629155</v>
      </c>
      <c r="E28" s="27">
        <f t="shared" ref="E28:Q28" si="6">E78</f>
        <v>2567.4253901022157</v>
      </c>
      <c r="F28" s="27">
        <f t="shared" si="6"/>
        <v>6041.1877899607007</v>
      </c>
      <c r="G28" s="27">
        <f t="shared" si="6"/>
        <v>2817.0555843362572</v>
      </c>
      <c r="H28" s="27">
        <f t="shared" si="6"/>
        <v>327.25509887999999</v>
      </c>
      <c r="I28" s="27">
        <f t="shared" si="6"/>
        <v>66.426733598649633</v>
      </c>
      <c r="J28" s="27">
        <f t="shared" si="6"/>
        <v>327.25509887999999</v>
      </c>
      <c r="K28" s="27">
        <f t="shared" si="6"/>
        <v>36</v>
      </c>
      <c r="L28" s="27">
        <f t="shared" si="6"/>
        <v>0</v>
      </c>
      <c r="M28" s="27">
        <f t="shared" si="6"/>
        <v>761.57019225428689</v>
      </c>
      <c r="N28" s="27">
        <f t="shared" si="6"/>
        <v>0</v>
      </c>
      <c r="O28" s="27">
        <f t="shared" si="6"/>
        <v>1953.0586584833204</v>
      </c>
      <c r="P28" s="27">
        <f t="shared" si="6"/>
        <v>0</v>
      </c>
      <c r="Q28" s="27">
        <f t="shared" si="6"/>
        <v>5713.9326910807013</v>
      </c>
      <c r="R28" s="53">
        <f t="shared" si="3"/>
        <v>260.82836528135033</v>
      </c>
      <c r="S28" s="54">
        <f t="shared" si="4"/>
        <v>3.926557142750319</v>
      </c>
      <c r="T28" s="24" t="s">
        <v>31</v>
      </c>
    </row>
    <row r="29" spans="1:20" ht="33.75" customHeight="1" x14ac:dyDescent="0.25">
      <c r="A29" s="25" t="s">
        <v>38</v>
      </c>
      <c r="B29" s="26" t="s">
        <v>39</v>
      </c>
      <c r="C29" s="56" t="s">
        <v>30</v>
      </c>
      <c r="D29" s="27">
        <f>D103</f>
        <v>0</v>
      </c>
      <c r="E29" s="27">
        <f t="shared" ref="E29:Q29" si="7">E103</f>
        <v>0</v>
      </c>
      <c r="F29" s="27">
        <f t="shared" si="7"/>
        <v>0</v>
      </c>
      <c r="G29" s="27">
        <f t="shared" si="7"/>
        <v>0</v>
      </c>
      <c r="H29" s="27">
        <f t="shared" si="7"/>
        <v>0</v>
      </c>
      <c r="I29" s="27">
        <f t="shared" si="7"/>
        <v>0</v>
      </c>
      <c r="J29" s="27">
        <f t="shared" si="7"/>
        <v>0</v>
      </c>
      <c r="K29" s="27">
        <f t="shared" si="7"/>
        <v>0</v>
      </c>
      <c r="L29" s="27">
        <f t="shared" si="7"/>
        <v>0</v>
      </c>
      <c r="M29" s="27">
        <f t="shared" si="7"/>
        <v>0</v>
      </c>
      <c r="N29" s="27">
        <f t="shared" si="7"/>
        <v>0</v>
      </c>
      <c r="O29" s="27">
        <f t="shared" si="7"/>
        <v>0</v>
      </c>
      <c r="P29" s="27">
        <f t="shared" si="7"/>
        <v>0</v>
      </c>
      <c r="Q29" s="27">
        <f t="shared" si="7"/>
        <v>0</v>
      </c>
      <c r="R29" s="53">
        <f t="shared" si="3"/>
        <v>0</v>
      </c>
      <c r="S29" s="54" t="str">
        <f t="shared" si="4"/>
        <v>-</v>
      </c>
      <c r="T29" s="24" t="s">
        <v>31</v>
      </c>
    </row>
    <row r="30" spans="1:20" ht="33.75" customHeight="1" x14ac:dyDescent="0.25">
      <c r="A30" s="25" t="s">
        <v>40</v>
      </c>
      <c r="B30" s="26" t="s">
        <v>41</v>
      </c>
      <c r="C30" s="56" t="s">
        <v>30</v>
      </c>
      <c r="D30" s="27">
        <f t="shared" ref="D30:Q30" si="8">D106</f>
        <v>427.46484146067627</v>
      </c>
      <c r="E30" s="27">
        <f t="shared" si="8"/>
        <v>253.15473137399997</v>
      </c>
      <c r="F30" s="27">
        <f t="shared" si="8"/>
        <v>174.3101100866763</v>
      </c>
      <c r="G30" s="27">
        <f t="shared" si="8"/>
        <v>167.98855417667599</v>
      </c>
      <c r="H30" s="27">
        <f t="shared" si="8"/>
        <v>0</v>
      </c>
      <c r="I30" s="27">
        <f t="shared" si="8"/>
        <v>0</v>
      </c>
      <c r="J30" s="27">
        <f t="shared" si="8"/>
        <v>0</v>
      </c>
      <c r="K30" s="27">
        <f t="shared" si="8"/>
        <v>46.8</v>
      </c>
      <c r="L30" s="27">
        <f t="shared" si="8"/>
        <v>0</v>
      </c>
      <c r="M30" s="27">
        <f t="shared" si="8"/>
        <v>60</v>
      </c>
      <c r="N30" s="27">
        <f t="shared" si="8"/>
        <v>0</v>
      </c>
      <c r="O30" s="27">
        <f t="shared" si="8"/>
        <v>61.188554176675993</v>
      </c>
      <c r="P30" s="27">
        <f t="shared" si="8"/>
        <v>0</v>
      </c>
      <c r="Q30" s="27">
        <f t="shared" si="8"/>
        <v>174.3101100866763</v>
      </c>
      <c r="R30" s="53">
        <f t="shared" si="3"/>
        <v>0</v>
      </c>
      <c r="S30" s="54" t="str">
        <f t="shared" si="4"/>
        <v>-</v>
      </c>
      <c r="T30" s="24" t="s">
        <v>31</v>
      </c>
    </row>
    <row r="31" spans="1:20" ht="33.75" customHeight="1" x14ac:dyDescent="0.25">
      <c r="A31" s="25" t="s">
        <v>42</v>
      </c>
      <c r="B31" s="26" t="s">
        <v>43</v>
      </c>
      <c r="C31" s="56" t="s">
        <v>30</v>
      </c>
      <c r="D31" s="27">
        <f t="shared" ref="D31:Q32" si="9">D108</f>
        <v>0</v>
      </c>
      <c r="E31" s="27">
        <f t="shared" si="9"/>
        <v>0</v>
      </c>
      <c r="F31" s="27">
        <f t="shared" si="9"/>
        <v>0</v>
      </c>
      <c r="G31" s="27">
        <f t="shared" si="9"/>
        <v>0</v>
      </c>
      <c r="H31" s="27">
        <f t="shared" si="9"/>
        <v>0</v>
      </c>
      <c r="I31" s="27">
        <f t="shared" si="9"/>
        <v>0</v>
      </c>
      <c r="J31" s="27">
        <f t="shared" si="9"/>
        <v>0</v>
      </c>
      <c r="K31" s="27">
        <f t="shared" si="9"/>
        <v>0</v>
      </c>
      <c r="L31" s="27">
        <f t="shared" si="9"/>
        <v>0</v>
      </c>
      <c r="M31" s="27">
        <f t="shared" si="9"/>
        <v>0</v>
      </c>
      <c r="N31" s="27">
        <f t="shared" si="9"/>
        <v>0</v>
      </c>
      <c r="O31" s="27">
        <f t="shared" si="9"/>
        <v>0</v>
      </c>
      <c r="P31" s="27">
        <f t="shared" si="9"/>
        <v>0</v>
      </c>
      <c r="Q31" s="27">
        <f t="shared" si="9"/>
        <v>0</v>
      </c>
      <c r="R31" s="53">
        <f t="shared" si="3"/>
        <v>0</v>
      </c>
      <c r="S31" s="54" t="str">
        <f t="shared" si="4"/>
        <v>-</v>
      </c>
      <c r="T31" s="24" t="s">
        <v>31</v>
      </c>
    </row>
    <row r="32" spans="1:20" ht="33.75" customHeight="1" x14ac:dyDescent="0.25">
      <c r="A32" s="25" t="s">
        <v>44</v>
      </c>
      <c r="B32" s="26" t="s">
        <v>45</v>
      </c>
      <c r="C32" s="56" t="s">
        <v>30</v>
      </c>
      <c r="D32" s="27">
        <f t="shared" si="9"/>
        <v>352.73669037399998</v>
      </c>
      <c r="E32" s="27">
        <f t="shared" si="9"/>
        <v>281.44033635599999</v>
      </c>
      <c r="F32" s="27">
        <f t="shared" si="9"/>
        <v>71.296354018000017</v>
      </c>
      <c r="G32" s="27">
        <f t="shared" si="9"/>
        <v>0</v>
      </c>
      <c r="H32" s="27">
        <f t="shared" si="9"/>
        <v>0</v>
      </c>
      <c r="I32" s="27">
        <f t="shared" si="9"/>
        <v>0</v>
      </c>
      <c r="J32" s="27">
        <f t="shared" si="9"/>
        <v>0</v>
      </c>
      <c r="K32" s="27">
        <f t="shared" si="9"/>
        <v>0</v>
      </c>
      <c r="L32" s="27">
        <f t="shared" si="9"/>
        <v>0</v>
      </c>
      <c r="M32" s="27">
        <f t="shared" si="9"/>
        <v>0</v>
      </c>
      <c r="N32" s="27">
        <f t="shared" si="9"/>
        <v>0</v>
      </c>
      <c r="O32" s="27">
        <f t="shared" si="9"/>
        <v>0</v>
      </c>
      <c r="P32" s="27">
        <f t="shared" si="9"/>
        <v>0</v>
      </c>
      <c r="Q32" s="27">
        <f t="shared" si="9"/>
        <v>71.296354018000017</v>
      </c>
      <c r="R32" s="53">
        <f t="shared" si="3"/>
        <v>0</v>
      </c>
      <c r="S32" s="54" t="str">
        <f t="shared" si="4"/>
        <v>-</v>
      </c>
      <c r="T32" s="24" t="s">
        <v>31</v>
      </c>
    </row>
    <row r="33" spans="1:22" ht="33.75" customHeight="1" x14ac:dyDescent="0.25">
      <c r="A33" s="25" t="s">
        <v>46</v>
      </c>
      <c r="B33" s="26" t="s">
        <v>47</v>
      </c>
      <c r="C33" s="56" t="s">
        <v>30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53">
        <f t="shared" si="3"/>
        <v>0</v>
      </c>
      <c r="S33" s="54" t="str">
        <f t="shared" si="4"/>
        <v>-</v>
      </c>
      <c r="T33" s="24" t="s">
        <v>31</v>
      </c>
    </row>
    <row r="34" spans="1:22" ht="33.75" customHeight="1" x14ac:dyDescent="0.25">
      <c r="A34" s="25" t="s">
        <v>48</v>
      </c>
      <c r="B34" s="26" t="s">
        <v>49</v>
      </c>
      <c r="C34" s="56" t="s">
        <v>30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53">
        <f t="shared" si="3"/>
        <v>0</v>
      </c>
      <c r="S34" s="54" t="str">
        <f t="shared" si="4"/>
        <v>-</v>
      </c>
      <c r="T34" s="24" t="s">
        <v>31</v>
      </c>
    </row>
    <row r="35" spans="1:22" ht="33.75" customHeight="1" x14ac:dyDescent="0.25">
      <c r="A35" s="25" t="s">
        <v>50</v>
      </c>
      <c r="B35" s="26" t="s">
        <v>51</v>
      </c>
      <c r="C35" s="56" t="s">
        <v>30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53">
        <f t="shared" si="3"/>
        <v>0</v>
      </c>
      <c r="S35" s="54" t="str">
        <f t="shared" si="4"/>
        <v>-</v>
      </c>
      <c r="T35" s="24" t="s">
        <v>31</v>
      </c>
    </row>
    <row r="36" spans="1:22" ht="33.75" customHeight="1" x14ac:dyDescent="0.25">
      <c r="A36" s="25" t="s">
        <v>52</v>
      </c>
      <c r="B36" s="26" t="s">
        <v>53</v>
      </c>
      <c r="C36" s="56" t="s">
        <v>30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53">
        <f t="shared" si="3"/>
        <v>0</v>
      </c>
      <c r="S36" s="54" t="str">
        <f t="shared" si="4"/>
        <v>-</v>
      </c>
      <c r="T36" s="24" t="s">
        <v>31</v>
      </c>
    </row>
    <row r="37" spans="1:22" ht="33.75" customHeight="1" x14ac:dyDescent="0.25">
      <c r="A37" s="25" t="s">
        <v>54</v>
      </c>
      <c r="B37" s="26" t="s">
        <v>55</v>
      </c>
      <c r="C37" s="56" t="s">
        <v>30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53">
        <f t="shared" si="3"/>
        <v>0</v>
      </c>
      <c r="S37" s="54" t="str">
        <f t="shared" si="4"/>
        <v>-</v>
      </c>
      <c r="T37" s="24" t="s">
        <v>31</v>
      </c>
    </row>
    <row r="38" spans="1:22" ht="33.75" customHeight="1" x14ac:dyDescent="0.25">
      <c r="A38" s="25" t="s">
        <v>56</v>
      </c>
      <c r="B38" s="26" t="s">
        <v>57</v>
      </c>
      <c r="C38" s="56" t="s">
        <v>30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53">
        <f t="shared" si="3"/>
        <v>0</v>
      </c>
      <c r="S38" s="54" t="str">
        <f t="shared" si="4"/>
        <v>-</v>
      </c>
      <c r="T38" s="24" t="s">
        <v>31</v>
      </c>
    </row>
    <row r="39" spans="1:22" ht="33.75" customHeight="1" x14ac:dyDescent="0.25">
      <c r="A39" s="25" t="s">
        <v>58</v>
      </c>
      <c r="B39" s="26" t="s">
        <v>43</v>
      </c>
      <c r="C39" s="56" t="s">
        <v>30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53">
        <f t="shared" si="3"/>
        <v>0</v>
      </c>
      <c r="S39" s="54" t="str">
        <f t="shared" si="4"/>
        <v>-</v>
      </c>
      <c r="T39" s="24" t="s">
        <v>31</v>
      </c>
    </row>
    <row r="40" spans="1:22" ht="33.75" customHeight="1" x14ac:dyDescent="0.25">
      <c r="A40" s="25" t="s">
        <v>59</v>
      </c>
      <c r="B40" s="26" t="s">
        <v>45</v>
      </c>
      <c r="C40" s="56" t="s">
        <v>30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53">
        <f t="shared" si="3"/>
        <v>0</v>
      </c>
      <c r="S40" s="54" t="str">
        <f t="shared" si="4"/>
        <v>-</v>
      </c>
      <c r="T40" s="24" t="s">
        <v>31</v>
      </c>
    </row>
    <row r="41" spans="1:22" ht="33.75" customHeight="1" x14ac:dyDescent="0.25">
      <c r="A41" s="25" t="s">
        <v>60</v>
      </c>
      <c r="B41" s="26" t="s">
        <v>61</v>
      </c>
      <c r="C41" s="56" t="s">
        <v>30</v>
      </c>
      <c r="D41" s="27">
        <f>D153</f>
        <v>299.2693503239305</v>
      </c>
      <c r="E41" s="27">
        <f t="shared" ref="E41:Q42" si="10">E153</f>
        <v>89.484398704</v>
      </c>
      <c r="F41" s="27">
        <f t="shared" si="10"/>
        <v>209.7849516199305</v>
      </c>
      <c r="G41" s="27">
        <f t="shared" si="10"/>
        <v>49.498304600579928</v>
      </c>
      <c r="H41" s="27">
        <f t="shared" si="10"/>
        <v>0</v>
      </c>
      <c r="I41" s="27">
        <f t="shared" si="10"/>
        <v>0</v>
      </c>
      <c r="J41" s="27">
        <f t="shared" si="10"/>
        <v>0</v>
      </c>
      <c r="K41" s="27">
        <f t="shared" si="10"/>
        <v>0</v>
      </c>
      <c r="L41" s="27">
        <f t="shared" si="10"/>
        <v>0</v>
      </c>
      <c r="M41" s="27">
        <f t="shared" si="10"/>
        <v>0</v>
      </c>
      <c r="N41" s="27">
        <f t="shared" si="10"/>
        <v>0</v>
      </c>
      <c r="O41" s="27">
        <f t="shared" si="10"/>
        <v>49.498304600579928</v>
      </c>
      <c r="P41" s="27">
        <f t="shared" si="10"/>
        <v>0</v>
      </c>
      <c r="Q41" s="27">
        <f t="shared" si="10"/>
        <v>209.7849516199305</v>
      </c>
      <c r="R41" s="53">
        <f t="shared" si="3"/>
        <v>0</v>
      </c>
      <c r="S41" s="54" t="str">
        <f t="shared" si="4"/>
        <v>-</v>
      </c>
      <c r="T41" s="24" t="s">
        <v>31</v>
      </c>
    </row>
    <row r="42" spans="1:22" ht="33.75" customHeight="1" x14ac:dyDescent="0.25">
      <c r="A42" s="25" t="s">
        <v>62</v>
      </c>
      <c r="B42" s="26" t="s">
        <v>51</v>
      </c>
      <c r="C42" s="56" t="s">
        <v>30</v>
      </c>
      <c r="D42" s="27">
        <f>D154</f>
        <v>0</v>
      </c>
      <c r="E42" s="27">
        <f t="shared" si="10"/>
        <v>0</v>
      </c>
      <c r="F42" s="27">
        <f t="shared" si="10"/>
        <v>0</v>
      </c>
      <c r="G42" s="27">
        <f t="shared" si="10"/>
        <v>0</v>
      </c>
      <c r="H42" s="27">
        <f t="shared" si="10"/>
        <v>0</v>
      </c>
      <c r="I42" s="27">
        <f t="shared" si="10"/>
        <v>0</v>
      </c>
      <c r="J42" s="27">
        <f t="shared" si="10"/>
        <v>0</v>
      </c>
      <c r="K42" s="27">
        <f t="shared" si="10"/>
        <v>0</v>
      </c>
      <c r="L42" s="27">
        <f t="shared" si="10"/>
        <v>0</v>
      </c>
      <c r="M42" s="27">
        <f t="shared" si="10"/>
        <v>0</v>
      </c>
      <c r="N42" s="27">
        <f t="shared" si="10"/>
        <v>0</v>
      </c>
      <c r="O42" s="27">
        <f t="shared" si="10"/>
        <v>0</v>
      </c>
      <c r="P42" s="27">
        <f t="shared" si="10"/>
        <v>0</v>
      </c>
      <c r="Q42" s="27">
        <f t="shared" si="10"/>
        <v>0</v>
      </c>
      <c r="R42" s="53">
        <f t="shared" si="3"/>
        <v>0</v>
      </c>
      <c r="S42" s="54" t="str">
        <f t="shared" si="4"/>
        <v>-</v>
      </c>
      <c r="T42" s="24" t="s">
        <v>31</v>
      </c>
    </row>
    <row r="43" spans="1:22" ht="33.75" customHeight="1" x14ac:dyDescent="0.25">
      <c r="A43" s="25" t="s">
        <v>63</v>
      </c>
      <c r="B43" s="26" t="s">
        <v>64</v>
      </c>
      <c r="C43" s="56" t="s">
        <v>30</v>
      </c>
      <c r="D43" s="27">
        <f>D160</f>
        <v>0</v>
      </c>
      <c r="E43" s="27">
        <f t="shared" ref="E43:Q43" si="11">E160</f>
        <v>0</v>
      </c>
      <c r="F43" s="27">
        <f t="shared" si="11"/>
        <v>0</v>
      </c>
      <c r="G43" s="27">
        <f t="shared" si="11"/>
        <v>0</v>
      </c>
      <c r="H43" s="27">
        <f t="shared" si="11"/>
        <v>0</v>
      </c>
      <c r="I43" s="27">
        <f t="shared" si="11"/>
        <v>0</v>
      </c>
      <c r="J43" s="27">
        <f t="shared" si="11"/>
        <v>0</v>
      </c>
      <c r="K43" s="27">
        <f t="shared" si="11"/>
        <v>0</v>
      </c>
      <c r="L43" s="27">
        <f t="shared" si="11"/>
        <v>0</v>
      </c>
      <c r="M43" s="27">
        <f t="shared" si="11"/>
        <v>0</v>
      </c>
      <c r="N43" s="27">
        <f t="shared" si="11"/>
        <v>0</v>
      </c>
      <c r="O43" s="27">
        <f t="shared" si="11"/>
        <v>0</v>
      </c>
      <c r="P43" s="27">
        <f t="shared" si="11"/>
        <v>0</v>
      </c>
      <c r="Q43" s="27">
        <f t="shared" si="11"/>
        <v>0</v>
      </c>
      <c r="R43" s="53">
        <f t="shared" si="3"/>
        <v>0</v>
      </c>
      <c r="S43" s="54" t="str">
        <f t="shared" si="4"/>
        <v>-</v>
      </c>
      <c r="T43" s="24" t="s">
        <v>31</v>
      </c>
    </row>
    <row r="44" spans="1:22" ht="33.75" customHeight="1" x14ac:dyDescent="0.25">
      <c r="A44" s="25" t="s">
        <v>65</v>
      </c>
      <c r="B44" s="26" t="s">
        <v>66</v>
      </c>
      <c r="C44" s="56" t="s">
        <v>30</v>
      </c>
      <c r="D44" s="27">
        <f>D167</f>
        <v>0</v>
      </c>
      <c r="E44" s="27">
        <f t="shared" ref="E44:Q44" si="12">E167</f>
        <v>0</v>
      </c>
      <c r="F44" s="27">
        <f t="shared" si="12"/>
        <v>0</v>
      </c>
      <c r="G44" s="27">
        <f t="shared" si="12"/>
        <v>0</v>
      </c>
      <c r="H44" s="27">
        <f t="shared" si="12"/>
        <v>0</v>
      </c>
      <c r="I44" s="27">
        <f t="shared" si="12"/>
        <v>0</v>
      </c>
      <c r="J44" s="27">
        <f t="shared" si="12"/>
        <v>0</v>
      </c>
      <c r="K44" s="27">
        <f t="shared" si="12"/>
        <v>0</v>
      </c>
      <c r="L44" s="27">
        <f t="shared" si="12"/>
        <v>0</v>
      </c>
      <c r="M44" s="27">
        <f t="shared" si="12"/>
        <v>0</v>
      </c>
      <c r="N44" s="27">
        <f t="shared" si="12"/>
        <v>0</v>
      </c>
      <c r="O44" s="27">
        <f t="shared" si="12"/>
        <v>0</v>
      </c>
      <c r="P44" s="27">
        <f t="shared" si="12"/>
        <v>0</v>
      </c>
      <c r="Q44" s="27">
        <f t="shared" si="12"/>
        <v>0</v>
      </c>
      <c r="R44" s="53">
        <f t="shared" si="3"/>
        <v>0</v>
      </c>
      <c r="S44" s="54" t="str">
        <f t="shared" si="4"/>
        <v>-</v>
      </c>
      <c r="T44" s="24" t="s">
        <v>31</v>
      </c>
    </row>
    <row r="45" spans="1:22" ht="33.75" customHeight="1" x14ac:dyDescent="0.25">
      <c r="A45" s="25" t="s">
        <v>67</v>
      </c>
      <c r="B45" s="26" t="s">
        <v>43</v>
      </c>
      <c r="C45" s="56" t="s">
        <v>30</v>
      </c>
      <c r="D45" s="27">
        <f>D174</f>
        <v>0</v>
      </c>
      <c r="E45" s="27">
        <f t="shared" ref="E45:Q46" si="13">E174</f>
        <v>0</v>
      </c>
      <c r="F45" s="27">
        <f t="shared" si="13"/>
        <v>0</v>
      </c>
      <c r="G45" s="27">
        <f t="shared" si="13"/>
        <v>0</v>
      </c>
      <c r="H45" s="27">
        <f t="shared" si="13"/>
        <v>0</v>
      </c>
      <c r="I45" s="27">
        <f t="shared" si="13"/>
        <v>0</v>
      </c>
      <c r="J45" s="27">
        <f t="shared" si="13"/>
        <v>0</v>
      </c>
      <c r="K45" s="27">
        <f t="shared" si="13"/>
        <v>0</v>
      </c>
      <c r="L45" s="27">
        <f t="shared" si="13"/>
        <v>0</v>
      </c>
      <c r="M45" s="27">
        <f t="shared" si="13"/>
        <v>0</v>
      </c>
      <c r="N45" s="27">
        <f t="shared" si="13"/>
        <v>0</v>
      </c>
      <c r="O45" s="27">
        <f t="shared" si="13"/>
        <v>0</v>
      </c>
      <c r="P45" s="27">
        <f t="shared" si="13"/>
        <v>0</v>
      </c>
      <c r="Q45" s="27">
        <f t="shared" si="13"/>
        <v>0</v>
      </c>
      <c r="R45" s="53">
        <f t="shared" si="3"/>
        <v>0</v>
      </c>
      <c r="S45" s="54" t="str">
        <f t="shared" si="4"/>
        <v>-</v>
      </c>
      <c r="T45" s="24" t="s">
        <v>31</v>
      </c>
    </row>
    <row r="46" spans="1:22" ht="33.75" customHeight="1" x14ac:dyDescent="0.25">
      <c r="A46" s="25" t="s">
        <v>68</v>
      </c>
      <c r="B46" s="26" t="s">
        <v>45</v>
      </c>
      <c r="C46" s="56" t="s">
        <v>30</v>
      </c>
      <c r="D46" s="27">
        <f>D175</f>
        <v>299.2693503239305</v>
      </c>
      <c r="E46" s="27">
        <f t="shared" si="13"/>
        <v>89.484398704</v>
      </c>
      <c r="F46" s="27">
        <f t="shared" si="13"/>
        <v>209.7849516199305</v>
      </c>
      <c r="G46" s="27">
        <f t="shared" si="13"/>
        <v>49.498304600579928</v>
      </c>
      <c r="H46" s="27">
        <f t="shared" si="13"/>
        <v>0</v>
      </c>
      <c r="I46" s="27">
        <f t="shared" si="13"/>
        <v>0</v>
      </c>
      <c r="J46" s="27">
        <f t="shared" si="13"/>
        <v>0</v>
      </c>
      <c r="K46" s="27">
        <f t="shared" si="13"/>
        <v>0</v>
      </c>
      <c r="L46" s="27">
        <f t="shared" si="13"/>
        <v>0</v>
      </c>
      <c r="M46" s="27">
        <f t="shared" si="13"/>
        <v>0</v>
      </c>
      <c r="N46" s="27">
        <f t="shared" si="13"/>
        <v>0</v>
      </c>
      <c r="O46" s="27">
        <f t="shared" si="13"/>
        <v>49.498304600579928</v>
      </c>
      <c r="P46" s="27">
        <f t="shared" si="13"/>
        <v>0</v>
      </c>
      <c r="Q46" s="27">
        <f t="shared" si="13"/>
        <v>209.7849516199305</v>
      </c>
      <c r="R46" s="53">
        <f t="shared" si="3"/>
        <v>0</v>
      </c>
      <c r="S46" s="54" t="str">
        <f t="shared" si="4"/>
        <v>-</v>
      </c>
      <c r="T46" s="24" t="s">
        <v>31</v>
      </c>
    </row>
    <row r="47" spans="1:22" ht="33.75" customHeight="1" x14ac:dyDescent="0.25">
      <c r="A47" s="25" t="s">
        <v>69</v>
      </c>
      <c r="B47" s="26" t="s">
        <v>70</v>
      </c>
      <c r="C47" s="56" t="s">
        <v>30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f>Q177</f>
        <v>0</v>
      </c>
      <c r="R47" s="53">
        <f t="shared" si="3"/>
        <v>0</v>
      </c>
      <c r="S47" s="54" t="str">
        <f t="shared" si="4"/>
        <v>-</v>
      </c>
      <c r="T47" s="24" t="s">
        <v>31</v>
      </c>
    </row>
    <row r="48" spans="1:22" ht="33.75" customHeight="1" x14ac:dyDescent="0.25">
      <c r="A48" s="25" t="s">
        <v>71</v>
      </c>
      <c r="B48" s="26" t="s">
        <v>72</v>
      </c>
      <c r="C48" s="56" t="s">
        <v>30</v>
      </c>
      <c r="D48" s="27">
        <f t="shared" ref="D48:Q48" si="14">SUM(D49,D114,D153,D177)</f>
        <v>17730.857705016879</v>
      </c>
      <c r="E48" s="27">
        <f t="shared" si="14"/>
        <v>8571.4207361070148</v>
      </c>
      <c r="F48" s="27">
        <f t="shared" si="14"/>
        <v>9159.4369689098694</v>
      </c>
      <c r="G48" s="27">
        <f t="shared" si="14"/>
        <v>4220.409852681496</v>
      </c>
      <c r="H48" s="27">
        <f t="shared" si="14"/>
        <v>634.57533892599997</v>
      </c>
      <c r="I48" s="27">
        <f t="shared" si="14"/>
        <v>727.22353552833715</v>
      </c>
      <c r="J48" s="27">
        <f t="shared" si="14"/>
        <v>634.57533892599997</v>
      </c>
      <c r="K48" s="27">
        <f t="shared" si="14"/>
        <v>500.231679677302</v>
      </c>
      <c r="L48" s="27">
        <f t="shared" si="14"/>
        <v>0</v>
      </c>
      <c r="M48" s="27">
        <f t="shared" si="14"/>
        <v>839.57019225428689</v>
      </c>
      <c r="N48" s="27">
        <f t="shared" si="14"/>
        <v>0</v>
      </c>
      <c r="O48" s="27">
        <f t="shared" si="14"/>
        <v>2153.3844452215694</v>
      </c>
      <c r="P48" s="27">
        <f t="shared" si="14"/>
        <v>0</v>
      </c>
      <c r="Q48" s="27">
        <f t="shared" si="14"/>
        <v>8524.8616299838704</v>
      </c>
      <c r="R48" s="53">
        <f t="shared" si="3"/>
        <v>-92.64819660233718</v>
      </c>
      <c r="S48" s="54">
        <f t="shared" si="4"/>
        <v>-0.12739988748442677</v>
      </c>
      <c r="T48" s="24" t="s">
        <v>31</v>
      </c>
      <c r="U48" s="10"/>
      <c r="V48" s="10"/>
    </row>
    <row r="49" spans="1:26" ht="33.75" customHeight="1" x14ac:dyDescent="0.25">
      <c r="A49" s="25" t="s">
        <v>73</v>
      </c>
      <c r="B49" s="26" t="s">
        <v>74</v>
      </c>
      <c r="C49" s="56" t="s">
        <v>30</v>
      </c>
      <c r="D49" s="27">
        <f t="shared" ref="D49:Q49" si="15">D50+D78+D103+D106+D108+D109</f>
        <v>17431.588354692947</v>
      </c>
      <c r="E49" s="27">
        <f t="shared" si="15"/>
        <v>8481.9363374030145</v>
      </c>
      <c r="F49" s="27">
        <f t="shared" si="15"/>
        <v>8949.6520172899382</v>
      </c>
      <c r="G49" s="27">
        <f t="shared" si="15"/>
        <v>4170.911548080916</v>
      </c>
      <c r="H49" s="27">
        <f t="shared" si="15"/>
        <v>634.57533892599997</v>
      </c>
      <c r="I49" s="27">
        <f t="shared" si="15"/>
        <v>727.22353552833715</v>
      </c>
      <c r="J49" s="27">
        <f t="shared" si="15"/>
        <v>634.57533892599997</v>
      </c>
      <c r="K49" s="27">
        <f t="shared" si="15"/>
        <v>500.231679677302</v>
      </c>
      <c r="L49" s="27">
        <f t="shared" si="15"/>
        <v>0</v>
      </c>
      <c r="M49" s="27">
        <f t="shared" si="15"/>
        <v>839.57019225428689</v>
      </c>
      <c r="N49" s="27">
        <f t="shared" si="15"/>
        <v>0</v>
      </c>
      <c r="O49" s="27">
        <f t="shared" si="15"/>
        <v>2103.8861406209894</v>
      </c>
      <c r="P49" s="27">
        <f t="shared" si="15"/>
        <v>0</v>
      </c>
      <c r="Q49" s="27">
        <f t="shared" si="15"/>
        <v>8315.0766783639392</v>
      </c>
      <c r="R49" s="53">
        <f t="shared" si="3"/>
        <v>-92.64819660233718</v>
      </c>
      <c r="S49" s="54">
        <f t="shared" si="4"/>
        <v>-0.12739988748442677</v>
      </c>
      <c r="T49" s="24" t="s">
        <v>31</v>
      </c>
      <c r="U49" s="10"/>
      <c r="V49" s="10"/>
    </row>
    <row r="50" spans="1:26" ht="33.75" customHeight="1" x14ac:dyDescent="0.25">
      <c r="A50" s="25" t="s">
        <v>75</v>
      </c>
      <c r="B50" s="26" t="s">
        <v>76</v>
      </c>
      <c r="C50" s="56" t="s">
        <v>30</v>
      </c>
      <c r="D50" s="27">
        <f t="shared" ref="D50:Q50" si="16">D51+D62+D65+D72</f>
        <v>8042.7736427953587</v>
      </c>
      <c r="E50" s="27">
        <f t="shared" si="16"/>
        <v>5379.915879570799</v>
      </c>
      <c r="F50" s="27">
        <f t="shared" si="16"/>
        <v>2662.8577632245597</v>
      </c>
      <c r="G50" s="27">
        <f t="shared" si="16"/>
        <v>1185.8674095679823</v>
      </c>
      <c r="H50" s="27">
        <f t="shared" si="16"/>
        <v>307.32024004599998</v>
      </c>
      <c r="I50" s="27">
        <f t="shared" si="16"/>
        <v>660.79680192968749</v>
      </c>
      <c r="J50" s="27">
        <f t="shared" si="16"/>
        <v>307.32024004599998</v>
      </c>
      <c r="K50" s="27">
        <f t="shared" si="16"/>
        <v>417.43167967730199</v>
      </c>
      <c r="L50" s="27">
        <f t="shared" si="16"/>
        <v>0</v>
      </c>
      <c r="M50" s="27">
        <f t="shared" si="16"/>
        <v>18</v>
      </c>
      <c r="N50" s="27">
        <f t="shared" si="16"/>
        <v>0</v>
      </c>
      <c r="O50" s="27">
        <f t="shared" si="16"/>
        <v>89.638927960992874</v>
      </c>
      <c r="P50" s="27">
        <f t="shared" si="16"/>
        <v>0</v>
      </c>
      <c r="Q50" s="27">
        <f t="shared" si="16"/>
        <v>2355.5375231785601</v>
      </c>
      <c r="R50" s="53">
        <f t="shared" si="3"/>
        <v>-353.47656188368751</v>
      </c>
      <c r="S50" s="54">
        <f t="shared" si="4"/>
        <v>-0.53492474668680279</v>
      </c>
      <c r="T50" s="24" t="s">
        <v>31</v>
      </c>
      <c r="U50" s="10"/>
      <c r="V50" s="10"/>
    </row>
    <row r="51" spans="1:26" ht="33.75" customHeight="1" x14ac:dyDescent="0.25">
      <c r="A51" s="25" t="s">
        <v>77</v>
      </c>
      <c r="B51" s="26" t="s">
        <v>78</v>
      </c>
      <c r="C51" s="56" t="s">
        <v>30</v>
      </c>
      <c r="D51" s="27">
        <f>SUM(D52,D53,D54)</f>
        <v>6712.0917181561399</v>
      </c>
      <c r="E51" s="27">
        <f t="shared" ref="E51:Q51" si="17">SUM(E52,E53,E54)</f>
        <v>4580.0766161821994</v>
      </c>
      <c r="F51" s="27">
        <f t="shared" si="17"/>
        <v>2132.0151019739405</v>
      </c>
      <c r="G51" s="27">
        <f t="shared" si="17"/>
        <v>1135.8674095679823</v>
      </c>
      <c r="H51" s="27">
        <f t="shared" si="17"/>
        <v>140.04059410999997</v>
      </c>
      <c r="I51" s="27">
        <f t="shared" si="17"/>
        <v>610.79680192968749</v>
      </c>
      <c r="J51" s="27">
        <f t="shared" si="17"/>
        <v>140.04059410999997</v>
      </c>
      <c r="K51" s="27">
        <f t="shared" si="17"/>
        <v>417.43167967730199</v>
      </c>
      <c r="L51" s="27">
        <f t="shared" si="17"/>
        <v>0</v>
      </c>
      <c r="M51" s="27">
        <f t="shared" si="17"/>
        <v>18</v>
      </c>
      <c r="N51" s="27">
        <f t="shared" si="17"/>
        <v>0</v>
      </c>
      <c r="O51" s="27">
        <f t="shared" si="17"/>
        <v>89.638927960992874</v>
      </c>
      <c r="P51" s="27">
        <f t="shared" si="17"/>
        <v>0</v>
      </c>
      <c r="Q51" s="27">
        <f t="shared" si="17"/>
        <v>1991.9745078639407</v>
      </c>
      <c r="R51" s="53">
        <f t="shared" si="3"/>
        <v>-470.75620781968752</v>
      </c>
      <c r="S51" s="54">
        <f t="shared" si="4"/>
        <v>-0.7707247423896616</v>
      </c>
      <c r="T51" s="24" t="s">
        <v>31</v>
      </c>
      <c r="U51" s="10"/>
      <c r="V51" s="10"/>
    </row>
    <row r="52" spans="1:26" ht="33.75" customHeight="1" x14ac:dyDescent="0.25">
      <c r="A52" s="25" t="s">
        <v>257</v>
      </c>
      <c r="B52" s="26" t="s">
        <v>258</v>
      </c>
      <c r="C52" s="56" t="s">
        <v>257</v>
      </c>
      <c r="D52" s="27">
        <v>587.46012200284258</v>
      </c>
      <c r="E52" s="27">
        <v>171.49400534199935</v>
      </c>
      <c r="F52" s="28">
        <v>415.96611666084317</v>
      </c>
      <c r="G52" s="59">
        <v>95.836669290680362</v>
      </c>
      <c r="H52" s="28">
        <f>J52+L52+N52+P52</f>
        <v>0</v>
      </c>
      <c r="I52" s="28">
        <v>5.7968019296875042</v>
      </c>
      <c r="J52" s="28">
        <v>0</v>
      </c>
      <c r="K52" s="28">
        <v>18</v>
      </c>
      <c r="L52" s="28">
        <v>0</v>
      </c>
      <c r="M52" s="28">
        <v>18</v>
      </c>
      <c r="N52" s="28">
        <v>0</v>
      </c>
      <c r="O52" s="28">
        <v>54.039867360992865</v>
      </c>
      <c r="P52" s="28">
        <v>0</v>
      </c>
      <c r="Q52" s="59">
        <f>F52-H52</f>
        <v>415.96611666084317</v>
      </c>
      <c r="R52" s="53">
        <f t="shared" si="3"/>
        <v>-5.7968019296875042</v>
      </c>
      <c r="S52" s="54">
        <f t="shared" si="4"/>
        <v>-1</v>
      </c>
      <c r="T52" s="55" t="s">
        <v>275</v>
      </c>
      <c r="U52" s="10"/>
      <c r="V52" s="10"/>
      <c r="W52" s="29"/>
      <c r="Z52" s="29"/>
    </row>
    <row r="53" spans="1:26" ht="33.75" customHeight="1" x14ac:dyDescent="0.25">
      <c r="A53" s="25" t="s">
        <v>259</v>
      </c>
      <c r="B53" s="26" t="s">
        <v>260</v>
      </c>
      <c r="C53" s="56" t="s">
        <v>259</v>
      </c>
      <c r="D53" s="27">
        <v>206.69348069718802</v>
      </c>
      <c r="E53" s="27">
        <v>33.671359359999997</v>
      </c>
      <c r="F53" s="28">
        <v>173.02212133718803</v>
      </c>
      <c r="G53" s="59">
        <v>35.599060600000001</v>
      </c>
      <c r="H53" s="28">
        <f>J53+L53+N53+P53</f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35.599060600000001</v>
      </c>
      <c r="P53" s="28">
        <v>0</v>
      </c>
      <c r="Q53" s="59">
        <f>F53-H53</f>
        <v>173.02212133718803</v>
      </c>
      <c r="R53" s="53">
        <f t="shared" si="3"/>
        <v>0</v>
      </c>
      <c r="S53" s="54" t="str">
        <f t="shared" si="4"/>
        <v>-</v>
      </c>
      <c r="T53" s="58" t="s">
        <v>31</v>
      </c>
      <c r="U53" s="10"/>
      <c r="V53" s="10"/>
      <c r="W53" s="29"/>
      <c r="Z53" s="29"/>
    </row>
    <row r="54" spans="1:26" ht="33.75" customHeight="1" x14ac:dyDescent="0.25">
      <c r="A54" s="25" t="s">
        <v>79</v>
      </c>
      <c r="B54" s="26" t="s">
        <v>80</v>
      </c>
      <c r="C54" s="56" t="s">
        <v>30</v>
      </c>
      <c r="D54" s="27">
        <f t="shared" ref="D54:Q54" si="18">SUM(D55:D61)</f>
        <v>5917.9381154561088</v>
      </c>
      <c r="E54" s="27">
        <f t="shared" si="18"/>
        <v>4374.9112514802</v>
      </c>
      <c r="F54" s="27">
        <f t="shared" si="18"/>
        <v>1543.0268639759095</v>
      </c>
      <c r="G54" s="27">
        <f t="shared" si="18"/>
        <v>1004.431679677302</v>
      </c>
      <c r="H54" s="27">
        <f t="shared" si="18"/>
        <v>140.04059410999997</v>
      </c>
      <c r="I54" s="27">
        <f t="shared" si="18"/>
        <v>605</v>
      </c>
      <c r="J54" s="27">
        <f t="shared" si="18"/>
        <v>140.04059410999997</v>
      </c>
      <c r="K54" s="27">
        <f t="shared" si="18"/>
        <v>399.43167967730199</v>
      </c>
      <c r="L54" s="27">
        <f t="shared" si="18"/>
        <v>0</v>
      </c>
      <c r="M54" s="27">
        <f t="shared" si="18"/>
        <v>0</v>
      </c>
      <c r="N54" s="27">
        <f t="shared" si="18"/>
        <v>0</v>
      </c>
      <c r="O54" s="27">
        <f t="shared" si="18"/>
        <v>0</v>
      </c>
      <c r="P54" s="27">
        <f t="shared" si="18"/>
        <v>0</v>
      </c>
      <c r="Q54" s="27">
        <f t="shared" si="18"/>
        <v>1402.9862698659097</v>
      </c>
      <c r="R54" s="53">
        <f t="shared" si="3"/>
        <v>-464.95940589000003</v>
      </c>
      <c r="S54" s="54">
        <f t="shared" si="4"/>
        <v>-0.76852794361983479</v>
      </c>
      <c r="T54" s="24" t="s">
        <v>31</v>
      </c>
      <c r="U54" s="10"/>
      <c r="V54" s="10"/>
      <c r="W54" s="29"/>
    </row>
    <row r="55" spans="1:26" ht="33.75" customHeight="1" x14ac:dyDescent="0.25">
      <c r="A55" s="25" t="s">
        <v>79</v>
      </c>
      <c r="B55" s="26" t="s">
        <v>261</v>
      </c>
      <c r="C55" s="56" t="s">
        <v>262</v>
      </c>
      <c r="D55" s="27">
        <v>1547.0243650808379</v>
      </c>
      <c r="E55" s="27">
        <v>1472.8080378</v>
      </c>
      <c r="F55" s="28">
        <v>74.216327280837959</v>
      </c>
      <c r="G55" s="59">
        <v>5</v>
      </c>
      <c r="H55" s="28">
        <f t="shared" ref="H55:H61" si="19">J55+L55+N55+P55</f>
        <v>36.785420969999997</v>
      </c>
      <c r="I55" s="28">
        <v>5</v>
      </c>
      <c r="J55" s="28">
        <v>36.785420969999997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59">
        <f t="shared" ref="Q55:Q61" si="20">F55-H55</f>
        <v>37.430906310837962</v>
      </c>
      <c r="R55" s="53">
        <f t="shared" si="3"/>
        <v>31.785420969999997</v>
      </c>
      <c r="S55" s="54">
        <f t="shared" si="4"/>
        <v>6.3570841939999996</v>
      </c>
      <c r="T55" s="55" t="s">
        <v>276</v>
      </c>
      <c r="U55" s="10"/>
      <c r="V55" s="10"/>
      <c r="W55" s="29"/>
    </row>
    <row r="56" spans="1:26" ht="33.75" customHeight="1" x14ac:dyDescent="0.25">
      <c r="A56" s="25" t="s">
        <v>79</v>
      </c>
      <c r="B56" s="26" t="s">
        <v>263</v>
      </c>
      <c r="C56" s="56" t="s">
        <v>264</v>
      </c>
      <c r="D56" s="27">
        <v>4012.4142746270718</v>
      </c>
      <c r="E56" s="27">
        <v>2601.7239516700001</v>
      </c>
      <c r="F56" s="28">
        <v>1410.6903229570717</v>
      </c>
      <c r="G56" s="59">
        <v>999.43167967730199</v>
      </c>
      <c r="H56" s="28">
        <f t="shared" si="19"/>
        <v>87.503288069999996</v>
      </c>
      <c r="I56" s="28">
        <v>600</v>
      </c>
      <c r="J56" s="28">
        <v>87.503288069999996</v>
      </c>
      <c r="K56" s="28">
        <v>399.43167967730199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59">
        <f t="shared" si="20"/>
        <v>1323.1870348870716</v>
      </c>
      <c r="R56" s="53">
        <f t="shared" si="3"/>
        <v>-512.49671192999995</v>
      </c>
      <c r="S56" s="54">
        <f t="shared" si="4"/>
        <v>-0.85416118654999995</v>
      </c>
      <c r="T56" s="55" t="s">
        <v>277</v>
      </c>
      <c r="U56" s="10"/>
      <c r="V56" s="10"/>
      <c r="W56" s="29"/>
    </row>
    <row r="57" spans="1:26" ht="33.75" customHeight="1" x14ac:dyDescent="0.25">
      <c r="A57" s="25" t="s">
        <v>79</v>
      </c>
      <c r="B57" s="26" t="s">
        <v>265</v>
      </c>
      <c r="C57" s="56" t="s">
        <v>266</v>
      </c>
      <c r="D57" s="27">
        <v>19.211106745999999</v>
      </c>
      <c r="E57" s="27">
        <v>16.8651999</v>
      </c>
      <c r="F57" s="28">
        <v>2.3459068459999983</v>
      </c>
      <c r="G57" s="59">
        <v>0</v>
      </c>
      <c r="H57" s="28">
        <f t="shared" si="19"/>
        <v>0.92314777999999997</v>
      </c>
      <c r="I57" s="28">
        <v>0</v>
      </c>
      <c r="J57" s="28">
        <v>0.92314777999999997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59">
        <f t="shared" si="20"/>
        <v>1.4227590659999985</v>
      </c>
      <c r="R57" s="53">
        <f t="shared" si="3"/>
        <v>0.92314777999999997</v>
      </c>
      <c r="S57" s="54" t="str">
        <f t="shared" si="4"/>
        <v>-</v>
      </c>
      <c r="T57" s="55" t="s">
        <v>276</v>
      </c>
      <c r="U57" s="10"/>
      <c r="V57" s="10"/>
      <c r="W57" s="29"/>
    </row>
    <row r="58" spans="1:26" ht="33.75" customHeight="1" x14ac:dyDescent="0.25">
      <c r="A58" s="25" t="s">
        <v>79</v>
      </c>
      <c r="B58" s="26" t="s">
        <v>267</v>
      </c>
      <c r="C58" s="56" t="s">
        <v>268</v>
      </c>
      <c r="D58" s="27">
        <v>31.162212995799997</v>
      </c>
      <c r="E58" s="27">
        <v>27.047608791799998</v>
      </c>
      <c r="F58" s="28">
        <v>4.114604203999999</v>
      </c>
      <c r="G58" s="59">
        <v>0</v>
      </c>
      <c r="H58" s="28">
        <f t="shared" si="19"/>
        <v>1.34528041</v>
      </c>
      <c r="I58" s="28">
        <v>0</v>
      </c>
      <c r="J58" s="28">
        <v>1.34528041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59">
        <f t="shared" si="20"/>
        <v>2.7693237939999991</v>
      </c>
      <c r="R58" s="53">
        <f t="shared" si="3"/>
        <v>1.34528041</v>
      </c>
      <c r="S58" s="54" t="str">
        <f t="shared" si="4"/>
        <v>-</v>
      </c>
      <c r="T58" s="55" t="s">
        <v>276</v>
      </c>
      <c r="U58" s="10"/>
      <c r="V58" s="10"/>
      <c r="W58" s="29"/>
    </row>
    <row r="59" spans="1:26" ht="33.75" customHeight="1" x14ac:dyDescent="0.25">
      <c r="A59" s="25" t="s">
        <v>79</v>
      </c>
      <c r="B59" s="26" t="s">
        <v>269</v>
      </c>
      <c r="C59" s="56" t="s">
        <v>270</v>
      </c>
      <c r="D59" s="27">
        <v>4.4063809959999993</v>
      </c>
      <c r="E59" s="27">
        <v>3.8465919559999997</v>
      </c>
      <c r="F59" s="28">
        <v>0.55978903999999963</v>
      </c>
      <c r="G59" s="59">
        <v>0</v>
      </c>
      <c r="H59" s="28">
        <f t="shared" si="19"/>
        <v>0.17521619999999999</v>
      </c>
      <c r="I59" s="28">
        <v>0</v>
      </c>
      <c r="J59" s="28">
        <v>0.17521619999999999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59">
        <f t="shared" si="20"/>
        <v>0.38457283999999964</v>
      </c>
      <c r="R59" s="53">
        <f t="shared" si="3"/>
        <v>0.17521619999999999</v>
      </c>
      <c r="S59" s="54" t="str">
        <f t="shared" si="4"/>
        <v>-</v>
      </c>
      <c r="T59" s="55" t="s">
        <v>276</v>
      </c>
      <c r="U59" s="10"/>
      <c r="V59" s="10"/>
      <c r="W59" s="29"/>
    </row>
    <row r="60" spans="1:26" ht="33.75" customHeight="1" x14ac:dyDescent="0.25">
      <c r="A60" s="25" t="s">
        <v>79</v>
      </c>
      <c r="B60" s="26" t="s">
        <v>271</v>
      </c>
      <c r="C60" s="56" t="s">
        <v>272</v>
      </c>
      <c r="D60" s="27">
        <v>65.617463011200016</v>
      </c>
      <c r="E60" s="27">
        <v>55.588381719200001</v>
      </c>
      <c r="F60" s="28">
        <v>10.029081292000015</v>
      </c>
      <c r="G60" s="59">
        <v>0</v>
      </c>
      <c r="H60" s="28">
        <f t="shared" si="19"/>
        <v>2.4884177200000002</v>
      </c>
      <c r="I60" s="28">
        <v>0</v>
      </c>
      <c r="J60" s="28">
        <v>2.4884177200000002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59">
        <f t="shared" si="20"/>
        <v>7.5406635720000148</v>
      </c>
      <c r="R60" s="53">
        <f t="shared" si="3"/>
        <v>2.4884177200000002</v>
      </c>
      <c r="S60" s="54" t="str">
        <f t="shared" si="4"/>
        <v>-</v>
      </c>
      <c r="T60" s="55" t="s">
        <v>276</v>
      </c>
      <c r="U60" s="10"/>
      <c r="V60" s="10"/>
      <c r="W60" s="29"/>
    </row>
    <row r="61" spans="1:26" ht="33.75" customHeight="1" x14ac:dyDescent="0.25">
      <c r="A61" s="25" t="s">
        <v>79</v>
      </c>
      <c r="B61" s="26" t="s">
        <v>273</v>
      </c>
      <c r="C61" s="56" t="s">
        <v>274</v>
      </c>
      <c r="D61" s="27">
        <v>238.10231199920003</v>
      </c>
      <c r="E61" s="27">
        <v>197.03147964319999</v>
      </c>
      <c r="F61" s="28">
        <v>41.070832356000039</v>
      </c>
      <c r="G61" s="59">
        <v>0</v>
      </c>
      <c r="H61" s="28">
        <f t="shared" si="19"/>
        <v>10.81982296</v>
      </c>
      <c r="I61" s="28">
        <v>0</v>
      </c>
      <c r="J61" s="28">
        <v>10.81982296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59">
        <f t="shared" si="20"/>
        <v>30.25100939600004</v>
      </c>
      <c r="R61" s="53">
        <f t="shared" si="3"/>
        <v>10.81982296</v>
      </c>
      <c r="S61" s="54" t="str">
        <f t="shared" si="4"/>
        <v>-</v>
      </c>
      <c r="T61" s="55" t="s">
        <v>276</v>
      </c>
      <c r="U61" s="10"/>
      <c r="V61" s="10"/>
      <c r="W61" s="29"/>
    </row>
    <row r="62" spans="1:26" ht="33.75" customHeight="1" x14ac:dyDescent="0.25">
      <c r="A62" s="25" t="s">
        <v>81</v>
      </c>
      <c r="B62" s="26" t="s">
        <v>82</v>
      </c>
      <c r="C62" s="56" t="s">
        <v>30</v>
      </c>
      <c r="D62" s="27">
        <f>D63+D64</f>
        <v>0</v>
      </c>
      <c r="E62" s="27">
        <f t="shared" ref="E62:Q62" si="21">E63+E64</f>
        <v>0</v>
      </c>
      <c r="F62" s="27">
        <f t="shared" si="21"/>
        <v>0</v>
      </c>
      <c r="G62" s="27">
        <f t="shared" si="21"/>
        <v>0</v>
      </c>
      <c r="H62" s="27">
        <f t="shared" si="21"/>
        <v>0</v>
      </c>
      <c r="I62" s="27">
        <f t="shared" si="21"/>
        <v>0</v>
      </c>
      <c r="J62" s="27">
        <f t="shared" si="21"/>
        <v>0</v>
      </c>
      <c r="K62" s="27">
        <f t="shared" si="21"/>
        <v>0</v>
      </c>
      <c r="L62" s="27">
        <f t="shared" si="21"/>
        <v>0</v>
      </c>
      <c r="M62" s="27">
        <f t="shared" si="21"/>
        <v>0</v>
      </c>
      <c r="N62" s="27">
        <f t="shared" si="21"/>
        <v>0</v>
      </c>
      <c r="O62" s="27">
        <f t="shared" si="21"/>
        <v>0</v>
      </c>
      <c r="P62" s="27">
        <f t="shared" si="21"/>
        <v>0</v>
      </c>
      <c r="Q62" s="27">
        <f t="shared" si="21"/>
        <v>0</v>
      </c>
      <c r="R62" s="53">
        <f t="shared" si="3"/>
        <v>0</v>
      </c>
      <c r="S62" s="54" t="str">
        <f t="shared" si="4"/>
        <v>-</v>
      </c>
      <c r="T62" s="24" t="s">
        <v>31</v>
      </c>
      <c r="U62" s="10"/>
      <c r="V62" s="10"/>
      <c r="W62" s="29"/>
    </row>
    <row r="63" spans="1:26" ht="33.75" customHeight="1" x14ac:dyDescent="0.25">
      <c r="A63" s="25" t="s">
        <v>83</v>
      </c>
      <c r="B63" s="26" t="s">
        <v>84</v>
      </c>
      <c r="C63" s="56" t="s">
        <v>30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53">
        <f t="shared" si="3"/>
        <v>0</v>
      </c>
      <c r="S63" s="54" t="str">
        <f t="shared" si="4"/>
        <v>-</v>
      </c>
      <c r="T63" s="24" t="s">
        <v>31</v>
      </c>
      <c r="U63" s="10"/>
      <c r="V63" s="10"/>
      <c r="W63" s="29"/>
    </row>
    <row r="64" spans="1:26" ht="33.75" customHeight="1" x14ac:dyDescent="0.25">
      <c r="A64" s="25" t="s">
        <v>85</v>
      </c>
      <c r="B64" s="26" t="s">
        <v>86</v>
      </c>
      <c r="C64" s="56" t="s">
        <v>30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53">
        <f t="shared" si="3"/>
        <v>0</v>
      </c>
      <c r="S64" s="54" t="str">
        <f t="shared" si="4"/>
        <v>-</v>
      </c>
      <c r="T64" s="24" t="s">
        <v>31</v>
      </c>
      <c r="U64" s="10"/>
      <c r="V64" s="10"/>
      <c r="W64" s="29"/>
    </row>
    <row r="65" spans="1:23" ht="33.75" customHeight="1" x14ac:dyDescent="0.25">
      <c r="A65" s="25" t="s">
        <v>87</v>
      </c>
      <c r="B65" s="26" t="s">
        <v>88</v>
      </c>
      <c r="C65" s="56" t="s">
        <v>30</v>
      </c>
      <c r="D65" s="27">
        <f>D66</f>
        <v>553.10538568172706</v>
      </c>
      <c r="E65" s="27">
        <f t="shared" ref="E65:Q65" si="22">E66</f>
        <v>243.48341944100002</v>
      </c>
      <c r="F65" s="27">
        <f t="shared" si="22"/>
        <v>309.62196624072703</v>
      </c>
      <c r="G65" s="27">
        <f t="shared" si="22"/>
        <v>0</v>
      </c>
      <c r="H65" s="27">
        <f t="shared" si="22"/>
        <v>124.809637776</v>
      </c>
      <c r="I65" s="27">
        <f t="shared" si="22"/>
        <v>0</v>
      </c>
      <c r="J65" s="27">
        <f t="shared" si="22"/>
        <v>124.809637776</v>
      </c>
      <c r="K65" s="27">
        <f t="shared" si="22"/>
        <v>0</v>
      </c>
      <c r="L65" s="27">
        <f t="shared" si="22"/>
        <v>0</v>
      </c>
      <c r="M65" s="27">
        <f t="shared" si="22"/>
        <v>0</v>
      </c>
      <c r="N65" s="27">
        <f t="shared" si="22"/>
        <v>0</v>
      </c>
      <c r="O65" s="27">
        <f t="shared" si="22"/>
        <v>0</v>
      </c>
      <c r="P65" s="27">
        <f t="shared" si="22"/>
        <v>0</v>
      </c>
      <c r="Q65" s="27">
        <f t="shared" si="22"/>
        <v>184.81232846472705</v>
      </c>
      <c r="R65" s="53">
        <f t="shared" si="3"/>
        <v>124.809637776</v>
      </c>
      <c r="S65" s="54" t="str">
        <f t="shared" si="4"/>
        <v>-</v>
      </c>
      <c r="T65" s="24" t="s">
        <v>31</v>
      </c>
      <c r="U65" s="10"/>
      <c r="V65" s="10"/>
      <c r="W65" s="29"/>
    </row>
    <row r="66" spans="1:23" ht="33.75" customHeight="1" x14ac:dyDescent="0.25">
      <c r="A66" s="25" t="s">
        <v>89</v>
      </c>
      <c r="B66" s="79" t="s">
        <v>90</v>
      </c>
      <c r="C66" s="56" t="s">
        <v>30</v>
      </c>
      <c r="D66" s="27">
        <f t="shared" ref="D66:Q66" si="23">D67+D69+D70</f>
        <v>553.10538568172706</v>
      </c>
      <c r="E66" s="27">
        <f t="shared" si="23"/>
        <v>243.48341944100002</v>
      </c>
      <c r="F66" s="27">
        <f t="shared" si="23"/>
        <v>309.62196624072703</v>
      </c>
      <c r="G66" s="27">
        <f t="shared" si="23"/>
        <v>0</v>
      </c>
      <c r="H66" s="27">
        <f t="shared" si="23"/>
        <v>124.809637776</v>
      </c>
      <c r="I66" s="27">
        <f t="shared" si="23"/>
        <v>0</v>
      </c>
      <c r="J66" s="27">
        <f t="shared" si="23"/>
        <v>124.809637776</v>
      </c>
      <c r="K66" s="27">
        <f t="shared" si="23"/>
        <v>0</v>
      </c>
      <c r="L66" s="27">
        <f t="shared" si="23"/>
        <v>0</v>
      </c>
      <c r="M66" s="27">
        <f t="shared" si="23"/>
        <v>0</v>
      </c>
      <c r="N66" s="27">
        <f t="shared" si="23"/>
        <v>0</v>
      </c>
      <c r="O66" s="27">
        <f t="shared" si="23"/>
        <v>0</v>
      </c>
      <c r="P66" s="27">
        <f t="shared" si="23"/>
        <v>0</v>
      </c>
      <c r="Q66" s="27">
        <f t="shared" si="23"/>
        <v>184.81232846472705</v>
      </c>
      <c r="R66" s="53">
        <f t="shared" si="3"/>
        <v>124.809637776</v>
      </c>
      <c r="S66" s="54" t="str">
        <f t="shared" si="4"/>
        <v>-</v>
      </c>
      <c r="T66" s="24" t="s">
        <v>31</v>
      </c>
      <c r="U66" s="10"/>
      <c r="V66" s="10"/>
      <c r="W66" s="29"/>
    </row>
    <row r="67" spans="1:23" ht="33.75" customHeight="1" x14ac:dyDescent="0.25">
      <c r="A67" s="25" t="s">
        <v>89</v>
      </c>
      <c r="B67" s="26" t="s">
        <v>91</v>
      </c>
      <c r="C67" s="56" t="s">
        <v>30</v>
      </c>
      <c r="D67" s="27">
        <f t="shared" ref="D67:Q67" si="24">SUM(D68:D68)</f>
        <v>408.46057793398904</v>
      </c>
      <c r="E67" s="27">
        <f t="shared" si="24"/>
        <v>239.96575442100001</v>
      </c>
      <c r="F67" s="27">
        <f t="shared" si="24"/>
        <v>168.49482351298903</v>
      </c>
      <c r="G67" s="27">
        <f t="shared" si="24"/>
        <v>0</v>
      </c>
      <c r="H67" s="27">
        <f t="shared" si="24"/>
        <v>28.763347056600001</v>
      </c>
      <c r="I67" s="27">
        <f t="shared" si="24"/>
        <v>0</v>
      </c>
      <c r="J67" s="27">
        <f t="shared" si="24"/>
        <v>28.763347056600001</v>
      </c>
      <c r="K67" s="27">
        <f t="shared" si="24"/>
        <v>0</v>
      </c>
      <c r="L67" s="27">
        <f t="shared" si="24"/>
        <v>0</v>
      </c>
      <c r="M67" s="27">
        <f t="shared" si="24"/>
        <v>0</v>
      </c>
      <c r="N67" s="27">
        <f t="shared" si="24"/>
        <v>0</v>
      </c>
      <c r="O67" s="27">
        <f t="shared" si="24"/>
        <v>0</v>
      </c>
      <c r="P67" s="27">
        <f t="shared" si="24"/>
        <v>0</v>
      </c>
      <c r="Q67" s="27">
        <f t="shared" si="24"/>
        <v>139.73147645638903</v>
      </c>
      <c r="R67" s="53">
        <f t="shared" si="3"/>
        <v>28.763347056600001</v>
      </c>
      <c r="S67" s="54" t="str">
        <f t="shared" si="4"/>
        <v>-</v>
      </c>
      <c r="T67" s="24" t="s">
        <v>31</v>
      </c>
      <c r="U67" s="10"/>
      <c r="V67" s="10"/>
      <c r="W67" s="29"/>
    </row>
    <row r="68" spans="1:23" ht="33.75" customHeight="1" x14ac:dyDescent="0.25">
      <c r="A68" s="25" t="s">
        <v>89</v>
      </c>
      <c r="B68" s="26" t="s">
        <v>310</v>
      </c>
      <c r="C68" s="56" t="s">
        <v>279</v>
      </c>
      <c r="D68" s="27">
        <v>408.46057793398904</v>
      </c>
      <c r="E68" s="27">
        <v>239.96575442100001</v>
      </c>
      <c r="F68" s="28">
        <v>168.49482351298903</v>
      </c>
      <c r="G68" s="59" t="s">
        <v>31</v>
      </c>
      <c r="H68" s="28">
        <f>J68+L68+N68+P68</f>
        <v>28.763347056600001</v>
      </c>
      <c r="I68" s="28" t="s">
        <v>31</v>
      </c>
      <c r="J68" s="28">
        <v>28.763347056600001</v>
      </c>
      <c r="K68" s="28" t="s">
        <v>31</v>
      </c>
      <c r="L68" s="28">
        <v>0</v>
      </c>
      <c r="M68" s="28" t="s">
        <v>31</v>
      </c>
      <c r="N68" s="28">
        <v>0</v>
      </c>
      <c r="O68" s="28" t="s">
        <v>31</v>
      </c>
      <c r="P68" s="28">
        <v>0</v>
      </c>
      <c r="Q68" s="59">
        <f>F68-H68</f>
        <v>139.73147645638903</v>
      </c>
      <c r="R68" s="53" t="str">
        <f t="shared" si="3"/>
        <v>нд</v>
      </c>
      <c r="S68" s="54" t="str">
        <f t="shared" si="4"/>
        <v>нд</v>
      </c>
      <c r="T68" s="55" t="s">
        <v>278</v>
      </c>
      <c r="U68" s="10"/>
      <c r="V68" s="10"/>
      <c r="W68" s="29"/>
    </row>
    <row r="69" spans="1:23" ht="33.75" customHeight="1" x14ac:dyDescent="0.25">
      <c r="A69" s="25" t="s">
        <v>89</v>
      </c>
      <c r="B69" s="26" t="s">
        <v>92</v>
      </c>
      <c r="C69" s="56" t="s">
        <v>30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53">
        <f t="shared" si="3"/>
        <v>0</v>
      </c>
      <c r="S69" s="54" t="str">
        <f t="shared" si="4"/>
        <v>-</v>
      </c>
      <c r="T69" s="24" t="s">
        <v>31</v>
      </c>
      <c r="U69" s="10"/>
      <c r="V69" s="10"/>
      <c r="W69" s="29"/>
    </row>
    <row r="70" spans="1:23" ht="33.75" customHeight="1" x14ac:dyDescent="0.25">
      <c r="A70" s="25" t="s">
        <v>89</v>
      </c>
      <c r="B70" s="26" t="s">
        <v>93</v>
      </c>
      <c r="C70" s="56" t="s">
        <v>30</v>
      </c>
      <c r="D70" s="27">
        <f>SUM(D71)</f>
        <v>144.64480774773801</v>
      </c>
      <c r="E70" s="27">
        <f t="shared" ref="E70:Q70" si="25">SUM(E71)</f>
        <v>3.5176650199999999</v>
      </c>
      <c r="F70" s="27">
        <f t="shared" si="25"/>
        <v>141.127142727738</v>
      </c>
      <c r="G70" s="27">
        <f t="shared" si="25"/>
        <v>0</v>
      </c>
      <c r="H70" s="27">
        <f t="shared" si="25"/>
        <v>96.046290719400005</v>
      </c>
      <c r="I70" s="27">
        <f t="shared" si="25"/>
        <v>0</v>
      </c>
      <c r="J70" s="27">
        <f t="shared" si="25"/>
        <v>96.046290719400005</v>
      </c>
      <c r="K70" s="27">
        <f t="shared" si="25"/>
        <v>0</v>
      </c>
      <c r="L70" s="27">
        <f t="shared" si="25"/>
        <v>0</v>
      </c>
      <c r="M70" s="27">
        <f t="shared" si="25"/>
        <v>0</v>
      </c>
      <c r="N70" s="27">
        <f t="shared" si="25"/>
        <v>0</v>
      </c>
      <c r="O70" s="27">
        <f t="shared" si="25"/>
        <v>0</v>
      </c>
      <c r="P70" s="27">
        <f t="shared" si="25"/>
        <v>0</v>
      </c>
      <c r="Q70" s="27">
        <f t="shared" si="25"/>
        <v>45.080852008337999</v>
      </c>
      <c r="R70" s="53">
        <f t="shared" si="3"/>
        <v>96.046290719400005</v>
      </c>
      <c r="S70" s="54" t="str">
        <f t="shared" si="4"/>
        <v>-</v>
      </c>
      <c r="T70" s="24" t="s">
        <v>31</v>
      </c>
      <c r="U70" s="10"/>
      <c r="V70" s="10"/>
      <c r="W70" s="29"/>
    </row>
    <row r="71" spans="1:23" ht="33.75" customHeight="1" x14ac:dyDescent="0.25">
      <c r="A71" s="25" t="s">
        <v>89</v>
      </c>
      <c r="B71" s="26" t="s">
        <v>311</v>
      </c>
      <c r="C71" s="56" t="s">
        <v>280</v>
      </c>
      <c r="D71" s="27">
        <v>144.64480774773801</v>
      </c>
      <c r="E71" s="27">
        <v>3.5176650199999999</v>
      </c>
      <c r="F71" s="28">
        <v>141.127142727738</v>
      </c>
      <c r="G71" s="59" t="s">
        <v>31</v>
      </c>
      <c r="H71" s="28">
        <f t="shared" ref="H71" si="26">J71+L71+N71+P71</f>
        <v>96.046290719400005</v>
      </c>
      <c r="I71" s="28" t="s">
        <v>31</v>
      </c>
      <c r="J71" s="28">
        <v>96.046290719400005</v>
      </c>
      <c r="K71" s="28" t="s">
        <v>31</v>
      </c>
      <c r="L71" s="28">
        <v>0</v>
      </c>
      <c r="M71" s="28" t="s">
        <v>31</v>
      </c>
      <c r="N71" s="28">
        <v>0</v>
      </c>
      <c r="O71" s="28" t="s">
        <v>31</v>
      </c>
      <c r="P71" s="28">
        <v>0</v>
      </c>
      <c r="Q71" s="59">
        <f t="shared" ref="Q71" si="27">F71-H71</f>
        <v>45.080852008337999</v>
      </c>
      <c r="R71" s="53" t="str">
        <f t="shared" si="3"/>
        <v>нд</v>
      </c>
      <c r="S71" s="54" t="str">
        <f t="shared" si="4"/>
        <v>нд</v>
      </c>
      <c r="T71" s="55" t="s">
        <v>278</v>
      </c>
      <c r="U71" s="10"/>
      <c r="V71" s="10"/>
      <c r="W71" s="29"/>
    </row>
    <row r="72" spans="1:23" ht="33.75" customHeight="1" x14ac:dyDescent="0.25">
      <c r="A72" s="25" t="s">
        <v>94</v>
      </c>
      <c r="B72" s="26" t="s">
        <v>95</v>
      </c>
      <c r="C72" s="56" t="s">
        <v>30</v>
      </c>
      <c r="D72" s="27">
        <f>D73+D74</f>
        <v>777.57653895749206</v>
      </c>
      <c r="E72" s="27">
        <f t="shared" ref="E72:Q72" si="28">E73+E74</f>
        <v>556.35584394759996</v>
      </c>
      <c r="F72" s="27">
        <f t="shared" si="28"/>
        <v>221.22069500989204</v>
      </c>
      <c r="G72" s="27">
        <f t="shared" si="28"/>
        <v>50</v>
      </c>
      <c r="H72" s="27">
        <f t="shared" si="28"/>
        <v>42.470008159999999</v>
      </c>
      <c r="I72" s="27">
        <f t="shared" si="28"/>
        <v>50</v>
      </c>
      <c r="J72" s="27">
        <f t="shared" si="28"/>
        <v>42.470008159999999</v>
      </c>
      <c r="K72" s="27">
        <f t="shared" si="28"/>
        <v>0</v>
      </c>
      <c r="L72" s="27">
        <f t="shared" si="28"/>
        <v>0</v>
      </c>
      <c r="M72" s="27">
        <f t="shared" si="28"/>
        <v>0</v>
      </c>
      <c r="N72" s="27">
        <f t="shared" si="28"/>
        <v>0</v>
      </c>
      <c r="O72" s="27">
        <f t="shared" si="28"/>
        <v>0</v>
      </c>
      <c r="P72" s="27">
        <f t="shared" si="28"/>
        <v>0</v>
      </c>
      <c r="Q72" s="27">
        <f t="shared" si="28"/>
        <v>178.75068684989202</v>
      </c>
      <c r="R72" s="53">
        <f t="shared" si="3"/>
        <v>-7.529991840000001</v>
      </c>
      <c r="S72" s="54">
        <f t="shared" si="4"/>
        <v>-0.15059983680000003</v>
      </c>
      <c r="T72" s="24" t="s">
        <v>31</v>
      </c>
      <c r="U72" s="10"/>
      <c r="V72" s="10"/>
      <c r="W72" s="29"/>
    </row>
    <row r="73" spans="1:23" ht="33.75" customHeight="1" x14ac:dyDescent="0.25">
      <c r="A73" s="25" t="s">
        <v>96</v>
      </c>
      <c r="B73" s="26" t="s">
        <v>97</v>
      </c>
      <c r="C73" s="56" t="s">
        <v>30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53">
        <f t="shared" si="3"/>
        <v>0</v>
      </c>
      <c r="S73" s="54" t="str">
        <f t="shared" si="4"/>
        <v>-</v>
      </c>
      <c r="T73" s="24" t="s">
        <v>31</v>
      </c>
      <c r="U73" s="10"/>
      <c r="V73" s="10"/>
      <c r="W73" s="29"/>
    </row>
    <row r="74" spans="1:23" ht="33.75" customHeight="1" x14ac:dyDescent="0.25">
      <c r="A74" s="25" t="s">
        <v>98</v>
      </c>
      <c r="B74" s="26" t="s">
        <v>99</v>
      </c>
      <c r="C74" s="56" t="s">
        <v>30</v>
      </c>
      <c r="D74" s="27">
        <f t="shared" ref="D74:Q74" si="29">SUM(D75:D77)</f>
        <v>777.57653895749206</v>
      </c>
      <c r="E74" s="27">
        <f t="shared" si="29"/>
        <v>556.35584394759996</v>
      </c>
      <c r="F74" s="27">
        <f t="shared" si="29"/>
        <v>221.22069500989204</v>
      </c>
      <c r="G74" s="27">
        <f t="shared" si="29"/>
        <v>50</v>
      </c>
      <c r="H74" s="27">
        <f t="shared" si="29"/>
        <v>42.470008159999999</v>
      </c>
      <c r="I74" s="27">
        <f t="shared" si="29"/>
        <v>50</v>
      </c>
      <c r="J74" s="27">
        <f t="shared" si="29"/>
        <v>42.470008159999999</v>
      </c>
      <c r="K74" s="27">
        <f t="shared" si="29"/>
        <v>0</v>
      </c>
      <c r="L74" s="27">
        <f t="shared" si="29"/>
        <v>0</v>
      </c>
      <c r="M74" s="27">
        <f t="shared" si="29"/>
        <v>0</v>
      </c>
      <c r="N74" s="27">
        <f t="shared" si="29"/>
        <v>0</v>
      </c>
      <c r="O74" s="27">
        <f t="shared" si="29"/>
        <v>0</v>
      </c>
      <c r="P74" s="27">
        <f t="shared" si="29"/>
        <v>0</v>
      </c>
      <c r="Q74" s="27">
        <f t="shared" si="29"/>
        <v>178.75068684989202</v>
      </c>
      <c r="R74" s="53">
        <f t="shared" si="3"/>
        <v>-7.529991840000001</v>
      </c>
      <c r="S74" s="54">
        <f t="shared" si="4"/>
        <v>-0.15059983680000003</v>
      </c>
      <c r="T74" s="24" t="s">
        <v>31</v>
      </c>
      <c r="U74" s="10"/>
      <c r="V74" s="10"/>
      <c r="W74" s="29"/>
    </row>
    <row r="75" spans="1:23" ht="33.75" customHeight="1" x14ac:dyDescent="0.25">
      <c r="A75" s="25" t="s">
        <v>98</v>
      </c>
      <c r="B75" s="26" t="s">
        <v>312</v>
      </c>
      <c r="C75" s="56" t="s">
        <v>282</v>
      </c>
      <c r="D75" s="27">
        <v>747.14515707852388</v>
      </c>
      <c r="E75" s="27">
        <v>541.24416150000002</v>
      </c>
      <c r="F75" s="28">
        <v>205.90099557852386</v>
      </c>
      <c r="G75" s="59">
        <v>50</v>
      </c>
      <c r="H75" s="28">
        <f t="shared" ref="H75:H77" si="30">J75+L75+N75+P75</f>
        <v>31.248372419999999</v>
      </c>
      <c r="I75" s="28">
        <v>50</v>
      </c>
      <c r="J75" s="28">
        <v>31.248372419999999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59">
        <f t="shared" ref="Q75:Q77" si="31">F75-H75</f>
        <v>174.65262315852385</v>
      </c>
      <c r="R75" s="53">
        <f t="shared" si="3"/>
        <v>-18.751627580000001</v>
      </c>
      <c r="S75" s="54">
        <f t="shared" si="4"/>
        <v>-0.37503255160000004</v>
      </c>
      <c r="T75" s="55" t="s">
        <v>281</v>
      </c>
      <c r="U75" s="10"/>
      <c r="V75" s="10"/>
      <c r="W75" s="29"/>
    </row>
    <row r="76" spans="1:23" ht="35.25" customHeight="1" x14ac:dyDescent="0.25">
      <c r="A76" s="25" t="s">
        <v>98</v>
      </c>
      <c r="B76" s="26" t="s">
        <v>313</v>
      </c>
      <c r="C76" s="56" t="s">
        <v>284</v>
      </c>
      <c r="D76" s="27">
        <v>12.150662875368168</v>
      </c>
      <c r="E76" s="27">
        <v>0.41882459999999999</v>
      </c>
      <c r="F76" s="28">
        <v>11.731838275368167</v>
      </c>
      <c r="G76" s="59">
        <v>0</v>
      </c>
      <c r="H76" s="28">
        <f t="shared" si="30"/>
        <v>10.479031190000001</v>
      </c>
      <c r="I76" s="28">
        <v>0</v>
      </c>
      <c r="J76" s="28">
        <v>10.479031190000001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59">
        <f t="shared" si="31"/>
        <v>1.2528070853681665</v>
      </c>
      <c r="R76" s="53">
        <f t="shared" si="3"/>
        <v>10.479031190000001</v>
      </c>
      <c r="S76" s="54" t="str">
        <f t="shared" si="4"/>
        <v>-</v>
      </c>
      <c r="T76" s="55" t="s">
        <v>283</v>
      </c>
      <c r="U76" s="10"/>
      <c r="V76" s="10"/>
      <c r="W76" s="29"/>
    </row>
    <row r="77" spans="1:23" ht="33.75" customHeight="1" x14ac:dyDescent="0.25">
      <c r="A77" s="25" t="s">
        <v>98</v>
      </c>
      <c r="B77" s="26" t="s">
        <v>314</v>
      </c>
      <c r="C77" s="56" t="s">
        <v>285</v>
      </c>
      <c r="D77" s="27">
        <v>18.280719003600002</v>
      </c>
      <c r="E77" s="27">
        <v>14.692857847600001</v>
      </c>
      <c r="F77" s="28">
        <v>3.5878611560000007</v>
      </c>
      <c r="G77" s="59">
        <v>0</v>
      </c>
      <c r="H77" s="28">
        <f t="shared" si="30"/>
        <v>0.74260455000000003</v>
      </c>
      <c r="I77" s="28">
        <v>0</v>
      </c>
      <c r="J77" s="28">
        <v>0.74260455000000003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59">
        <f t="shared" si="31"/>
        <v>2.8452566060000004</v>
      </c>
      <c r="R77" s="53">
        <f t="shared" si="3"/>
        <v>0.74260455000000003</v>
      </c>
      <c r="S77" s="54" t="str">
        <f t="shared" si="4"/>
        <v>-</v>
      </c>
      <c r="T77" s="55" t="s">
        <v>276</v>
      </c>
      <c r="U77" s="10"/>
      <c r="V77" s="10"/>
      <c r="W77" s="29"/>
    </row>
    <row r="78" spans="1:23" ht="33.75" customHeight="1" x14ac:dyDescent="0.25">
      <c r="A78" s="25" t="s">
        <v>100</v>
      </c>
      <c r="B78" s="26" t="s">
        <v>101</v>
      </c>
      <c r="C78" s="56" t="s">
        <v>30</v>
      </c>
      <c r="D78" s="27">
        <f t="shared" ref="D78:Q78" si="32">D79+D85+D95+D100</f>
        <v>8608.6131800629155</v>
      </c>
      <c r="E78" s="27">
        <f t="shared" si="32"/>
        <v>2567.4253901022157</v>
      </c>
      <c r="F78" s="27">
        <f t="shared" si="32"/>
        <v>6041.1877899607007</v>
      </c>
      <c r="G78" s="27">
        <f t="shared" si="32"/>
        <v>2817.0555843362572</v>
      </c>
      <c r="H78" s="27">
        <f t="shared" si="32"/>
        <v>327.25509887999999</v>
      </c>
      <c r="I78" s="27">
        <f t="shared" si="32"/>
        <v>66.426733598649633</v>
      </c>
      <c r="J78" s="27">
        <f t="shared" si="32"/>
        <v>327.25509887999999</v>
      </c>
      <c r="K78" s="27">
        <f t="shared" si="32"/>
        <v>36</v>
      </c>
      <c r="L78" s="27">
        <f t="shared" si="32"/>
        <v>0</v>
      </c>
      <c r="M78" s="27">
        <f t="shared" si="32"/>
        <v>761.57019225428689</v>
      </c>
      <c r="N78" s="27">
        <f t="shared" si="32"/>
        <v>0</v>
      </c>
      <c r="O78" s="27">
        <f t="shared" si="32"/>
        <v>1953.0586584833204</v>
      </c>
      <c r="P78" s="27">
        <f t="shared" si="32"/>
        <v>0</v>
      </c>
      <c r="Q78" s="27">
        <f t="shared" si="32"/>
        <v>5713.9326910807013</v>
      </c>
      <c r="R78" s="53">
        <f t="shared" si="3"/>
        <v>260.82836528135033</v>
      </c>
      <c r="S78" s="54">
        <f t="shared" si="4"/>
        <v>3.926557142750319</v>
      </c>
      <c r="T78" s="24" t="s">
        <v>31</v>
      </c>
      <c r="U78" s="10"/>
      <c r="V78" s="10"/>
      <c r="W78" s="29"/>
    </row>
    <row r="79" spans="1:23" ht="33.75" customHeight="1" x14ac:dyDescent="0.25">
      <c r="A79" s="25" t="s">
        <v>102</v>
      </c>
      <c r="B79" s="26" t="s">
        <v>103</v>
      </c>
      <c r="C79" s="56" t="s">
        <v>30</v>
      </c>
      <c r="D79" s="27">
        <f t="shared" ref="D79:Q79" si="33">D80+D84</f>
        <v>2500.4882722174953</v>
      </c>
      <c r="E79" s="27">
        <f t="shared" si="33"/>
        <v>852.591765216</v>
      </c>
      <c r="F79" s="27">
        <f t="shared" si="33"/>
        <v>1647.8965070014956</v>
      </c>
      <c r="G79" s="27">
        <f t="shared" si="33"/>
        <v>346.02928674000054</v>
      </c>
      <c r="H79" s="27">
        <f t="shared" si="33"/>
        <v>2.5936067300000003</v>
      </c>
      <c r="I79" s="27">
        <f t="shared" si="33"/>
        <v>0</v>
      </c>
      <c r="J79" s="27">
        <f t="shared" si="33"/>
        <v>2.5936067300000003</v>
      </c>
      <c r="K79" s="27">
        <f t="shared" si="33"/>
        <v>0</v>
      </c>
      <c r="L79" s="27">
        <f t="shared" si="33"/>
        <v>0</v>
      </c>
      <c r="M79" s="27">
        <f t="shared" si="33"/>
        <v>156</v>
      </c>
      <c r="N79" s="27">
        <f t="shared" si="33"/>
        <v>0</v>
      </c>
      <c r="O79" s="27">
        <f t="shared" si="33"/>
        <v>190.02928674000054</v>
      </c>
      <c r="P79" s="27">
        <f t="shared" si="33"/>
        <v>0</v>
      </c>
      <c r="Q79" s="27">
        <f t="shared" si="33"/>
        <v>1645.3029002714957</v>
      </c>
      <c r="R79" s="53">
        <f t="shared" si="3"/>
        <v>2.5936067300000003</v>
      </c>
      <c r="S79" s="54" t="str">
        <f t="shared" si="4"/>
        <v>-</v>
      </c>
      <c r="T79" s="24" t="s">
        <v>31</v>
      </c>
      <c r="U79" s="10"/>
      <c r="V79" s="10"/>
      <c r="W79" s="29"/>
    </row>
    <row r="80" spans="1:23" ht="33.75" customHeight="1" x14ac:dyDescent="0.25">
      <c r="A80" s="25" t="s">
        <v>104</v>
      </c>
      <c r="B80" s="26" t="s">
        <v>105</v>
      </c>
      <c r="C80" s="56" t="s">
        <v>30</v>
      </c>
      <c r="D80" s="27">
        <f t="shared" ref="D80:Q80" si="34">SUM(D81:D83)</f>
        <v>2500.4882722174953</v>
      </c>
      <c r="E80" s="27">
        <f t="shared" si="34"/>
        <v>852.591765216</v>
      </c>
      <c r="F80" s="27">
        <f t="shared" si="34"/>
        <v>1647.8965070014956</v>
      </c>
      <c r="G80" s="27">
        <f t="shared" si="34"/>
        <v>346.02928674000054</v>
      </c>
      <c r="H80" s="27">
        <f t="shared" si="34"/>
        <v>2.5936067300000003</v>
      </c>
      <c r="I80" s="27">
        <f t="shared" si="34"/>
        <v>0</v>
      </c>
      <c r="J80" s="27">
        <f t="shared" si="34"/>
        <v>2.5936067300000003</v>
      </c>
      <c r="K80" s="27">
        <f t="shared" si="34"/>
        <v>0</v>
      </c>
      <c r="L80" s="27">
        <f t="shared" si="34"/>
        <v>0</v>
      </c>
      <c r="M80" s="27">
        <f t="shared" si="34"/>
        <v>156</v>
      </c>
      <c r="N80" s="27">
        <f t="shared" si="34"/>
        <v>0</v>
      </c>
      <c r="O80" s="27">
        <f t="shared" si="34"/>
        <v>190.02928674000054</v>
      </c>
      <c r="P80" s="27">
        <f t="shared" si="34"/>
        <v>0</v>
      </c>
      <c r="Q80" s="27">
        <f t="shared" si="34"/>
        <v>1645.3029002714957</v>
      </c>
      <c r="R80" s="53">
        <f t="shared" si="3"/>
        <v>2.5936067300000003</v>
      </c>
      <c r="S80" s="54" t="str">
        <f t="shared" si="4"/>
        <v>-</v>
      </c>
      <c r="T80" s="24" t="s">
        <v>31</v>
      </c>
      <c r="U80" s="10"/>
      <c r="V80" s="10"/>
      <c r="W80" s="29"/>
    </row>
    <row r="81" spans="1:23" ht="33.75" customHeight="1" x14ac:dyDescent="0.25">
      <c r="A81" s="25" t="s">
        <v>104</v>
      </c>
      <c r="B81" s="26" t="s">
        <v>315</v>
      </c>
      <c r="C81" s="56" t="s">
        <v>287</v>
      </c>
      <c r="D81" s="27">
        <v>127.215125817146</v>
      </c>
      <c r="E81" s="27">
        <v>95.365862719999996</v>
      </c>
      <c r="F81" s="28">
        <v>31.849263097146007</v>
      </c>
      <c r="G81" s="59">
        <v>0</v>
      </c>
      <c r="H81" s="28">
        <f t="shared" ref="H81:H83" si="35">J81+L81+N81+P81</f>
        <v>1.6916753100000002</v>
      </c>
      <c r="I81" s="28">
        <v>0</v>
      </c>
      <c r="J81" s="28">
        <v>1.6916753100000002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59">
        <f t="shared" ref="Q81:Q83" si="36">F81-H81</f>
        <v>30.157587787146007</v>
      </c>
      <c r="R81" s="53">
        <f t="shared" si="3"/>
        <v>1.6916753100000002</v>
      </c>
      <c r="S81" s="54" t="str">
        <f t="shared" si="4"/>
        <v>-</v>
      </c>
      <c r="T81" s="55" t="s">
        <v>286</v>
      </c>
      <c r="U81" s="10"/>
      <c r="V81" s="10"/>
      <c r="W81" s="29"/>
    </row>
    <row r="82" spans="1:23" ht="33.75" customHeight="1" x14ac:dyDescent="0.25">
      <c r="A82" s="25" t="s">
        <v>104</v>
      </c>
      <c r="B82" s="26" t="s">
        <v>316</v>
      </c>
      <c r="C82" s="56" t="s">
        <v>288</v>
      </c>
      <c r="D82" s="27">
        <v>1034.2081676808</v>
      </c>
      <c r="E82" s="27">
        <v>747.68309912999996</v>
      </c>
      <c r="F82" s="28">
        <v>286.52506855080003</v>
      </c>
      <c r="G82" s="59">
        <v>0</v>
      </c>
      <c r="H82" s="28">
        <f t="shared" si="35"/>
        <v>0.90193141999999993</v>
      </c>
      <c r="I82" s="28">
        <v>0</v>
      </c>
      <c r="J82" s="28">
        <v>0.90193141999999993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59">
        <f t="shared" si="36"/>
        <v>285.62313713080005</v>
      </c>
      <c r="R82" s="53">
        <f t="shared" si="3"/>
        <v>0.90193141999999993</v>
      </c>
      <c r="S82" s="54" t="str">
        <f t="shared" si="4"/>
        <v>-</v>
      </c>
      <c r="T82" s="55" t="s">
        <v>286</v>
      </c>
      <c r="U82" s="10"/>
      <c r="V82" s="10"/>
      <c r="W82" s="29"/>
    </row>
    <row r="83" spans="1:23" ht="33.75" customHeight="1" x14ac:dyDescent="0.25">
      <c r="A83" s="25" t="s">
        <v>104</v>
      </c>
      <c r="B83" s="26" t="s">
        <v>317</v>
      </c>
      <c r="C83" s="56" t="s">
        <v>289</v>
      </c>
      <c r="D83" s="27">
        <v>1339.0649787195496</v>
      </c>
      <c r="E83" s="27">
        <v>9.5428033659999993</v>
      </c>
      <c r="F83" s="28">
        <v>1329.5221753535495</v>
      </c>
      <c r="G83" s="59">
        <v>346.02928674000054</v>
      </c>
      <c r="H83" s="28">
        <f t="shared" si="35"/>
        <v>0</v>
      </c>
      <c r="I83" s="28">
        <v>0</v>
      </c>
      <c r="J83" s="28">
        <v>0</v>
      </c>
      <c r="K83" s="28">
        <v>0</v>
      </c>
      <c r="L83" s="28">
        <v>0</v>
      </c>
      <c r="M83" s="28">
        <v>156</v>
      </c>
      <c r="N83" s="28">
        <v>0</v>
      </c>
      <c r="O83" s="28">
        <v>190.02928674000054</v>
      </c>
      <c r="P83" s="28">
        <v>0</v>
      </c>
      <c r="Q83" s="59">
        <f t="shared" si="36"/>
        <v>1329.5221753535495</v>
      </c>
      <c r="R83" s="53">
        <f t="shared" si="3"/>
        <v>0</v>
      </c>
      <c r="S83" s="54" t="str">
        <f t="shared" si="4"/>
        <v>-</v>
      </c>
      <c r="T83" s="58" t="s">
        <v>31</v>
      </c>
      <c r="U83" s="10"/>
      <c r="V83" s="10"/>
      <c r="W83" s="29"/>
    </row>
    <row r="84" spans="1:23" ht="33.75" customHeight="1" x14ac:dyDescent="0.25">
      <c r="A84" s="25" t="s">
        <v>106</v>
      </c>
      <c r="B84" s="26" t="s">
        <v>107</v>
      </c>
      <c r="C84" s="56" t="s">
        <v>30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53">
        <f t="shared" si="3"/>
        <v>0</v>
      </c>
      <c r="S84" s="54" t="str">
        <f t="shared" si="4"/>
        <v>-</v>
      </c>
      <c r="T84" s="24" t="s">
        <v>31</v>
      </c>
      <c r="U84" s="10"/>
      <c r="V84" s="10"/>
      <c r="W84" s="29"/>
    </row>
    <row r="85" spans="1:23" ht="33.75" customHeight="1" x14ac:dyDescent="0.25">
      <c r="A85" s="25" t="s">
        <v>108</v>
      </c>
      <c r="B85" s="26" t="s">
        <v>109</v>
      </c>
      <c r="C85" s="56" t="s">
        <v>30</v>
      </c>
      <c r="D85" s="27">
        <f t="shared" ref="D85:Q85" si="37">D86+D94</f>
        <v>1490.8138667776875</v>
      </c>
      <c r="E85" s="27">
        <f t="shared" si="37"/>
        <v>763.12843051600009</v>
      </c>
      <c r="F85" s="27">
        <f t="shared" si="37"/>
        <v>727.6854362616873</v>
      </c>
      <c r="G85" s="27">
        <f t="shared" si="37"/>
        <v>380.85718400482654</v>
      </c>
      <c r="H85" s="27">
        <f t="shared" si="37"/>
        <v>60.845072570000006</v>
      </c>
      <c r="I85" s="27">
        <f t="shared" si="37"/>
        <v>66.426733598649633</v>
      </c>
      <c r="J85" s="27">
        <f t="shared" si="37"/>
        <v>60.845072570000006</v>
      </c>
      <c r="K85" s="27">
        <f t="shared" si="37"/>
        <v>36</v>
      </c>
      <c r="L85" s="27">
        <f t="shared" si="37"/>
        <v>0</v>
      </c>
      <c r="M85" s="27">
        <f t="shared" si="37"/>
        <v>123.6383119979714</v>
      </c>
      <c r="N85" s="27">
        <f t="shared" si="37"/>
        <v>0</v>
      </c>
      <c r="O85" s="27">
        <f t="shared" si="37"/>
        <v>154.79213840820549</v>
      </c>
      <c r="P85" s="27">
        <f t="shared" si="37"/>
        <v>0</v>
      </c>
      <c r="Q85" s="27">
        <f t="shared" si="37"/>
        <v>666.84036369168757</v>
      </c>
      <c r="R85" s="53">
        <f t="shared" si="3"/>
        <v>-5.5816610286496271</v>
      </c>
      <c r="S85" s="54">
        <f t="shared" si="4"/>
        <v>-8.4027329454042204E-2</v>
      </c>
      <c r="T85" s="24" t="s">
        <v>31</v>
      </c>
      <c r="U85" s="10"/>
      <c r="V85" s="10"/>
      <c r="W85" s="29"/>
    </row>
    <row r="86" spans="1:23" ht="33.75" customHeight="1" x14ac:dyDescent="0.25">
      <c r="A86" s="25" t="s">
        <v>110</v>
      </c>
      <c r="B86" s="26" t="s">
        <v>111</v>
      </c>
      <c r="C86" s="56" t="s">
        <v>30</v>
      </c>
      <c r="D86" s="27">
        <f>SUM(D87:D93)</f>
        <v>1490.8138667776875</v>
      </c>
      <c r="E86" s="27">
        <f t="shared" ref="E86:Q86" si="38">SUM(E87:E93)</f>
        <v>763.12843051600009</v>
      </c>
      <c r="F86" s="27">
        <f t="shared" si="38"/>
        <v>727.6854362616873</v>
      </c>
      <c r="G86" s="27">
        <f t="shared" si="38"/>
        <v>380.85718400482654</v>
      </c>
      <c r="H86" s="27">
        <f t="shared" si="38"/>
        <v>60.845072570000006</v>
      </c>
      <c r="I86" s="27">
        <f t="shared" si="38"/>
        <v>66.426733598649633</v>
      </c>
      <c r="J86" s="27">
        <f t="shared" si="38"/>
        <v>60.845072570000006</v>
      </c>
      <c r="K86" s="27">
        <f t="shared" si="38"/>
        <v>36</v>
      </c>
      <c r="L86" s="27">
        <f t="shared" si="38"/>
        <v>0</v>
      </c>
      <c r="M86" s="27">
        <f t="shared" si="38"/>
        <v>123.6383119979714</v>
      </c>
      <c r="N86" s="27">
        <f t="shared" si="38"/>
        <v>0</v>
      </c>
      <c r="O86" s="27">
        <f t="shared" si="38"/>
        <v>154.79213840820549</v>
      </c>
      <c r="P86" s="27">
        <f t="shared" si="38"/>
        <v>0</v>
      </c>
      <c r="Q86" s="27">
        <f t="shared" si="38"/>
        <v>666.84036369168757</v>
      </c>
      <c r="R86" s="53">
        <f t="shared" si="3"/>
        <v>-5.5816610286496271</v>
      </c>
      <c r="S86" s="54">
        <f t="shared" si="4"/>
        <v>-8.4027329454042204E-2</v>
      </c>
      <c r="T86" s="24" t="s">
        <v>31</v>
      </c>
      <c r="U86" s="10"/>
      <c r="V86" s="10"/>
      <c r="W86" s="29"/>
    </row>
    <row r="87" spans="1:23" ht="33.75" customHeight="1" x14ac:dyDescent="0.25">
      <c r="A87" s="25" t="s">
        <v>110</v>
      </c>
      <c r="B87" s="26" t="s">
        <v>318</v>
      </c>
      <c r="C87" s="56" t="s">
        <v>290</v>
      </c>
      <c r="D87" s="27">
        <v>637.42239562999998</v>
      </c>
      <c r="E87" s="27">
        <v>632.32931755000004</v>
      </c>
      <c r="F87" s="28">
        <v>5.0930780799999411</v>
      </c>
      <c r="G87" s="59">
        <v>0</v>
      </c>
      <c r="H87" s="28">
        <f>J87+L87+N87+P87</f>
        <v>1.39833085</v>
      </c>
      <c r="I87" s="28">
        <v>0</v>
      </c>
      <c r="J87" s="28">
        <v>1.39833085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59">
        <f>F87-H87</f>
        <v>3.6947472299999413</v>
      </c>
      <c r="R87" s="53">
        <f t="shared" si="3"/>
        <v>1.39833085</v>
      </c>
      <c r="S87" s="54" t="str">
        <f t="shared" si="4"/>
        <v>-</v>
      </c>
      <c r="T87" s="55" t="s">
        <v>276</v>
      </c>
      <c r="U87" s="10"/>
      <c r="V87" s="10"/>
      <c r="W87" s="29"/>
    </row>
    <row r="88" spans="1:23" ht="33.75" customHeight="1" x14ac:dyDescent="0.25">
      <c r="A88" s="25" t="s">
        <v>110</v>
      </c>
      <c r="B88" s="26" t="s">
        <v>319</v>
      </c>
      <c r="C88" s="56" t="s">
        <v>291</v>
      </c>
      <c r="D88" s="27">
        <v>574.56026225317419</v>
      </c>
      <c r="E88" s="27">
        <v>17.779647399999998</v>
      </c>
      <c r="F88" s="28">
        <v>556.78061485317414</v>
      </c>
      <c r="G88" s="59">
        <v>265.24731125317402</v>
      </c>
      <c r="H88" s="28">
        <f>J88+L88+N88+P88</f>
        <v>0</v>
      </c>
      <c r="I88" s="28">
        <v>0</v>
      </c>
      <c r="J88" s="28">
        <v>0</v>
      </c>
      <c r="K88" s="28">
        <v>24</v>
      </c>
      <c r="L88" s="28">
        <v>0</v>
      </c>
      <c r="M88" s="28">
        <v>120</v>
      </c>
      <c r="N88" s="28">
        <v>0</v>
      </c>
      <c r="O88" s="28">
        <v>121.24731125317402</v>
      </c>
      <c r="P88" s="28">
        <v>0</v>
      </c>
      <c r="Q88" s="59">
        <f>F88-H88</f>
        <v>556.78061485317414</v>
      </c>
      <c r="R88" s="53">
        <f t="shared" si="3"/>
        <v>0</v>
      </c>
      <c r="S88" s="54" t="str">
        <f t="shared" si="4"/>
        <v>-</v>
      </c>
      <c r="T88" s="58" t="s">
        <v>31</v>
      </c>
      <c r="U88" s="10"/>
      <c r="V88" s="10"/>
      <c r="W88" s="29"/>
    </row>
    <row r="89" spans="1:23" ht="33.75" customHeight="1" x14ac:dyDescent="0.25">
      <c r="A89" s="25" t="s">
        <v>110</v>
      </c>
      <c r="B89" s="26" t="s">
        <v>320</v>
      </c>
      <c r="C89" s="56" t="s">
        <v>293</v>
      </c>
      <c r="D89" s="27">
        <v>79.153002207043215</v>
      </c>
      <c r="E89" s="27">
        <v>6.8499600000000003</v>
      </c>
      <c r="F89" s="28">
        <v>72.303042207043219</v>
      </c>
      <c r="G89" s="59">
        <v>74.561584919516307</v>
      </c>
      <c r="H89" s="28">
        <f t="shared" ref="H89:H90" si="39">J89+L89+N89+P89</f>
        <v>45.717023230000002</v>
      </c>
      <c r="I89" s="28">
        <v>41.016757764484829</v>
      </c>
      <c r="J89" s="28">
        <v>45.717023230000002</v>
      </c>
      <c r="K89" s="28">
        <v>0</v>
      </c>
      <c r="L89" s="28">
        <v>0</v>
      </c>
      <c r="M89" s="28">
        <v>0</v>
      </c>
      <c r="N89" s="28">
        <v>0</v>
      </c>
      <c r="O89" s="28">
        <v>33.544827155031477</v>
      </c>
      <c r="P89" s="28">
        <v>0</v>
      </c>
      <c r="Q89" s="59">
        <f t="shared" ref="Q89:Q90" si="40">F89-H89</f>
        <v>26.586018977043217</v>
      </c>
      <c r="R89" s="53">
        <f t="shared" si="3"/>
        <v>4.700265465515173</v>
      </c>
      <c r="S89" s="54">
        <f t="shared" si="4"/>
        <v>0.11459378365554264</v>
      </c>
      <c r="T89" s="55" t="s">
        <v>292</v>
      </c>
      <c r="U89" s="10"/>
      <c r="V89" s="10"/>
      <c r="W89" s="29"/>
    </row>
    <row r="90" spans="1:23" ht="33.75" customHeight="1" x14ac:dyDescent="0.25">
      <c r="A90" s="25" t="s">
        <v>110</v>
      </c>
      <c r="B90" s="26" t="s">
        <v>321</v>
      </c>
      <c r="C90" s="56" t="s">
        <v>294</v>
      </c>
      <c r="D90" s="27">
        <v>43.332439488019702</v>
      </c>
      <c r="E90" s="27">
        <v>35.101217120000001</v>
      </c>
      <c r="F90" s="28">
        <v>8.2312223680197008</v>
      </c>
      <c r="G90" s="59">
        <v>0</v>
      </c>
      <c r="H90" s="28">
        <f t="shared" si="39"/>
        <v>3.7169697199999998</v>
      </c>
      <c r="I90" s="28">
        <v>0</v>
      </c>
      <c r="J90" s="28">
        <v>3.7169697199999998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59">
        <f t="shared" si="40"/>
        <v>4.5142526480197009</v>
      </c>
      <c r="R90" s="53">
        <f t="shared" ref="R90:R153" si="41">IF(G90="нд","нд",(J90)-(I90))</f>
        <v>3.7169697199999998</v>
      </c>
      <c r="S90" s="54" t="str">
        <f t="shared" ref="S90:S153" si="42">IF(G90="нд","нд",IF((I90)&gt;0,R90/(I90),"-"))</f>
        <v>-</v>
      </c>
      <c r="T90" s="55" t="s">
        <v>276</v>
      </c>
      <c r="U90" s="10"/>
      <c r="V90" s="10"/>
      <c r="W90" s="29"/>
    </row>
    <row r="91" spans="1:23" ht="50.25" customHeight="1" x14ac:dyDescent="0.25">
      <c r="A91" s="25" t="s">
        <v>110</v>
      </c>
      <c r="B91" s="26" t="s">
        <v>322</v>
      </c>
      <c r="C91" s="56" t="s">
        <v>296</v>
      </c>
      <c r="D91" s="27">
        <v>84.670480915923946</v>
      </c>
      <c r="E91" s="27">
        <v>68.784850890000016</v>
      </c>
      <c r="F91" s="28">
        <v>15.88563002592393</v>
      </c>
      <c r="G91" s="59">
        <v>25.409975834164801</v>
      </c>
      <c r="H91" s="28">
        <f>J91+L91+N91+P91</f>
        <v>10.01274877</v>
      </c>
      <c r="I91" s="28">
        <v>25.409975834164801</v>
      </c>
      <c r="J91" s="28">
        <v>10.01274877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59">
        <f>F91-H91</f>
        <v>5.8728812559239305</v>
      </c>
      <c r="R91" s="53">
        <f t="shared" si="41"/>
        <v>-15.397227064164801</v>
      </c>
      <c r="S91" s="54">
        <f t="shared" si="42"/>
        <v>-0.60595205460457657</v>
      </c>
      <c r="T91" s="55" t="s">
        <v>295</v>
      </c>
      <c r="U91" s="10"/>
      <c r="V91" s="10"/>
      <c r="W91" s="29"/>
    </row>
    <row r="92" spans="1:23" ht="33.75" customHeight="1" x14ac:dyDescent="0.25">
      <c r="A92" s="25" t="s">
        <v>110</v>
      </c>
      <c r="B92" s="26" t="s">
        <v>323</v>
      </c>
      <c r="C92" s="56" t="s">
        <v>297</v>
      </c>
      <c r="D92" s="27">
        <v>35.447651323173503</v>
      </c>
      <c r="E92" s="27">
        <v>2.283437556</v>
      </c>
      <c r="F92" s="28">
        <v>33.1642137671735</v>
      </c>
      <c r="G92" s="59">
        <v>15.6383119979714</v>
      </c>
      <c r="H92" s="28">
        <f>J92+L92+N92+P92</f>
        <v>0</v>
      </c>
      <c r="I92" s="28">
        <v>0</v>
      </c>
      <c r="J92" s="28">
        <v>0</v>
      </c>
      <c r="K92" s="28">
        <v>12</v>
      </c>
      <c r="L92" s="28">
        <v>0</v>
      </c>
      <c r="M92" s="28">
        <v>3.6383119979713996</v>
      </c>
      <c r="N92" s="28">
        <v>0</v>
      </c>
      <c r="O92" s="28">
        <v>0</v>
      </c>
      <c r="P92" s="28">
        <v>0</v>
      </c>
      <c r="Q92" s="59">
        <f>F92-H92</f>
        <v>33.1642137671735</v>
      </c>
      <c r="R92" s="53">
        <f t="shared" si="41"/>
        <v>0</v>
      </c>
      <c r="S92" s="54" t="str">
        <f t="shared" si="42"/>
        <v>-</v>
      </c>
      <c r="T92" s="58" t="s">
        <v>31</v>
      </c>
      <c r="U92" s="10"/>
      <c r="V92" s="10"/>
      <c r="W92" s="29"/>
    </row>
    <row r="93" spans="1:23" ht="33.75" customHeight="1" x14ac:dyDescent="0.25">
      <c r="A93" s="25" t="s">
        <v>110</v>
      </c>
      <c r="B93" s="26" t="s">
        <v>324</v>
      </c>
      <c r="C93" s="56" t="s">
        <v>298</v>
      </c>
      <c r="D93" s="27">
        <v>36.2276349603531</v>
      </c>
      <c r="E93" s="27">
        <v>0</v>
      </c>
      <c r="F93" s="28">
        <v>36.2276349603531</v>
      </c>
      <c r="G93" s="59">
        <v>0</v>
      </c>
      <c r="H93" s="28">
        <f>J93+L93+N93+P93</f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59">
        <f>F93-H93</f>
        <v>36.2276349603531</v>
      </c>
      <c r="R93" s="53">
        <f t="shared" si="41"/>
        <v>0</v>
      </c>
      <c r="S93" s="54" t="str">
        <f t="shared" si="42"/>
        <v>-</v>
      </c>
      <c r="T93" s="58" t="s">
        <v>31</v>
      </c>
      <c r="U93" s="10"/>
      <c r="V93" s="10"/>
      <c r="W93" s="29"/>
    </row>
    <row r="94" spans="1:23" ht="33.75" customHeight="1" x14ac:dyDescent="0.25">
      <c r="A94" s="25" t="s">
        <v>112</v>
      </c>
      <c r="B94" s="26" t="s">
        <v>113</v>
      </c>
      <c r="C94" s="56" t="s">
        <v>30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53">
        <f t="shared" si="41"/>
        <v>0</v>
      </c>
      <c r="S94" s="54" t="str">
        <f t="shared" si="42"/>
        <v>-</v>
      </c>
      <c r="T94" s="24" t="s">
        <v>31</v>
      </c>
      <c r="U94" s="10"/>
      <c r="V94" s="10"/>
      <c r="W94" s="29"/>
    </row>
    <row r="95" spans="1:23" ht="33.75" customHeight="1" x14ac:dyDescent="0.25">
      <c r="A95" s="25" t="s">
        <v>114</v>
      </c>
      <c r="B95" s="26" t="s">
        <v>115</v>
      </c>
      <c r="C95" s="56" t="s">
        <v>30</v>
      </c>
      <c r="D95" s="27">
        <f t="shared" ref="D95:Q95" si="43">SUM(D96:D99)</f>
        <v>4617.3110410677327</v>
      </c>
      <c r="E95" s="27">
        <f t="shared" si="43"/>
        <v>951.70519437021539</v>
      </c>
      <c r="F95" s="27">
        <f t="shared" si="43"/>
        <v>3665.6058466975182</v>
      </c>
      <c r="G95" s="27">
        <f t="shared" si="43"/>
        <v>2090.1691135914302</v>
      </c>
      <c r="H95" s="27">
        <f t="shared" si="43"/>
        <v>263.81641958</v>
      </c>
      <c r="I95" s="27">
        <f t="shared" si="43"/>
        <v>0</v>
      </c>
      <c r="J95" s="27">
        <f t="shared" si="43"/>
        <v>263.81641958</v>
      </c>
      <c r="K95" s="27">
        <f t="shared" si="43"/>
        <v>0</v>
      </c>
      <c r="L95" s="27">
        <f t="shared" si="43"/>
        <v>0</v>
      </c>
      <c r="M95" s="27">
        <f t="shared" si="43"/>
        <v>481.93188025631548</v>
      </c>
      <c r="N95" s="27">
        <f t="shared" si="43"/>
        <v>0</v>
      </c>
      <c r="O95" s="27">
        <f t="shared" si="43"/>
        <v>1608.2372333351145</v>
      </c>
      <c r="P95" s="27">
        <f t="shared" si="43"/>
        <v>0</v>
      </c>
      <c r="Q95" s="27">
        <f t="shared" si="43"/>
        <v>3401.7894271175182</v>
      </c>
      <c r="R95" s="53">
        <f t="shared" si="41"/>
        <v>263.81641958</v>
      </c>
      <c r="S95" s="54" t="str">
        <f t="shared" si="42"/>
        <v>-</v>
      </c>
      <c r="T95" s="24" t="s">
        <v>31</v>
      </c>
      <c r="U95" s="10"/>
      <c r="V95" s="10"/>
      <c r="W95" s="29"/>
    </row>
    <row r="96" spans="1:23" ht="33.75" customHeight="1" x14ac:dyDescent="0.25">
      <c r="A96" s="25" t="s">
        <v>114</v>
      </c>
      <c r="B96" s="26" t="s">
        <v>325</v>
      </c>
      <c r="C96" s="56" t="s">
        <v>300</v>
      </c>
      <c r="D96" s="27">
        <v>2776.3130724672974</v>
      </c>
      <c r="E96" s="27">
        <v>230.93915427847926</v>
      </c>
      <c r="F96" s="28">
        <v>2545.3739181888182</v>
      </c>
      <c r="G96" s="59">
        <v>1784.7057361300001</v>
      </c>
      <c r="H96" s="28">
        <f>J96+L96+N96+P96</f>
        <v>220.46302625000001</v>
      </c>
      <c r="I96" s="28">
        <v>0</v>
      </c>
      <c r="J96" s="28">
        <v>220.46302625000001</v>
      </c>
      <c r="K96" s="28">
        <v>0</v>
      </c>
      <c r="L96" s="28">
        <v>0</v>
      </c>
      <c r="M96" s="28">
        <v>446.17643403316197</v>
      </c>
      <c r="N96" s="28">
        <v>0</v>
      </c>
      <c r="O96" s="28">
        <v>1338.5293020968381</v>
      </c>
      <c r="P96" s="28">
        <v>0</v>
      </c>
      <c r="Q96" s="59">
        <f>F96-H96</f>
        <v>2324.9108919388182</v>
      </c>
      <c r="R96" s="53">
        <f t="shared" si="41"/>
        <v>220.46302625000001</v>
      </c>
      <c r="S96" s="54" t="str">
        <f t="shared" si="42"/>
        <v>-</v>
      </c>
      <c r="T96" s="55" t="s">
        <v>299</v>
      </c>
      <c r="U96" s="10"/>
      <c r="V96" s="10"/>
      <c r="W96" s="29"/>
    </row>
    <row r="97" spans="1:23" ht="33.75" customHeight="1" x14ac:dyDescent="0.25">
      <c r="A97" s="25" t="s">
        <v>114</v>
      </c>
      <c r="B97" s="26" t="s">
        <v>326</v>
      </c>
      <c r="C97" s="56" t="s">
        <v>301</v>
      </c>
      <c r="D97" s="27">
        <v>675.58909853527007</v>
      </c>
      <c r="E97" s="27">
        <v>528.57198240895309</v>
      </c>
      <c r="F97" s="28">
        <v>147.01711612631698</v>
      </c>
      <c r="G97" s="59">
        <v>0</v>
      </c>
      <c r="H97" s="28">
        <f>J97+L97+N97+P97</f>
        <v>26.32249303</v>
      </c>
      <c r="I97" s="28">
        <v>0</v>
      </c>
      <c r="J97" s="28">
        <v>26.32249303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59">
        <f>F97-H97</f>
        <v>120.69462309631697</v>
      </c>
      <c r="R97" s="53">
        <f t="shared" si="41"/>
        <v>26.32249303</v>
      </c>
      <c r="S97" s="54" t="str">
        <f t="shared" si="42"/>
        <v>-</v>
      </c>
      <c r="T97" s="55" t="s">
        <v>299</v>
      </c>
      <c r="U97" s="10"/>
      <c r="V97" s="10"/>
      <c r="W97" s="29"/>
    </row>
    <row r="98" spans="1:23" ht="33.75" customHeight="1" x14ac:dyDescent="0.25">
      <c r="A98" s="25">
        <v>0</v>
      </c>
      <c r="B98" s="26" t="s">
        <v>327</v>
      </c>
      <c r="C98" s="56" t="s">
        <v>302</v>
      </c>
      <c r="D98" s="27">
        <v>813.49740599373604</v>
      </c>
      <c r="E98" s="27">
        <v>27.283665192783001</v>
      </c>
      <c r="F98" s="28">
        <v>786.21374080095302</v>
      </c>
      <c r="G98" s="59">
        <v>121.96686789</v>
      </c>
      <c r="H98" s="28">
        <f>J98+L98+N98+P98</f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121.96686789</v>
      </c>
      <c r="P98" s="28">
        <v>0</v>
      </c>
      <c r="Q98" s="59">
        <f>F98-H98</f>
        <v>786.21374080095302</v>
      </c>
      <c r="R98" s="53">
        <f t="shared" si="41"/>
        <v>0</v>
      </c>
      <c r="S98" s="54" t="str">
        <f t="shared" si="42"/>
        <v>-</v>
      </c>
      <c r="T98" s="58" t="s">
        <v>31</v>
      </c>
      <c r="U98" s="10"/>
      <c r="V98" s="10"/>
      <c r="W98" s="29"/>
    </row>
    <row r="99" spans="1:23" ht="33.75" customHeight="1" x14ac:dyDescent="0.25">
      <c r="A99" s="25" t="s">
        <v>114</v>
      </c>
      <c r="B99" s="26" t="s">
        <v>328</v>
      </c>
      <c r="C99" s="56" t="s">
        <v>303</v>
      </c>
      <c r="D99" s="27">
        <v>351.91146407143003</v>
      </c>
      <c r="E99" s="27">
        <v>164.91039248999999</v>
      </c>
      <c r="F99" s="28">
        <v>187.00107158143004</v>
      </c>
      <c r="G99" s="59">
        <v>183.49650957143001</v>
      </c>
      <c r="H99" s="28">
        <f t="shared" ref="H99" si="44">J99+L99+N99+P99</f>
        <v>17.030900299999999</v>
      </c>
      <c r="I99" s="28">
        <v>0</v>
      </c>
      <c r="J99" s="28">
        <v>17.030900299999999</v>
      </c>
      <c r="K99" s="28">
        <v>0</v>
      </c>
      <c r="L99" s="28">
        <v>0</v>
      </c>
      <c r="M99" s="28">
        <v>35.755446223153506</v>
      </c>
      <c r="N99" s="28">
        <v>0</v>
      </c>
      <c r="O99" s="28">
        <v>147.7410633482765</v>
      </c>
      <c r="P99" s="28">
        <v>0</v>
      </c>
      <c r="Q99" s="59">
        <f t="shared" ref="Q99" si="45">F99-H99</f>
        <v>169.97017128143005</v>
      </c>
      <c r="R99" s="53">
        <f t="shared" si="41"/>
        <v>17.030900299999999</v>
      </c>
      <c r="S99" s="54" t="str">
        <f t="shared" si="42"/>
        <v>-</v>
      </c>
      <c r="T99" s="55" t="s">
        <v>299</v>
      </c>
      <c r="U99" s="10"/>
      <c r="V99" s="10"/>
      <c r="W99" s="29"/>
    </row>
    <row r="100" spans="1:23" ht="33.75" customHeight="1" x14ac:dyDescent="0.25">
      <c r="A100" s="25" t="s">
        <v>116</v>
      </c>
      <c r="B100" s="26" t="s">
        <v>117</v>
      </c>
      <c r="C100" s="56" t="s">
        <v>30</v>
      </c>
      <c r="D100" s="27">
        <f>D101+D102</f>
        <v>0</v>
      </c>
      <c r="E100" s="27">
        <f t="shared" ref="E100:Q100" si="46">E101+E102</f>
        <v>0</v>
      </c>
      <c r="F100" s="27">
        <f t="shared" si="46"/>
        <v>0</v>
      </c>
      <c r="G100" s="27">
        <f t="shared" si="46"/>
        <v>0</v>
      </c>
      <c r="H100" s="27">
        <f t="shared" si="46"/>
        <v>0</v>
      </c>
      <c r="I100" s="27">
        <f t="shared" si="46"/>
        <v>0</v>
      </c>
      <c r="J100" s="27">
        <f t="shared" si="46"/>
        <v>0</v>
      </c>
      <c r="K100" s="27">
        <f t="shared" si="46"/>
        <v>0</v>
      </c>
      <c r="L100" s="27">
        <f t="shared" si="46"/>
        <v>0</v>
      </c>
      <c r="M100" s="27">
        <f t="shared" si="46"/>
        <v>0</v>
      </c>
      <c r="N100" s="27">
        <f t="shared" si="46"/>
        <v>0</v>
      </c>
      <c r="O100" s="27">
        <f t="shared" si="46"/>
        <v>0</v>
      </c>
      <c r="P100" s="27">
        <f t="shared" si="46"/>
        <v>0</v>
      </c>
      <c r="Q100" s="27">
        <f t="shared" si="46"/>
        <v>0</v>
      </c>
      <c r="R100" s="53">
        <f t="shared" si="41"/>
        <v>0</v>
      </c>
      <c r="S100" s="54" t="str">
        <f t="shared" si="42"/>
        <v>-</v>
      </c>
      <c r="T100" s="24" t="s">
        <v>31</v>
      </c>
      <c r="U100" s="10"/>
      <c r="V100" s="10"/>
      <c r="W100" s="29"/>
    </row>
    <row r="101" spans="1:23" ht="33.75" customHeight="1" x14ac:dyDescent="0.25">
      <c r="A101" s="25" t="s">
        <v>118</v>
      </c>
      <c r="B101" s="26" t="s">
        <v>119</v>
      </c>
      <c r="C101" s="56" t="s">
        <v>30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53">
        <f t="shared" si="41"/>
        <v>0</v>
      </c>
      <c r="S101" s="54" t="str">
        <f t="shared" si="42"/>
        <v>-</v>
      </c>
      <c r="T101" s="24" t="s">
        <v>31</v>
      </c>
      <c r="U101" s="10"/>
      <c r="V101" s="10"/>
      <c r="W101" s="29"/>
    </row>
    <row r="102" spans="1:23" ht="33.75" customHeight="1" x14ac:dyDescent="0.25">
      <c r="A102" s="25" t="s">
        <v>120</v>
      </c>
      <c r="B102" s="26" t="s">
        <v>121</v>
      </c>
      <c r="C102" s="56" t="s">
        <v>30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53">
        <f t="shared" si="41"/>
        <v>0</v>
      </c>
      <c r="S102" s="54" t="str">
        <f t="shared" si="42"/>
        <v>-</v>
      </c>
      <c r="T102" s="24" t="s">
        <v>31</v>
      </c>
      <c r="U102" s="10"/>
      <c r="V102" s="10"/>
      <c r="W102" s="29"/>
    </row>
    <row r="103" spans="1:23" ht="33.75" customHeight="1" x14ac:dyDescent="0.25">
      <c r="A103" s="25" t="s">
        <v>122</v>
      </c>
      <c r="B103" s="26" t="s">
        <v>123</v>
      </c>
      <c r="C103" s="56" t="s">
        <v>30</v>
      </c>
      <c r="D103" s="27">
        <f>D104+D105</f>
        <v>0</v>
      </c>
      <c r="E103" s="27">
        <f t="shared" ref="E103:Q103" si="47">E104+E105</f>
        <v>0</v>
      </c>
      <c r="F103" s="27">
        <f t="shared" si="47"/>
        <v>0</v>
      </c>
      <c r="G103" s="27">
        <f t="shared" si="47"/>
        <v>0</v>
      </c>
      <c r="H103" s="27">
        <f t="shared" si="47"/>
        <v>0</v>
      </c>
      <c r="I103" s="27">
        <f t="shared" si="47"/>
        <v>0</v>
      </c>
      <c r="J103" s="27">
        <f t="shared" si="47"/>
        <v>0</v>
      </c>
      <c r="K103" s="27">
        <f t="shared" si="47"/>
        <v>0</v>
      </c>
      <c r="L103" s="27">
        <f t="shared" si="47"/>
        <v>0</v>
      </c>
      <c r="M103" s="27">
        <f t="shared" si="47"/>
        <v>0</v>
      </c>
      <c r="N103" s="27">
        <f t="shared" si="47"/>
        <v>0</v>
      </c>
      <c r="O103" s="27">
        <f t="shared" si="47"/>
        <v>0</v>
      </c>
      <c r="P103" s="27">
        <f t="shared" si="47"/>
        <v>0</v>
      </c>
      <c r="Q103" s="27">
        <f t="shared" si="47"/>
        <v>0</v>
      </c>
      <c r="R103" s="53">
        <f t="shared" si="41"/>
        <v>0</v>
      </c>
      <c r="S103" s="54" t="str">
        <f t="shared" si="42"/>
        <v>-</v>
      </c>
      <c r="T103" s="24" t="s">
        <v>31</v>
      </c>
      <c r="U103" s="10"/>
      <c r="V103" s="10"/>
      <c r="W103" s="29"/>
    </row>
    <row r="104" spans="1:23" ht="33.75" customHeight="1" x14ac:dyDescent="0.25">
      <c r="A104" s="25" t="s">
        <v>124</v>
      </c>
      <c r="B104" s="26" t="s">
        <v>125</v>
      </c>
      <c r="C104" s="56" t="s">
        <v>30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53">
        <f t="shared" si="41"/>
        <v>0</v>
      </c>
      <c r="S104" s="54" t="str">
        <f t="shared" si="42"/>
        <v>-</v>
      </c>
      <c r="T104" s="24" t="s">
        <v>31</v>
      </c>
      <c r="U104" s="10"/>
      <c r="V104" s="10"/>
      <c r="W104" s="29"/>
    </row>
    <row r="105" spans="1:23" ht="33.75" customHeight="1" x14ac:dyDescent="0.25">
      <c r="A105" s="25" t="s">
        <v>126</v>
      </c>
      <c r="B105" s="26" t="s">
        <v>127</v>
      </c>
      <c r="C105" s="56" t="s">
        <v>30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53">
        <f t="shared" si="41"/>
        <v>0</v>
      </c>
      <c r="S105" s="54" t="str">
        <f t="shared" si="42"/>
        <v>-</v>
      </c>
      <c r="T105" s="24" t="s">
        <v>31</v>
      </c>
      <c r="U105" s="10"/>
      <c r="V105" s="10"/>
      <c r="W105" s="29"/>
    </row>
    <row r="106" spans="1:23" ht="33.75" customHeight="1" x14ac:dyDescent="0.25">
      <c r="A106" s="25" t="s">
        <v>128</v>
      </c>
      <c r="B106" s="26" t="s">
        <v>129</v>
      </c>
      <c r="C106" s="56" t="s">
        <v>30</v>
      </c>
      <c r="D106" s="27">
        <f t="shared" ref="D106:Q106" si="48">SUM(D107:D107)</f>
        <v>427.46484146067627</v>
      </c>
      <c r="E106" s="27">
        <f t="shared" si="48"/>
        <v>253.15473137399997</v>
      </c>
      <c r="F106" s="27">
        <f t="shared" si="48"/>
        <v>174.3101100866763</v>
      </c>
      <c r="G106" s="27">
        <f t="shared" si="48"/>
        <v>167.98855417667599</v>
      </c>
      <c r="H106" s="27">
        <f t="shared" si="48"/>
        <v>0</v>
      </c>
      <c r="I106" s="27">
        <f t="shared" si="48"/>
        <v>0</v>
      </c>
      <c r="J106" s="27">
        <f t="shared" si="48"/>
        <v>0</v>
      </c>
      <c r="K106" s="27">
        <f t="shared" si="48"/>
        <v>46.8</v>
      </c>
      <c r="L106" s="27">
        <f t="shared" si="48"/>
        <v>0</v>
      </c>
      <c r="M106" s="27">
        <f t="shared" si="48"/>
        <v>60</v>
      </c>
      <c r="N106" s="27">
        <f t="shared" si="48"/>
        <v>0</v>
      </c>
      <c r="O106" s="27">
        <f t="shared" si="48"/>
        <v>61.188554176675993</v>
      </c>
      <c r="P106" s="27">
        <f t="shared" si="48"/>
        <v>0</v>
      </c>
      <c r="Q106" s="27">
        <f t="shared" si="48"/>
        <v>174.3101100866763</v>
      </c>
      <c r="R106" s="53">
        <f t="shared" si="41"/>
        <v>0</v>
      </c>
      <c r="S106" s="54" t="str">
        <f t="shared" si="42"/>
        <v>-</v>
      </c>
      <c r="T106" s="24" t="s">
        <v>31</v>
      </c>
      <c r="U106" s="10"/>
      <c r="V106" s="10"/>
      <c r="W106" s="29"/>
    </row>
    <row r="107" spans="1:23" ht="81" customHeight="1" x14ac:dyDescent="0.25">
      <c r="A107" s="25" t="s">
        <v>128</v>
      </c>
      <c r="B107" s="26" t="s">
        <v>329</v>
      </c>
      <c r="C107" s="56" t="s">
        <v>304</v>
      </c>
      <c r="D107" s="27">
        <v>427.46484146067627</v>
      </c>
      <c r="E107" s="27">
        <v>253.15473137399997</v>
      </c>
      <c r="F107" s="28">
        <v>174.3101100866763</v>
      </c>
      <c r="G107" s="59">
        <v>167.98855417667599</v>
      </c>
      <c r="H107" s="28">
        <f t="shared" ref="H107" si="49">J107+L107+N107+P107</f>
        <v>0</v>
      </c>
      <c r="I107" s="28">
        <v>0</v>
      </c>
      <c r="J107" s="28">
        <v>0</v>
      </c>
      <c r="K107" s="28">
        <v>46.8</v>
      </c>
      <c r="L107" s="28">
        <v>0</v>
      </c>
      <c r="M107" s="28">
        <v>60</v>
      </c>
      <c r="N107" s="28">
        <v>0</v>
      </c>
      <c r="O107" s="28">
        <v>61.188554176675993</v>
      </c>
      <c r="P107" s="28">
        <v>0</v>
      </c>
      <c r="Q107" s="59">
        <f t="shared" ref="Q107" si="50">F107-H107</f>
        <v>174.3101100866763</v>
      </c>
      <c r="R107" s="53">
        <f t="shared" si="41"/>
        <v>0</v>
      </c>
      <c r="S107" s="54" t="str">
        <f t="shared" si="42"/>
        <v>-</v>
      </c>
      <c r="T107" s="58" t="s">
        <v>31</v>
      </c>
      <c r="U107" s="10"/>
      <c r="V107" s="10"/>
      <c r="W107" s="29"/>
    </row>
    <row r="108" spans="1:23" ht="33.75" customHeight="1" x14ac:dyDescent="0.25">
      <c r="A108" s="25" t="s">
        <v>130</v>
      </c>
      <c r="B108" s="26" t="s">
        <v>131</v>
      </c>
      <c r="C108" s="56" t="s">
        <v>30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53">
        <f t="shared" si="41"/>
        <v>0</v>
      </c>
      <c r="S108" s="54" t="str">
        <f t="shared" si="42"/>
        <v>-</v>
      </c>
      <c r="T108" s="24" t="s">
        <v>31</v>
      </c>
      <c r="U108" s="10"/>
      <c r="V108" s="10"/>
      <c r="W108" s="29"/>
    </row>
    <row r="109" spans="1:23" ht="33.75" customHeight="1" x14ac:dyDescent="0.25">
      <c r="A109" s="25" t="s">
        <v>132</v>
      </c>
      <c r="B109" s="26" t="s">
        <v>133</v>
      </c>
      <c r="C109" s="56" t="s">
        <v>30</v>
      </c>
      <c r="D109" s="27">
        <f t="shared" ref="D109:Q109" si="51">SUM(D110:D113)</f>
        <v>352.73669037399998</v>
      </c>
      <c r="E109" s="27">
        <f t="shared" si="51"/>
        <v>281.44033635599999</v>
      </c>
      <c r="F109" s="27">
        <f t="shared" si="51"/>
        <v>71.296354018000017</v>
      </c>
      <c r="G109" s="27">
        <f t="shared" si="51"/>
        <v>0</v>
      </c>
      <c r="H109" s="27">
        <f t="shared" si="51"/>
        <v>0</v>
      </c>
      <c r="I109" s="27">
        <f t="shared" si="51"/>
        <v>0</v>
      </c>
      <c r="J109" s="27">
        <f t="shared" si="51"/>
        <v>0</v>
      </c>
      <c r="K109" s="27">
        <f t="shared" si="51"/>
        <v>0</v>
      </c>
      <c r="L109" s="27">
        <f t="shared" si="51"/>
        <v>0</v>
      </c>
      <c r="M109" s="27">
        <f t="shared" si="51"/>
        <v>0</v>
      </c>
      <c r="N109" s="27">
        <f t="shared" si="51"/>
        <v>0</v>
      </c>
      <c r="O109" s="27">
        <f t="shared" si="51"/>
        <v>0</v>
      </c>
      <c r="P109" s="27">
        <f t="shared" si="51"/>
        <v>0</v>
      </c>
      <c r="Q109" s="27">
        <f t="shared" si="51"/>
        <v>71.296354018000017</v>
      </c>
      <c r="R109" s="53">
        <f t="shared" si="41"/>
        <v>0</v>
      </c>
      <c r="S109" s="54" t="str">
        <f t="shared" si="42"/>
        <v>-</v>
      </c>
      <c r="T109" s="24" t="s">
        <v>31</v>
      </c>
      <c r="U109" s="10"/>
      <c r="V109" s="10"/>
      <c r="W109" s="29"/>
    </row>
    <row r="110" spans="1:23" ht="33.75" customHeight="1" x14ac:dyDescent="0.25">
      <c r="A110" s="25" t="s">
        <v>132</v>
      </c>
      <c r="B110" s="26" t="s">
        <v>330</v>
      </c>
      <c r="C110" s="56" t="s">
        <v>305</v>
      </c>
      <c r="D110" s="27">
        <v>49.895000000000003</v>
      </c>
      <c r="E110" s="27">
        <v>49.895000000000003</v>
      </c>
      <c r="F110" s="28">
        <v>0</v>
      </c>
      <c r="G110" s="59" t="s">
        <v>31</v>
      </c>
      <c r="H110" s="28">
        <f t="shared" ref="H110:H113" si="52">J110+L110+N110+P110</f>
        <v>0</v>
      </c>
      <c r="I110" s="28" t="s">
        <v>31</v>
      </c>
      <c r="J110" s="28">
        <v>0</v>
      </c>
      <c r="K110" s="28" t="s">
        <v>31</v>
      </c>
      <c r="L110" s="28">
        <v>0</v>
      </c>
      <c r="M110" s="28" t="s">
        <v>31</v>
      </c>
      <c r="N110" s="28">
        <v>0</v>
      </c>
      <c r="O110" s="28" t="s">
        <v>31</v>
      </c>
      <c r="P110" s="28">
        <v>0</v>
      </c>
      <c r="Q110" s="59">
        <f t="shared" ref="Q110:Q113" si="53">F110-H110</f>
        <v>0</v>
      </c>
      <c r="R110" s="53" t="str">
        <f t="shared" si="41"/>
        <v>нд</v>
      </c>
      <c r="S110" s="54" t="str">
        <f t="shared" si="42"/>
        <v>нд</v>
      </c>
      <c r="T110" s="58" t="s">
        <v>31</v>
      </c>
      <c r="U110" s="10"/>
      <c r="V110" s="10"/>
      <c r="W110" s="29"/>
    </row>
    <row r="111" spans="1:23" ht="33.75" customHeight="1" x14ac:dyDescent="0.25">
      <c r="A111" s="25" t="s">
        <v>132</v>
      </c>
      <c r="B111" s="26" t="s">
        <v>331</v>
      </c>
      <c r="C111" s="56" t="s">
        <v>306</v>
      </c>
      <c r="D111" s="27">
        <v>0.99999999599999989</v>
      </c>
      <c r="E111" s="27">
        <v>0.99999999599999989</v>
      </c>
      <c r="F111" s="28">
        <v>0</v>
      </c>
      <c r="G111" s="59" t="s">
        <v>31</v>
      </c>
      <c r="H111" s="28">
        <f t="shared" si="52"/>
        <v>0</v>
      </c>
      <c r="I111" s="28" t="s">
        <v>31</v>
      </c>
      <c r="J111" s="28">
        <v>0</v>
      </c>
      <c r="K111" s="28" t="s">
        <v>31</v>
      </c>
      <c r="L111" s="28">
        <v>0</v>
      </c>
      <c r="M111" s="28" t="s">
        <v>31</v>
      </c>
      <c r="N111" s="28">
        <v>0</v>
      </c>
      <c r="O111" s="28" t="s">
        <v>31</v>
      </c>
      <c r="P111" s="28">
        <v>0</v>
      </c>
      <c r="Q111" s="59">
        <f t="shared" si="53"/>
        <v>0</v>
      </c>
      <c r="R111" s="53" t="str">
        <f t="shared" si="41"/>
        <v>нд</v>
      </c>
      <c r="S111" s="54" t="str">
        <f t="shared" si="42"/>
        <v>нд</v>
      </c>
      <c r="T111" s="58" t="s">
        <v>31</v>
      </c>
      <c r="U111" s="10"/>
      <c r="V111" s="10"/>
      <c r="W111" s="29"/>
    </row>
    <row r="112" spans="1:23" ht="33.75" customHeight="1" x14ac:dyDescent="0.25">
      <c r="A112" s="25" t="s">
        <v>132</v>
      </c>
      <c r="B112" s="26" t="s">
        <v>332</v>
      </c>
      <c r="C112" s="56" t="s">
        <v>307</v>
      </c>
      <c r="D112" s="27">
        <v>242.70212694</v>
      </c>
      <c r="E112" s="27">
        <v>187.85250239999999</v>
      </c>
      <c r="F112" s="28">
        <v>54.849624540000008</v>
      </c>
      <c r="G112" s="59" t="s">
        <v>31</v>
      </c>
      <c r="H112" s="28">
        <f t="shared" si="52"/>
        <v>0</v>
      </c>
      <c r="I112" s="28" t="s">
        <v>31</v>
      </c>
      <c r="J112" s="28">
        <v>0</v>
      </c>
      <c r="K112" s="28" t="s">
        <v>31</v>
      </c>
      <c r="L112" s="28">
        <v>0</v>
      </c>
      <c r="M112" s="28" t="s">
        <v>31</v>
      </c>
      <c r="N112" s="28">
        <v>0</v>
      </c>
      <c r="O112" s="28" t="s">
        <v>31</v>
      </c>
      <c r="P112" s="28">
        <v>0</v>
      </c>
      <c r="Q112" s="59">
        <f t="shared" si="53"/>
        <v>54.849624540000008</v>
      </c>
      <c r="R112" s="53" t="str">
        <f t="shared" si="41"/>
        <v>нд</v>
      </c>
      <c r="S112" s="54" t="str">
        <f t="shared" si="42"/>
        <v>нд</v>
      </c>
      <c r="T112" s="58" t="s">
        <v>31</v>
      </c>
      <c r="U112" s="10"/>
      <c r="V112" s="10"/>
      <c r="W112" s="29"/>
    </row>
    <row r="113" spans="1:23" ht="33.75" customHeight="1" x14ac:dyDescent="0.25">
      <c r="A113" s="25" t="s">
        <v>132</v>
      </c>
      <c r="B113" s="26" t="s">
        <v>333</v>
      </c>
      <c r="C113" s="56" t="s">
        <v>308</v>
      </c>
      <c r="D113" s="27">
        <v>59.139563438000003</v>
      </c>
      <c r="E113" s="27">
        <v>42.692833960000002</v>
      </c>
      <c r="F113" s="28">
        <v>16.446729478000002</v>
      </c>
      <c r="G113" s="59" t="s">
        <v>31</v>
      </c>
      <c r="H113" s="28">
        <f t="shared" si="52"/>
        <v>0</v>
      </c>
      <c r="I113" s="28" t="s">
        <v>31</v>
      </c>
      <c r="J113" s="28">
        <v>0</v>
      </c>
      <c r="K113" s="28" t="s">
        <v>31</v>
      </c>
      <c r="L113" s="28">
        <v>0</v>
      </c>
      <c r="M113" s="28" t="s">
        <v>31</v>
      </c>
      <c r="N113" s="28">
        <v>0</v>
      </c>
      <c r="O113" s="28" t="s">
        <v>31</v>
      </c>
      <c r="P113" s="28">
        <v>0</v>
      </c>
      <c r="Q113" s="59">
        <f t="shared" si="53"/>
        <v>16.446729478000002</v>
      </c>
      <c r="R113" s="53" t="str">
        <f t="shared" si="41"/>
        <v>нд</v>
      </c>
      <c r="S113" s="54" t="str">
        <f t="shared" si="42"/>
        <v>нд</v>
      </c>
      <c r="T113" s="58" t="s">
        <v>31</v>
      </c>
      <c r="U113" s="10"/>
      <c r="V113" s="10"/>
      <c r="W113" s="29"/>
    </row>
    <row r="114" spans="1:23" ht="33.75" customHeight="1" x14ac:dyDescent="0.25">
      <c r="A114" s="25" t="s">
        <v>134</v>
      </c>
      <c r="B114" s="26" t="s">
        <v>135</v>
      </c>
      <c r="C114" s="56" t="s">
        <v>30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53">
        <f t="shared" si="41"/>
        <v>0</v>
      </c>
      <c r="S114" s="54" t="str">
        <f t="shared" si="42"/>
        <v>-</v>
      </c>
      <c r="T114" s="57" t="s">
        <v>31</v>
      </c>
      <c r="U114" s="10"/>
      <c r="V114" s="10"/>
      <c r="W114" s="29"/>
    </row>
    <row r="115" spans="1:23" ht="33.75" customHeight="1" x14ac:dyDescent="0.25">
      <c r="A115" s="25" t="s">
        <v>136</v>
      </c>
      <c r="B115" s="26" t="s">
        <v>137</v>
      </c>
      <c r="C115" s="56" t="s">
        <v>30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53">
        <f t="shared" si="41"/>
        <v>0</v>
      </c>
      <c r="S115" s="54" t="str">
        <f t="shared" si="42"/>
        <v>-</v>
      </c>
      <c r="T115" s="57" t="s">
        <v>31</v>
      </c>
      <c r="U115" s="10"/>
      <c r="V115" s="10"/>
      <c r="W115" s="29"/>
    </row>
    <row r="116" spans="1:23" ht="33.75" customHeight="1" x14ac:dyDescent="0.25">
      <c r="A116" s="25" t="s">
        <v>138</v>
      </c>
      <c r="B116" s="26" t="s">
        <v>139</v>
      </c>
      <c r="C116" s="56" t="s">
        <v>30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53">
        <f t="shared" si="41"/>
        <v>0</v>
      </c>
      <c r="S116" s="54" t="str">
        <f t="shared" si="42"/>
        <v>-</v>
      </c>
      <c r="T116" s="57" t="s">
        <v>31</v>
      </c>
      <c r="U116" s="10"/>
      <c r="V116" s="10"/>
      <c r="W116" s="29"/>
    </row>
    <row r="117" spans="1:23" ht="33.75" customHeight="1" x14ac:dyDescent="0.25">
      <c r="A117" s="25" t="s">
        <v>140</v>
      </c>
      <c r="B117" s="26" t="s">
        <v>141</v>
      </c>
      <c r="C117" s="56" t="s">
        <v>30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53">
        <f t="shared" si="41"/>
        <v>0</v>
      </c>
      <c r="S117" s="54" t="str">
        <f t="shared" si="42"/>
        <v>-</v>
      </c>
      <c r="T117" s="57" t="s">
        <v>31</v>
      </c>
      <c r="U117" s="10"/>
      <c r="V117" s="10"/>
      <c r="W117" s="29"/>
    </row>
    <row r="118" spans="1:23" ht="33.75" customHeight="1" x14ac:dyDescent="0.25">
      <c r="A118" s="25" t="s">
        <v>142</v>
      </c>
      <c r="B118" s="26" t="s">
        <v>141</v>
      </c>
      <c r="C118" s="56" t="s">
        <v>30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53">
        <f t="shared" si="41"/>
        <v>0</v>
      </c>
      <c r="S118" s="54" t="str">
        <f t="shared" si="42"/>
        <v>-</v>
      </c>
      <c r="T118" s="57" t="s">
        <v>31</v>
      </c>
      <c r="U118" s="10"/>
      <c r="V118" s="10"/>
      <c r="W118" s="29"/>
    </row>
    <row r="119" spans="1:23" ht="33.75" customHeight="1" x14ac:dyDescent="0.25">
      <c r="A119" s="25" t="s">
        <v>143</v>
      </c>
      <c r="B119" s="26" t="s">
        <v>144</v>
      </c>
      <c r="C119" s="56" t="s">
        <v>30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53">
        <f t="shared" si="41"/>
        <v>0</v>
      </c>
      <c r="S119" s="54" t="str">
        <f t="shared" si="42"/>
        <v>-</v>
      </c>
      <c r="T119" s="57" t="s">
        <v>31</v>
      </c>
      <c r="U119" s="10"/>
      <c r="V119" s="10"/>
      <c r="W119" s="29"/>
    </row>
    <row r="120" spans="1:23" ht="33.75" customHeight="1" x14ac:dyDescent="0.25">
      <c r="A120" s="25" t="s">
        <v>145</v>
      </c>
      <c r="B120" s="26" t="s">
        <v>146</v>
      </c>
      <c r="C120" s="56" t="s">
        <v>30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53">
        <f t="shared" si="41"/>
        <v>0</v>
      </c>
      <c r="S120" s="54" t="str">
        <f t="shared" si="42"/>
        <v>-</v>
      </c>
      <c r="T120" s="57" t="s">
        <v>31</v>
      </c>
      <c r="U120" s="10"/>
      <c r="V120" s="10"/>
      <c r="W120" s="29"/>
    </row>
    <row r="121" spans="1:23" ht="33.75" customHeight="1" x14ac:dyDescent="0.25">
      <c r="A121" s="25" t="s">
        <v>147</v>
      </c>
      <c r="B121" s="26" t="s">
        <v>141</v>
      </c>
      <c r="C121" s="56" t="s">
        <v>30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53">
        <f t="shared" si="41"/>
        <v>0</v>
      </c>
      <c r="S121" s="54" t="str">
        <f t="shared" si="42"/>
        <v>-</v>
      </c>
      <c r="T121" s="57" t="s">
        <v>31</v>
      </c>
      <c r="U121" s="10"/>
      <c r="V121" s="10"/>
      <c r="W121" s="29"/>
    </row>
    <row r="122" spans="1:23" ht="33.75" customHeight="1" x14ac:dyDescent="0.25">
      <c r="A122" s="25" t="s">
        <v>148</v>
      </c>
      <c r="B122" s="26" t="s">
        <v>149</v>
      </c>
      <c r="C122" s="56" t="s">
        <v>30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53">
        <f t="shared" si="41"/>
        <v>0</v>
      </c>
      <c r="S122" s="54" t="str">
        <f t="shared" si="42"/>
        <v>-</v>
      </c>
      <c r="T122" s="57" t="s">
        <v>31</v>
      </c>
      <c r="U122" s="10"/>
      <c r="V122" s="10"/>
      <c r="W122" s="29"/>
    </row>
    <row r="123" spans="1:23" ht="33.75" customHeight="1" x14ac:dyDescent="0.25">
      <c r="A123" s="25" t="s">
        <v>150</v>
      </c>
      <c r="B123" s="26" t="s">
        <v>151</v>
      </c>
      <c r="C123" s="56" t="s">
        <v>30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53">
        <f t="shared" si="41"/>
        <v>0</v>
      </c>
      <c r="S123" s="54" t="str">
        <f t="shared" si="42"/>
        <v>-</v>
      </c>
      <c r="T123" s="57" t="s">
        <v>31</v>
      </c>
      <c r="U123" s="10"/>
      <c r="V123" s="10"/>
      <c r="W123" s="29"/>
    </row>
    <row r="124" spans="1:23" ht="33.75" customHeight="1" x14ac:dyDescent="0.25">
      <c r="A124" s="25" t="s">
        <v>152</v>
      </c>
      <c r="B124" s="26" t="s">
        <v>153</v>
      </c>
      <c r="C124" s="56" t="s">
        <v>30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53">
        <f t="shared" si="41"/>
        <v>0</v>
      </c>
      <c r="S124" s="54" t="str">
        <f t="shared" si="42"/>
        <v>-</v>
      </c>
      <c r="T124" s="57" t="s">
        <v>31</v>
      </c>
      <c r="U124" s="10"/>
      <c r="V124" s="10"/>
      <c r="W124" s="29"/>
    </row>
    <row r="125" spans="1:23" ht="33.75" customHeight="1" x14ac:dyDescent="0.25">
      <c r="A125" s="25" t="s">
        <v>154</v>
      </c>
      <c r="B125" s="26" t="s">
        <v>155</v>
      </c>
      <c r="C125" s="56" t="s">
        <v>30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53">
        <f t="shared" si="41"/>
        <v>0</v>
      </c>
      <c r="S125" s="54" t="str">
        <f t="shared" si="42"/>
        <v>-</v>
      </c>
      <c r="T125" s="57" t="s">
        <v>31</v>
      </c>
      <c r="U125" s="10"/>
      <c r="V125" s="10"/>
      <c r="W125" s="29"/>
    </row>
    <row r="126" spans="1:23" ht="33.75" customHeight="1" x14ac:dyDescent="0.25">
      <c r="A126" s="25" t="s">
        <v>156</v>
      </c>
      <c r="B126" s="26" t="s">
        <v>157</v>
      </c>
      <c r="C126" s="56" t="s">
        <v>30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53">
        <f t="shared" si="41"/>
        <v>0</v>
      </c>
      <c r="S126" s="54" t="str">
        <f t="shared" si="42"/>
        <v>-</v>
      </c>
      <c r="T126" s="57" t="s">
        <v>31</v>
      </c>
      <c r="U126" s="10"/>
      <c r="V126" s="10"/>
      <c r="W126" s="29"/>
    </row>
    <row r="127" spans="1:23" ht="33.75" customHeight="1" x14ac:dyDescent="0.25">
      <c r="A127" s="25" t="s">
        <v>158</v>
      </c>
      <c r="B127" s="26" t="s">
        <v>159</v>
      </c>
      <c r="C127" s="56" t="s">
        <v>30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53">
        <f t="shared" si="41"/>
        <v>0</v>
      </c>
      <c r="S127" s="54" t="str">
        <f t="shared" si="42"/>
        <v>-</v>
      </c>
      <c r="T127" s="57" t="s">
        <v>31</v>
      </c>
      <c r="U127" s="10"/>
      <c r="V127" s="10"/>
      <c r="W127" s="29"/>
    </row>
    <row r="128" spans="1:23" ht="33.75" customHeight="1" x14ac:dyDescent="0.25">
      <c r="A128" s="25" t="s">
        <v>160</v>
      </c>
      <c r="B128" s="26" t="s">
        <v>161</v>
      </c>
      <c r="C128" s="56" t="s">
        <v>30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53">
        <f t="shared" si="41"/>
        <v>0</v>
      </c>
      <c r="S128" s="54" t="str">
        <f t="shared" si="42"/>
        <v>-</v>
      </c>
      <c r="T128" s="57" t="s">
        <v>31</v>
      </c>
      <c r="U128" s="10"/>
      <c r="V128" s="10"/>
      <c r="W128" s="29"/>
    </row>
    <row r="129" spans="1:23" ht="33.75" customHeight="1" x14ac:dyDescent="0.25">
      <c r="A129" s="25" t="s">
        <v>162</v>
      </c>
      <c r="B129" s="26" t="s">
        <v>163</v>
      </c>
      <c r="C129" s="56" t="s">
        <v>30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53">
        <f t="shared" si="41"/>
        <v>0</v>
      </c>
      <c r="S129" s="54" t="str">
        <f t="shared" si="42"/>
        <v>-</v>
      </c>
      <c r="T129" s="57" t="s">
        <v>31</v>
      </c>
      <c r="U129" s="10"/>
      <c r="V129" s="10"/>
      <c r="W129" s="29"/>
    </row>
    <row r="130" spans="1:23" ht="33.75" customHeight="1" x14ac:dyDescent="0.25">
      <c r="A130" s="25" t="s">
        <v>164</v>
      </c>
      <c r="B130" s="26" t="s">
        <v>165</v>
      </c>
      <c r="C130" s="56" t="s">
        <v>30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53">
        <f t="shared" si="41"/>
        <v>0</v>
      </c>
      <c r="S130" s="54" t="str">
        <f t="shared" si="42"/>
        <v>-</v>
      </c>
      <c r="T130" s="57" t="s">
        <v>31</v>
      </c>
      <c r="U130" s="10"/>
      <c r="V130" s="10"/>
      <c r="W130" s="29"/>
    </row>
    <row r="131" spans="1:23" ht="33.75" customHeight="1" x14ac:dyDescent="0.25">
      <c r="A131" s="25" t="s">
        <v>166</v>
      </c>
      <c r="B131" s="26" t="s">
        <v>167</v>
      </c>
      <c r="C131" s="56" t="s">
        <v>30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53">
        <f t="shared" si="41"/>
        <v>0</v>
      </c>
      <c r="S131" s="54" t="str">
        <f t="shared" si="42"/>
        <v>-</v>
      </c>
      <c r="T131" s="57" t="s">
        <v>31</v>
      </c>
      <c r="U131" s="10"/>
      <c r="V131" s="10"/>
      <c r="W131" s="29"/>
    </row>
    <row r="132" spans="1:23" ht="33.75" customHeight="1" x14ac:dyDescent="0.25">
      <c r="A132" s="25" t="s">
        <v>168</v>
      </c>
      <c r="B132" s="26" t="s">
        <v>169</v>
      </c>
      <c r="C132" s="56" t="s">
        <v>30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53">
        <f t="shared" si="41"/>
        <v>0</v>
      </c>
      <c r="S132" s="54" t="str">
        <f t="shared" si="42"/>
        <v>-</v>
      </c>
      <c r="T132" s="57" t="s">
        <v>31</v>
      </c>
      <c r="U132" s="10"/>
      <c r="V132" s="10"/>
      <c r="W132" s="29"/>
    </row>
    <row r="133" spans="1:23" ht="33.75" customHeight="1" x14ac:dyDescent="0.25">
      <c r="A133" s="25" t="s">
        <v>170</v>
      </c>
      <c r="B133" s="26" t="s">
        <v>119</v>
      </c>
      <c r="C133" s="56" t="s">
        <v>30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53">
        <f t="shared" si="41"/>
        <v>0</v>
      </c>
      <c r="S133" s="54" t="str">
        <f t="shared" si="42"/>
        <v>-</v>
      </c>
      <c r="T133" s="57" t="s">
        <v>31</v>
      </c>
      <c r="U133" s="10"/>
      <c r="V133" s="10"/>
      <c r="W133" s="29"/>
    </row>
    <row r="134" spans="1:23" ht="33.75" customHeight="1" x14ac:dyDescent="0.25">
      <c r="A134" s="25" t="s">
        <v>171</v>
      </c>
      <c r="B134" s="26" t="s">
        <v>172</v>
      </c>
      <c r="C134" s="56" t="s">
        <v>30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53">
        <f t="shared" si="41"/>
        <v>0</v>
      </c>
      <c r="S134" s="54" t="str">
        <f t="shared" si="42"/>
        <v>-</v>
      </c>
      <c r="T134" s="57" t="s">
        <v>31</v>
      </c>
      <c r="U134" s="10"/>
      <c r="V134" s="10"/>
      <c r="W134" s="29"/>
    </row>
    <row r="135" spans="1:23" ht="33.75" customHeight="1" x14ac:dyDescent="0.25">
      <c r="A135" s="25" t="s">
        <v>173</v>
      </c>
      <c r="B135" s="26" t="s">
        <v>174</v>
      </c>
      <c r="C135" s="56" t="s">
        <v>30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53">
        <f t="shared" si="41"/>
        <v>0</v>
      </c>
      <c r="S135" s="54" t="str">
        <f t="shared" si="42"/>
        <v>-</v>
      </c>
      <c r="T135" s="57" t="s">
        <v>31</v>
      </c>
      <c r="U135" s="10"/>
      <c r="V135" s="10"/>
      <c r="W135" s="29"/>
    </row>
    <row r="136" spans="1:23" ht="33.75" customHeight="1" x14ac:dyDescent="0.25">
      <c r="A136" s="25" t="s">
        <v>175</v>
      </c>
      <c r="B136" s="26" t="s">
        <v>176</v>
      </c>
      <c r="C136" s="56" t="s">
        <v>30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53">
        <f t="shared" si="41"/>
        <v>0</v>
      </c>
      <c r="S136" s="54" t="str">
        <f t="shared" si="42"/>
        <v>-</v>
      </c>
      <c r="T136" s="57" t="s">
        <v>31</v>
      </c>
      <c r="U136" s="10"/>
      <c r="V136" s="10"/>
      <c r="W136" s="29"/>
    </row>
    <row r="137" spans="1:23" ht="33.75" customHeight="1" x14ac:dyDescent="0.25">
      <c r="A137" s="25" t="s">
        <v>177</v>
      </c>
      <c r="B137" s="26" t="s">
        <v>178</v>
      </c>
      <c r="C137" s="56" t="s">
        <v>30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53">
        <f t="shared" si="41"/>
        <v>0</v>
      </c>
      <c r="S137" s="54" t="str">
        <f t="shared" si="42"/>
        <v>-</v>
      </c>
      <c r="T137" s="57" t="s">
        <v>31</v>
      </c>
      <c r="U137" s="10"/>
      <c r="V137" s="10"/>
      <c r="W137" s="29"/>
    </row>
    <row r="138" spans="1:23" ht="33.75" customHeight="1" x14ac:dyDescent="0.25">
      <c r="A138" s="25" t="s">
        <v>179</v>
      </c>
      <c r="B138" s="26" t="s">
        <v>121</v>
      </c>
      <c r="C138" s="56" t="s">
        <v>30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53">
        <f t="shared" si="41"/>
        <v>0</v>
      </c>
      <c r="S138" s="54" t="str">
        <f t="shared" si="42"/>
        <v>-</v>
      </c>
      <c r="T138" s="57" t="s">
        <v>31</v>
      </c>
      <c r="U138" s="10"/>
      <c r="V138" s="10"/>
      <c r="W138" s="29"/>
    </row>
    <row r="139" spans="1:23" ht="33.75" customHeight="1" x14ac:dyDescent="0.25">
      <c r="A139" s="25" t="s">
        <v>180</v>
      </c>
      <c r="B139" s="26" t="s">
        <v>181</v>
      </c>
      <c r="C139" s="56" t="s">
        <v>30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53">
        <f t="shared" si="41"/>
        <v>0</v>
      </c>
      <c r="S139" s="54" t="str">
        <f t="shared" si="42"/>
        <v>-</v>
      </c>
      <c r="T139" s="57" t="s">
        <v>31</v>
      </c>
      <c r="U139" s="10"/>
      <c r="V139" s="10"/>
      <c r="W139" s="29"/>
    </row>
    <row r="140" spans="1:23" ht="33.75" customHeight="1" x14ac:dyDescent="0.25">
      <c r="A140" s="25" t="s">
        <v>182</v>
      </c>
      <c r="B140" s="26" t="s">
        <v>183</v>
      </c>
      <c r="C140" s="56" t="s">
        <v>30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53">
        <f t="shared" si="41"/>
        <v>0</v>
      </c>
      <c r="S140" s="54" t="str">
        <f t="shared" si="42"/>
        <v>-</v>
      </c>
      <c r="T140" s="57" t="s">
        <v>31</v>
      </c>
      <c r="U140" s="10"/>
      <c r="V140" s="10"/>
      <c r="W140" s="29"/>
    </row>
    <row r="141" spans="1:23" ht="33.75" customHeight="1" x14ac:dyDescent="0.25">
      <c r="A141" s="25" t="s">
        <v>184</v>
      </c>
      <c r="B141" s="26" t="s">
        <v>185</v>
      </c>
      <c r="C141" s="56" t="s">
        <v>30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53">
        <f t="shared" si="41"/>
        <v>0</v>
      </c>
      <c r="S141" s="54" t="str">
        <f t="shared" si="42"/>
        <v>-</v>
      </c>
      <c r="T141" s="57" t="s">
        <v>31</v>
      </c>
      <c r="U141" s="10"/>
      <c r="V141" s="10"/>
      <c r="W141" s="29"/>
    </row>
    <row r="142" spans="1:23" ht="33.75" customHeight="1" x14ac:dyDescent="0.25">
      <c r="A142" s="25" t="s">
        <v>186</v>
      </c>
      <c r="B142" s="26" t="s">
        <v>187</v>
      </c>
      <c r="C142" s="56" t="s">
        <v>30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53">
        <f t="shared" si="41"/>
        <v>0</v>
      </c>
      <c r="S142" s="54" t="str">
        <f t="shared" si="42"/>
        <v>-</v>
      </c>
      <c r="T142" s="57" t="s">
        <v>31</v>
      </c>
      <c r="U142" s="10"/>
      <c r="V142" s="10"/>
      <c r="W142" s="29"/>
    </row>
    <row r="143" spans="1:23" ht="33.75" customHeight="1" x14ac:dyDescent="0.25">
      <c r="A143" s="25" t="s">
        <v>188</v>
      </c>
      <c r="B143" s="26" t="s">
        <v>183</v>
      </c>
      <c r="C143" s="56" t="s">
        <v>30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53">
        <f t="shared" si="41"/>
        <v>0</v>
      </c>
      <c r="S143" s="54" t="str">
        <f t="shared" si="42"/>
        <v>-</v>
      </c>
      <c r="T143" s="57" t="s">
        <v>31</v>
      </c>
      <c r="U143" s="10"/>
      <c r="V143" s="10"/>
      <c r="W143" s="29"/>
    </row>
    <row r="144" spans="1:23" ht="33.75" customHeight="1" x14ac:dyDescent="0.25">
      <c r="A144" s="25" t="s">
        <v>189</v>
      </c>
      <c r="B144" s="26" t="s">
        <v>185</v>
      </c>
      <c r="C144" s="56" t="s">
        <v>30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53">
        <f t="shared" si="41"/>
        <v>0</v>
      </c>
      <c r="S144" s="54" t="str">
        <f t="shared" si="42"/>
        <v>-</v>
      </c>
      <c r="T144" s="57" t="s">
        <v>31</v>
      </c>
      <c r="U144" s="10"/>
      <c r="V144" s="10"/>
      <c r="W144" s="29"/>
    </row>
    <row r="145" spans="1:23" ht="33.75" customHeight="1" x14ac:dyDescent="0.25">
      <c r="A145" s="25" t="s">
        <v>190</v>
      </c>
      <c r="B145" s="26" t="s">
        <v>187</v>
      </c>
      <c r="C145" s="56" t="s">
        <v>30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53">
        <f t="shared" si="41"/>
        <v>0</v>
      </c>
      <c r="S145" s="54" t="str">
        <f t="shared" si="42"/>
        <v>-</v>
      </c>
      <c r="T145" s="57" t="s">
        <v>31</v>
      </c>
      <c r="U145" s="10"/>
      <c r="V145" s="10"/>
      <c r="W145" s="29"/>
    </row>
    <row r="146" spans="1:23" ht="33.75" customHeight="1" x14ac:dyDescent="0.25">
      <c r="A146" s="25" t="s">
        <v>191</v>
      </c>
      <c r="B146" s="26" t="s">
        <v>192</v>
      </c>
      <c r="C146" s="56" t="s">
        <v>30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53">
        <f t="shared" si="41"/>
        <v>0</v>
      </c>
      <c r="S146" s="54" t="str">
        <f t="shared" si="42"/>
        <v>-</v>
      </c>
      <c r="T146" s="57" t="s">
        <v>31</v>
      </c>
      <c r="U146" s="10"/>
      <c r="V146" s="10"/>
      <c r="W146" s="29"/>
    </row>
    <row r="147" spans="1:23" ht="33.75" customHeight="1" x14ac:dyDescent="0.25">
      <c r="A147" s="25" t="s">
        <v>193</v>
      </c>
      <c r="B147" s="26" t="s">
        <v>194</v>
      </c>
      <c r="C147" s="56" t="s">
        <v>30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53">
        <f t="shared" si="41"/>
        <v>0</v>
      </c>
      <c r="S147" s="54" t="str">
        <f t="shared" si="42"/>
        <v>-</v>
      </c>
      <c r="T147" s="57" t="s">
        <v>31</v>
      </c>
      <c r="U147" s="10"/>
      <c r="V147" s="10"/>
      <c r="W147" s="29"/>
    </row>
    <row r="148" spans="1:23" ht="33.75" customHeight="1" x14ac:dyDescent="0.25">
      <c r="A148" s="25" t="s">
        <v>195</v>
      </c>
      <c r="B148" s="26" t="s">
        <v>196</v>
      </c>
      <c r="C148" s="56" t="s">
        <v>30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53">
        <f t="shared" si="41"/>
        <v>0</v>
      </c>
      <c r="S148" s="54" t="str">
        <f t="shared" si="42"/>
        <v>-</v>
      </c>
      <c r="T148" s="57" t="s">
        <v>31</v>
      </c>
      <c r="U148" s="10"/>
      <c r="V148" s="10"/>
      <c r="W148" s="29"/>
    </row>
    <row r="149" spans="1:23" ht="33.75" customHeight="1" x14ac:dyDescent="0.25">
      <c r="A149" s="25" t="s">
        <v>197</v>
      </c>
      <c r="B149" s="26" t="s">
        <v>198</v>
      </c>
      <c r="C149" s="56" t="s">
        <v>30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53">
        <f t="shared" si="41"/>
        <v>0</v>
      </c>
      <c r="S149" s="54" t="str">
        <f t="shared" si="42"/>
        <v>-</v>
      </c>
      <c r="T149" s="57" t="s">
        <v>31</v>
      </c>
      <c r="U149" s="10"/>
      <c r="V149" s="10"/>
      <c r="W149" s="29"/>
    </row>
    <row r="150" spans="1:23" ht="33.75" customHeight="1" x14ac:dyDescent="0.25">
      <c r="A150" s="25" t="s">
        <v>199</v>
      </c>
      <c r="B150" s="26" t="s">
        <v>200</v>
      </c>
      <c r="C150" s="56" t="s">
        <v>30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53">
        <f t="shared" si="41"/>
        <v>0</v>
      </c>
      <c r="S150" s="54" t="str">
        <f t="shared" si="42"/>
        <v>-</v>
      </c>
      <c r="T150" s="57" t="s">
        <v>31</v>
      </c>
      <c r="U150" s="10"/>
      <c r="V150" s="10"/>
      <c r="W150" s="29"/>
    </row>
    <row r="151" spans="1:23" ht="33.75" customHeight="1" x14ac:dyDescent="0.25">
      <c r="A151" s="25" t="s">
        <v>201</v>
      </c>
      <c r="B151" s="26" t="s">
        <v>131</v>
      </c>
      <c r="C151" s="56" t="s">
        <v>30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53">
        <f t="shared" si="41"/>
        <v>0</v>
      </c>
      <c r="S151" s="54" t="str">
        <f t="shared" si="42"/>
        <v>-</v>
      </c>
      <c r="T151" s="57" t="s">
        <v>31</v>
      </c>
      <c r="U151" s="10"/>
      <c r="V151" s="10"/>
      <c r="W151" s="29"/>
    </row>
    <row r="152" spans="1:23" ht="33.75" customHeight="1" x14ac:dyDescent="0.25">
      <c r="A152" s="25" t="s">
        <v>202</v>
      </c>
      <c r="B152" s="26" t="s">
        <v>203</v>
      </c>
      <c r="C152" s="56" t="s">
        <v>30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53">
        <f t="shared" si="41"/>
        <v>0</v>
      </c>
      <c r="S152" s="54" t="str">
        <f t="shared" si="42"/>
        <v>-</v>
      </c>
      <c r="T152" s="57" t="s">
        <v>31</v>
      </c>
      <c r="U152" s="10"/>
      <c r="V152" s="10"/>
      <c r="W152" s="29"/>
    </row>
    <row r="153" spans="1:23" ht="33.75" customHeight="1" x14ac:dyDescent="0.25">
      <c r="A153" s="25" t="s">
        <v>204</v>
      </c>
      <c r="B153" s="26" t="s">
        <v>205</v>
      </c>
      <c r="C153" s="56" t="s">
        <v>30</v>
      </c>
      <c r="D153" s="27">
        <f t="shared" ref="D153:Q153" si="54">D154+D160+D167+D174+D175</f>
        <v>299.2693503239305</v>
      </c>
      <c r="E153" s="27">
        <f t="shared" si="54"/>
        <v>89.484398704</v>
      </c>
      <c r="F153" s="27">
        <f t="shared" si="54"/>
        <v>209.7849516199305</v>
      </c>
      <c r="G153" s="27">
        <f t="shared" si="54"/>
        <v>49.498304600579928</v>
      </c>
      <c r="H153" s="27">
        <f t="shared" si="54"/>
        <v>0</v>
      </c>
      <c r="I153" s="27">
        <f t="shared" si="54"/>
        <v>0</v>
      </c>
      <c r="J153" s="27">
        <f t="shared" si="54"/>
        <v>0</v>
      </c>
      <c r="K153" s="27">
        <f t="shared" si="54"/>
        <v>0</v>
      </c>
      <c r="L153" s="27">
        <f t="shared" si="54"/>
        <v>0</v>
      </c>
      <c r="M153" s="27">
        <f t="shared" si="54"/>
        <v>0</v>
      </c>
      <c r="N153" s="27">
        <f t="shared" si="54"/>
        <v>0</v>
      </c>
      <c r="O153" s="27">
        <f t="shared" si="54"/>
        <v>49.498304600579928</v>
      </c>
      <c r="P153" s="27">
        <f t="shared" si="54"/>
        <v>0</v>
      </c>
      <c r="Q153" s="27">
        <f t="shared" si="54"/>
        <v>209.7849516199305</v>
      </c>
      <c r="R153" s="53">
        <f t="shared" si="41"/>
        <v>0</v>
      </c>
      <c r="S153" s="54" t="str">
        <f t="shared" si="42"/>
        <v>-</v>
      </c>
      <c r="T153" s="57" t="s">
        <v>31</v>
      </c>
      <c r="U153" s="10"/>
      <c r="V153" s="10"/>
      <c r="W153" s="29"/>
    </row>
    <row r="154" spans="1:23" ht="33.75" customHeight="1" x14ac:dyDescent="0.25">
      <c r="A154" s="25" t="s">
        <v>206</v>
      </c>
      <c r="B154" s="26" t="s">
        <v>207</v>
      </c>
      <c r="C154" s="56" t="s">
        <v>30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53">
        <f t="shared" ref="R154:R177" si="55">IF(G154="нд","нд",(J154)-(I154))</f>
        <v>0</v>
      </c>
      <c r="S154" s="54" t="str">
        <f t="shared" ref="S154:S177" si="56">IF(G154="нд","нд",IF((I154)&gt;0,R154/(I154),"-"))</f>
        <v>-</v>
      </c>
      <c r="T154" s="57" t="s">
        <v>31</v>
      </c>
      <c r="U154" s="10"/>
      <c r="V154" s="10"/>
      <c r="W154" s="29"/>
    </row>
    <row r="155" spans="1:23" ht="33.75" customHeight="1" x14ac:dyDescent="0.25">
      <c r="A155" s="25" t="s">
        <v>208</v>
      </c>
      <c r="B155" s="26" t="s">
        <v>209</v>
      </c>
      <c r="C155" s="56" t="s">
        <v>30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53">
        <f t="shared" si="55"/>
        <v>0</v>
      </c>
      <c r="S155" s="54" t="str">
        <f t="shared" si="56"/>
        <v>-</v>
      </c>
      <c r="T155" s="57" t="s">
        <v>31</v>
      </c>
      <c r="U155" s="10"/>
      <c r="V155" s="10"/>
      <c r="W155" s="29"/>
    </row>
    <row r="156" spans="1:23" ht="33.75" customHeight="1" x14ac:dyDescent="0.25">
      <c r="A156" s="25" t="s">
        <v>210</v>
      </c>
      <c r="B156" s="26" t="s">
        <v>211</v>
      </c>
      <c r="C156" s="56" t="s">
        <v>30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53">
        <f t="shared" si="55"/>
        <v>0</v>
      </c>
      <c r="S156" s="54" t="str">
        <f t="shared" si="56"/>
        <v>-</v>
      </c>
      <c r="T156" s="57" t="s">
        <v>31</v>
      </c>
      <c r="U156" s="10"/>
      <c r="V156" s="10"/>
      <c r="W156" s="29"/>
    </row>
    <row r="157" spans="1:23" ht="33.75" customHeight="1" x14ac:dyDescent="0.25">
      <c r="A157" s="25" t="s">
        <v>212</v>
      </c>
      <c r="B157" s="26" t="s">
        <v>119</v>
      </c>
      <c r="C157" s="56" t="s">
        <v>30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53">
        <f t="shared" si="55"/>
        <v>0</v>
      </c>
      <c r="S157" s="54" t="str">
        <f t="shared" si="56"/>
        <v>-</v>
      </c>
      <c r="T157" s="57" t="s">
        <v>31</v>
      </c>
      <c r="U157" s="10"/>
      <c r="V157" s="10"/>
      <c r="W157" s="29"/>
    </row>
    <row r="158" spans="1:23" ht="33.75" customHeight="1" x14ac:dyDescent="0.25">
      <c r="A158" s="25" t="s">
        <v>213</v>
      </c>
      <c r="B158" s="26" t="s">
        <v>214</v>
      </c>
      <c r="C158" s="56" t="s">
        <v>30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53">
        <f t="shared" si="55"/>
        <v>0</v>
      </c>
      <c r="S158" s="54" t="str">
        <f t="shared" si="56"/>
        <v>-</v>
      </c>
      <c r="T158" s="57" t="s">
        <v>31</v>
      </c>
      <c r="U158" s="10"/>
      <c r="V158" s="10"/>
      <c r="W158" s="29"/>
    </row>
    <row r="159" spans="1:23" ht="33.75" customHeight="1" x14ac:dyDescent="0.25">
      <c r="A159" s="25" t="s">
        <v>215</v>
      </c>
      <c r="B159" s="26" t="s">
        <v>216</v>
      </c>
      <c r="C159" s="56" t="s">
        <v>30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53">
        <f t="shared" si="55"/>
        <v>0</v>
      </c>
      <c r="S159" s="54" t="str">
        <f t="shared" si="56"/>
        <v>-</v>
      </c>
      <c r="T159" s="57" t="s">
        <v>31</v>
      </c>
      <c r="U159" s="10"/>
      <c r="V159" s="10"/>
      <c r="W159" s="29"/>
    </row>
    <row r="160" spans="1:23" ht="33.75" customHeight="1" x14ac:dyDescent="0.25">
      <c r="A160" s="25" t="s">
        <v>217</v>
      </c>
      <c r="B160" s="26" t="s">
        <v>218</v>
      </c>
      <c r="C160" s="56" t="s">
        <v>30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53">
        <f t="shared" si="55"/>
        <v>0</v>
      </c>
      <c r="S160" s="54" t="str">
        <f t="shared" si="56"/>
        <v>-</v>
      </c>
      <c r="T160" s="57" t="s">
        <v>31</v>
      </c>
      <c r="U160" s="10"/>
      <c r="V160" s="10"/>
      <c r="W160" s="29"/>
    </row>
    <row r="161" spans="1:23" ht="33.75" customHeight="1" x14ac:dyDescent="0.25">
      <c r="A161" s="25" t="s">
        <v>219</v>
      </c>
      <c r="B161" s="26" t="s">
        <v>220</v>
      </c>
      <c r="C161" s="56" t="s">
        <v>30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53">
        <f t="shared" si="55"/>
        <v>0</v>
      </c>
      <c r="S161" s="54" t="str">
        <f t="shared" si="56"/>
        <v>-</v>
      </c>
      <c r="T161" s="57" t="s">
        <v>31</v>
      </c>
      <c r="U161" s="10"/>
      <c r="V161" s="10"/>
      <c r="W161" s="29"/>
    </row>
    <row r="162" spans="1:23" ht="33.75" customHeight="1" x14ac:dyDescent="0.25">
      <c r="A162" s="25" t="s">
        <v>221</v>
      </c>
      <c r="B162" s="26" t="s">
        <v>222</v>
      </c>
      <c r="C162" s="56" t="s">
        <v>30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53">
        <f t="shared" si="55"/>
        <v>0</v>
      </c>
      <c r="S162" s="54" t="str">
        <f t="shared" si="56"/>
        <v>-</v>
      </c>
      <c r="T162" s="57" t="s">
        <v>31</v>
      </c>
      <c r="U162" s="10"/>
      <c r="V162" s="10"/>
      <c r="W162" s="29"/>
    </row>
    <row r="163" spans="1:23" ht="33.75" customHeight="1" x14ac:dyDescent="0.25">
      <c r="A163" s="25" t="s">
        <v>223</v>
      </c>
      <c r="B163" s="26" t="s">
        <v>121</v>
      </c>
      <c r="C163" s="56" t="s">
        <v>30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53">
        <f t="shared" si="55"/>
        <v>0</v>
      </c>
      <c r="S163" s="54" t="str">
        <f t="shared" si="56"/>
        <v>-</v>
      </c>
      <c r="T163" s="57" t="s">
        <v>31</v>
      </c>
      <c r="U163" s="10"/>
      <c r="V163" s="10"/>
      <c r="W163" s="29"/>
    </row>
    <row r="164" spans="1:23" ht="33.75" customHeight="1" x14ac:dyDescent="0.25">
      <c r="A164" s="25" t="s">
        <v>224</v>
      </c>
      <c r="B164" s="26" t="s">
        <v>225</v>
      </c>
      <c r="C164" s="56" t="s">
        <v>30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53">
        <f t="shared" si="55"/>
        <v>0</v>
      </c>
      <c r="S164" s="54" t="str">
        <f t="shared" si="56"/>
        <v>-</v>
      </c>
      <c r="T164" s="57" t="s">
        <v>31</v>
      </c>
      <c r="U164" s="10"/>
      <c r="V164" s="10"/>
      <c r="W164" s="29"/>
    </row>
    <row r="165" spans="1:23" ht="33.75" customHeight="1" x14ac:dyDescent="0.25">
      <c r="A165" s="25" t="s">
        <v>226</v>
      </c>
      <c r="B165" s="26" t="s">
        <v>227</v>
      </c>
      <c r="C165" s="56" t="s">
        <v>30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53">
        <f t="shared" si="55"/>
        <v>0</v>
      </c>
      <c r="S165" s="54" t="str">
        <f t="shared" si="56"/>
        <v>-</v>
      </c>
      <c r="T165" s="57" t="s">
        <v>31</v>
      </c>
      <c r="U165" s="10"/>
      <c r="V165" s="10"/>
      <c r="W165" s="29"/>
    </row>
    <row r="166" spans="1:23" ht="33.75" customHeight="1" x14ac:dyDescent="0.25">
      <c r="A166" s="25" t="s">
        <v>228</v>
      </c>
      <c r="B166" s="26" t="s">
        <v>229</v>
      </c>
      <c r="C166" s="56" t="s">
        <v>30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53">
        <f t="shared" si="55"/>
        <v>0</v>
      </c>
      <c r="S166" s="54" t="str">
        <f t="shared" si="56"/>
        <v>-</v>
      </c>
      <c r="T166" s="57" t="s">
        <v>31</v>
      </c>
      <c r="U166" s="10"/>
      <c r="V166" s="10"/>
      <c r="W166" s="29"/>
    </row>
    <row r="167" spans="1:23" ht="33.75" customHeight="1" x14ac:dyDescent="0.25">
      <c r="A167" s="25" t="s">
        <v>230</v>
      </c>
      <c r="B167" s="26" t="s">
        <v>231</v>
      </c>
      <c r="C167" s="56" t="s">
        <v>30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53">
        <f t="shared" si="55"/>
        <v>0</v>
      </c>
      <c r="S167" s="54" t="str">
        <f t="shared" si="56"/>
        <v>-</v>
      </c>
      <c r="T167" s="57" t="s">
        <v>31</v>
      </c>
      <c r="U167" s="10"/>
      <c r="V167" s="10"/>
      <c r="W167" s="29"/>
    </row>
    <row r="168" spans="1:23" ht="33.75" customHeight="1" x14ac:dyDescent="0.25">
      <c r="A168" s="25" t="s">
        <v>232</v>
      </c>
      <c r="B168" s="26" t="s">
        <v>233</v>
      </c>
      <c r="C168" s="56" t="s">
        <v>30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53">
        <f t="shared" si="55"/>
        <v>0</v>
      </c>
      <c r="S168" s="54" t="str">
        <f t="shared" si="56"/>
        <v>-</v>
      </c>
      <c r="T168" s="57" t="s">
        <v>31</v>
      </c>
      <c r="U168" s="10"/>
      <c r="V168" s="10"/>
      <c r="W168" s="29"/>
    </row>
    <row r="169" spans="1:23" ht="33.75" customHeight="1" x14ac:dyDescent="0.25">
      <c r="A169" s="25" t="s">
        <v>234</v>
      </c>
      <c r="B169" s="26" t="s">
        <v>235</v>
      </c>
      <c r="C169" s="56" t="s">
        <v>30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53">
        <f t="shared" si="55"/>
        <v>0</v>
      </c>
      <c r="S169" s="54" t="str">
        <f t="shared" si="56"/>
        <v>-</v>
      </c>
      <c r="T169" s="57" t="s">
        <v>31</v>
      </c>
      <c r="U169" s="10"/>
      <c r="V169" s="10"/>
      <c r="W169" s="29"/>
    </row>
    <row r="170" spans="1:23" ht="33.75" customHeight="1" x14ac:dyDescent="0.25">
      <c r="A170" s="25" t="s">
        <v>236</v>
      </c>
      <c r="B170" s="26" t="s">
        <v>237</v>
      </c>
      <c r="C170" s="56" t="s">
        <v>30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53">
        <f t="shared" si="55"/>
        <v>0</v>
      </c>
      <c r="S170" s="54" t="str">
        <f t="shared" si="56"/>
        <v>-</v>
      </c>
      <c r="T170" s="57" t="s">
        <v>31</v>
      </c>
      <c r="U170" s="10"/>
      <c r="V170" s="10"/>
      <c r="W170" s="29"/>
    </row>
    <row r="171" spans="1:23" ht="33.75" customHeight="1" x14ac:dyDescent="0.25">
      <c r="A171" s="25" t="s">
        <v>238</v>
      </c>
      <c r="B171" s="26" t="s">
        <v>239</v>
      </c>
      <c r="C171" s="56" t="s">
        <v>30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53">
        <f t="shared" si="55"/>
        <v>0</v>
      </c>
      <c r="S171" s="54" t="str">
        <f t="shared" si="56"/>
        <v>-</v>
      </c>
      <c r="T171" s="57" t="s">
        <v>31</v>
      </c>
      <c r="U171" s="10"/>
      <c r="V171" s="10"/>
      <c r="W171" s="29"/>
    </row>
    <row r="172" spans="1:23" ht="33.75" customHeight="1" x14ac:dyDescent="0.25">
      <c r="A172" s="25" t="s">
        <v>240</v>
      </c>
      <c r="B172" s="26" t="s">
        <v>241</v>
      </c>
      <c r="C172" s="56" t="s">
        <v>30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53">
        <f t="shared" si="55"/>
        <v>0</v>
      </c>
      <c r="S172" s="54" t="str">
        <f t="shared" si="56"/>
        <v>-</v>
      </c>
      <c r="T172" s="57" t="s">
        <v>31</v>
      </c>
      <c r="U172" s="10"/>
      <c r="V172" s="10"/>
      <c r="W172" s="29"/>
    </row>
    <row r="173" spans="1:23" ht="33.75" customHeight="1" x14ac:dyDescent="0.25">
      <c r="A173" s="25" t="s">
        <v>242</v>
      </c>
      <c r="B173" s="26" t="s">
        <v>243</v>
      </c>
      <c r="C173" s="56" t="s">
        <v>30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53">
        <f t="shared" si="55"/>
        <v>0</v>
      </c>
      <c r="S173" s="54" t="str">
        <f t="shared" si="56"/>
        <v>-</v>
      </c>
      <c r="T173" s="57" t="s">
        <v>31</v>
      </c>
      <c r="U173" s="10"/>
      <c r="V173" s="10"/>
      <c r="W173" s="29"/>
    </row>
    <row r="174" spans="1:23" ht="33.75" customHeight="1" x14ac:dyDescent="0.25">
      <c r="A174" s="25" t="s">
        <v>244</v>
      </c>
      <c r="B174" s="26" t="s">
        <v>131</v>
      </c>
      <c r="C174" s="56" t="s">
        <v>30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53">
        <f t="shared" si="55"/>
        <v>0</v>
      </c>
      <c r="S174" s="54" t="str">
        <f t="shared" si="56"/>
        <v>-</v>
      </c>
      <c r="T174" s="57" t="s">
        <v>31</v>
      </c>
      <c r="U174" s="10"/>
      <c r="V174" s="10"/>
      <c r="W174" s="29"/>
    </row>
    <row r="175" spans="1:23" ht="33.75" customHeight="1" x14ac:dyDescent="0.25">
      <c r="A175" s="25" t="s">
        <v>245</v>
      </c>
      <c r="B175" s="26" t="s">
        <v>133</v>
      </c>
      <c r="C175" s="56" t="s">
        <v>30</v>
      </c>
      <c r="D175" s="27">
        <f t="shared" ref="D175:Q175" si="57">SUM(D176:D176)</f>
        <v>299.2693503239305</v>
      </c>
      <c r="E175" s="27">
        <f t="shared" si="57"/>
        <v>89.484398704</v>
      </c>
      <c r="F175" s="27">
        <f t="shared" si="57"/>
        <v>209.7849516199305</v>
      </c>
      <c r="G175" s="27">
        <f t="shared" si="57"/>
        <v>49.498304600579928</v>
      </c>
      <c r="H175" s="27">
        <f t="shared" si="57"/>
        <v>0</v>
      </c>
      <c r="I175" s="27">
        <f t="shared" si="57"/>
        <v>0</v>
      </c>
      <c r="J175" s="27">
        <f t="shared" si="57"/>
        <v>0</v>
      </c>
      <c r="K175" s="27">
        <f t="shared" si="57"/>
        <v>0</v>
      </c>
      <c r="L175" s="27">
        <f t="shared" si="57"/>
        <v>0</v>
      </c>
      <c r="M175" s="27">
        <f t="shared" si="57"/>
        <v>0</v>
      </c>
      <c r="N175" s="27">
        <f t="shared" si="57"/>
        <v>0</v>
      </c>
      <c r="O175" s="27">
        <f t="shared" si="57"/>
        <v>49.498304600579928</v>
      </c>
      <c r="P175" s="27">
        <f t="shared" si="57"/>
        <v>0</v>
      </c>
      <c r="Q175" s="27">
        <f t="shared" si="57"/>
        <v>209.7849516199305</v>
      </c>
      <c r="R175" s="53">
        <f t="shared" si="55"/>
        <v>0</v>
      </c>
      <c r="S175" s="54" t="str">
        <f t="shared" si="56"/>
        <v>-</v>
      </c>
      <c r="T175" s="57" t="s">
        <v>31</v>
      </c>
      <c r="U175" s="10"/>
      <c r="V175" s="10"/>
      <c r="W175" s="29"/>
    </row>
    <row r="176" spans="1:23" ht="33.75" customHeight="1" x14ac:dyDescent="0.25">
      <c r="A176" s="25" t="s">
        <v>245</v>
      </c>
      <c r="B176" s="26" t="s">
        <v>334</v>
      </c>
      <c r="C176" s="56" t="s">
        <v>309</v>
      </c>
      <c r="D176" s="27">
        <v>299.2693503239305</v>
      </c>
      <c r="E176" s="27">
        <v>89.484398704</v>
      </c>
      <c r="F176" s="28">
        <v>209.7849516199305</v>
      </c>
      <c r="G176" s="59">
        <v>49.498304600579928</v>
      </c>
      <c r="H176" s="28">
        <f>J176+L176+N176+P176</f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49.498304600579928</v>
      </c>
      <c r="P176" s="28">
        <v>0</v>
      </c>
      <c r="Q176" s="59">
        <f>F176-H176</f>
        <v>209.7849516199305</v>
      </c>
      <c r="R176" s="53">
        <f t="shared" si="55"/>
        <v>0</v>
      </c>
      <c r="S176" s="54" t="str">
        <f t="shared" si="56"/>
        <v>-</v>
      </c>
      <c r="T176" s="58" t="s">
        <v>31</v>
      </c>
      <c r="U176" s="10"/>
      <c r="V176" s="10"/>
      <c r="W176" s="29"/>
    </row>
    <row r="177" spans="1:23" ht="33.75" customHeight="1" x14ac:dyDescent="0.25">
      <c r="A177" s="25" t="s">
        <v>246</v>
      </c>
      <c r="B177" s="25" t="s">
        <v>247</v>
      </c>
      <c r="C177" s="56" t="s">
        <v>30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53">
        <f t="shared" si="55"/>
        <v>0</v>
      </c>
      <c r="S177" s="54" t="str">
        <f t="shared" si="56"/>
        <v>-</v>
      </c>
      <c r="T177" s="57" t="s">
        <v>31</v>
      </c>
      <c r="U177" s="10"/>
      <c r="V177" s="10"/>
      <c r="W177" s="29"/>
    </row>
    <row r="178" spans="1:23" ht="33.75" customHeight="1" x14ac:dyDescent="0.25">
      <c r="A178" s="60" t="s">
        <v>248</v>
      </c>
      <c r="B178" s="60"/>
      <c r="C178" s="30"/>
      <c r="D178" s="31"/>
      <c r="E178" s="31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3"/>
      <c r="T178" s="34"/>
      <c r="U178" s="10"/>
      <c r="V178" s="10"/>
    </row>
    <row r="179" spans="1:23" ht="33.75" customHeight="1" x14ac:dyDescent="0.25">
      <c r="A179" s="35"/>
      <c r="B179" s="36" t="s">
        <v>249</v>
      </c>
      <c r="C179" s="37"/>
      <c r="D179" s="37"/>
      <c r="E179" s="37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4"/>
      <c r="U179" s="10"/>
      <c r="V179" s="10"/>
    </row>
    <row r="180" spans="1:23" ht="33.75" customHeight="1" x14ac:dyDescent="0.25">
      <c r="A180" s="35">
        <v>1</v>
      </c>
      <c r="B180" s="36" t="s">
        <v>250</v>
      </c>
      <c r="C180" s="36"/>
      <c r="D180" s="36"/>
      <c r="E180" s="36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4"/>
      <c r="U180" s="10"/>
      <c r="V180" s="10"/>
    </row>
    <row r="181" spans="1:23" ht="33.75" customHeight="1" x14ac:dyDescent="0.25">
      <c r="A181" s="35">
        <v>2</v>
      </c>
      <c r="B181" s="36" t="s">
        <v>251</v>
      </c>
      <c r="C181" s="36"/>
      <c r="D181" s="36"/>
      <c r="E181" s="36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4"/>
      <c r="U181" s="10"/>
      <c r="V181" s="10"/>
    </row>
    <row r="182" spans="1:23" ht="33.75" customHeight="1" x14ac:dyDescent="0.25">
      <c r="A182" s="39" t="s">
        <v>252</v>
      </c>
      <c r="B182" s="37"/>
      <c r="C182" s="37"/>
      <c r="D182" s="37"/>
      <c r="E182" s="37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40"/>
      <c r="S182" s="32"/>
      <c r="T182" s="34"/>
      <c r="U182" s="10"/>
      <c r="V182" s="10"/>
    </row>
    <row r="183" spans="1:23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3"/>
      <c r="S183" s="42"/>
      <c r="T183" s="42"/>
      <c r="U183" s="10"/>
      <c r="V183" s="10"/>
    </row>
    <row r="184" spans="1:23" x14ac:dyDescent="0.25">
      <c r="A184" s="41"/>
      <c r="B184" s="44" t="s">
        <v>253</v>
      </c>
      <c r="C184" s="44"/>
      <c r="D184" s="44"/>
      <c r="E184" s="44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3"/>
      <c r="S184" s="42"/>
      <c r="T184" s="42"/>
      <c r="U184" s="10"/>
      <c r="V184" s="10"/>
    </row>
    <row r="185" spans="1:23" x14ac:dyDescent="0.25">
      <c r="A185" s="41"/>
      <c r="B185" s="61" t="s">
        <v>254</v>
      </c>
      <c r="C185" s="61"/>
      <c r="D185" s="61"/>
      <c r="E185" s="61"/>
      <c r="F185" s="61"/>
      <c r="G185" s="61"/>
      <c r="H185" s="61"/>
      <c r="I185" s="61"/>
      <c r="J185" s="42"/>
      <c r="K185" s="42"/>
      <c r="L185" s="42"/>
      <c r="M185" s="42"/>
      <c r="N185" s="42"/>
      <c r="O185" s="42"/>
      <c r="P185" s="42"/>
      <c r="Q185" s="42"/>
      <c r="R185" s="43"/>
      <c r="S185" s="42"/>
      <c r="T185" s="42"/>
      <c r="U185" s="10"/>
      <c r="V185" s="10"/>
    </row>
    <row r="186" spans="1:23" x14ac:dyDescent="0.25">
      <c r="A186" s="41"/>
      <c r="B186" s="8" t="s">
        <v>255</v>
      </c>
      <c r="L186" s="42"/>
      <c r="M186" s="42"/>
      <c r="N186" s="42"/>
      <c r="O186" s="42"/>
      <c r="P186" s="42"/>
      <c r="Q186" s="42"/>
      <c r="R186" s="43"/>
      <c r="S186" s="42"/>
      <c r="T186" s="42"/>
      <c r="U186" s="10"/>
      <c r="V186" s="10"/>
    </row>
    <row r="187" spans="1:23" x14ac:dyDescent="0.25">
      <c r="A187" s="41"/>
      <c r="L187" s="42"/>
      <c r="M187" s="42"/>
      <c r="N187" s="42"/>
      <c r="O187" s="42"/>
      <c r="P187" s="42"/>
      <c r="Q187" s="42"/>
      <c r="R187" s="43"/>
      <c r="S187" s="42"/>
      <c r="T187" s="42"/>
      <c r="U187" s="10"/>
      <c r="V187" s="10"/>
    </row>
    <row r="188" spans="1:23" x14ac:dyDescent="0.25">
      <c r="A188" s="41"/>
      <c r="B188" s="62" t="s">
        <v>256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42"/>
      <c r="M188" s="42"/>
      <c r="N188" s="42"/>
      <c r="O188" s="42"/>
      <c r="P188" s="42"/>
      <c r="Q188" s="42"/>
      <c r="R188" s="43"/>
      <c r="S188" s="42"/>
      <c r="T188" s="42"/>
      <c r="U188" s="10"/>
      <c r="V188" s="10"/>
    </row>
    <row r="189" spans="1:23" x14ac:dyDescent="0.25">
      <c r="A189" s="41"/>
      <c r="B189" s="45"/>
      <c r="C189" s="45"/>
      <c r="D189" s="45"/>
      <c r="E189" s="45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3"/>
      <c r="S189" s="42"/>
      <c r="T189" s="42"/>
      <c r="U189" s="10"/>
      <c r="V189" s="10"/>
    </row>
    <row r="190" spans="1:23" x14ac:dyDescent="0.25">
      <c r="A190" s="41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3"/>
      <c r="S190" s="42"/>
      <c r="T190" s="42"/>
      <c r="U190" s="10"/>
      <c r="V190" s="10"/>
    </row>
    <row r="191" spans="1:23" x14ac:dyDescent="0.25">
      <c r="A191" s="46"/>
      <c r="U191" s="10"/>
      <c r="V191" s="10"/>
    </row>
    <row r="192" spans="1:23" x14ac:dyDescent="0.25">
      <c r="A192" s="48"/>
      <c r="F192" s="49"/>
      <c r="J192" s="12"/>
      <c r="K192" s="12"/>
      <c r="L192" s="12"/>
    </row>
    <row r="193" spans="2:20" ht="21" customHeight="1" x14ac:dyDescent="0.3">
      <c r="B193" s="50"/>
      <c r="C193" s="50"/>
      <c r="D193" s="50"/>
      <c r="E193" s="50"/>
      <c r="G193" s="51"/>
      <c r="J193" s="52"/>
      <c r="L193" s="52"/>
      <c r="M193" s="52"/>
      <c r="N193" s="52"/>
      <c r="P193" s="12"/>
      <c r="Q193" s="12"/>
      <c r="S193" s="12"/>
      <c r="T193" s="12"/>
    </row>
  </sheetData>
  <autoFilter ref="A24:Z182"/>
  <mergeCells count="28">
    <mergeCell ref="A12:T12"/>
    <mergeCell ref="A4:T4"/>
    <mergeCell ref="A5:T5"/>
    <mergeCell ref="A7:T7"/>
    <mergeCell ref="A8:T8"/>
    <mergeCell ref="A10:T10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178:B178"/>
    <mergeCell ref="B185:I185"/>
    <mergeCell ref="B188:K188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</mergeCells>
  <pageMargins left="0.70866141732283472" right="0.70866141732283472" top="0.74803149606299213" bottom="0.74803149606299213" header="0.31496062992125984" footer="0.31496062992125984"/>
  <pageSetup paperSize="9" scale="2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2025-05-12T12:46:30Z</dcterms:created>
  <dcterms:modified xsi:type="dcterms:W3CDTF">2025-05-12T13:07:18Z</dcterms:modified>
</cp:coreProperties>
</file>