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истч'!$A$24:$X$182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истч'!$A$48:$W$182</definedName>
    <definedName name="Z_03EB9DF4_AC98_4BC6_9F99_BC4E566A59EB_.wvu.FilterData" localSheetId="0" hidden="1">'11кв истч'!$A$48:$W$182</definedName>
    <definedName name="Z_072137E3_9A31_40C6_B2F8_9E0682CF001C_.wvu.FilterData" localSheetId="0" hidden="1">'11кв истч'!$A$48:$W$182</definedName>
    <definedName name="Z_087625E1_6442_4CFE_9ADB_7A5E7D20F421_.wvu.FilterData" localSheetId="0" hidden="1">'11кв истч'!$A$19:$W$192</definedName>
    <definedName name="Z_099F8D69_7585_4416_A0D9_3B92F624255C_.wvu.FilterData" localSheetId="0" hidden="1">'11кв истч'!$A$48:$W$182</definedName>
    <definedName name="Z_1D4769C9_22D3_41D7_BB10_557E5B558A42_.wvu.FilterData" localSheetId="0" hidden="1">'11кв истч'!$A$48:$W$188</definedName>
    <definedName name="Z_2411F0DF_B06E_4B96_B6E2_07231CDB021F_.wvu.FilterData" localSheetId="0" hidden="1">'11кв истч'!$A$24:$X$109</definedName>
    <definedName name="Z_26DAEAC3_92A5_4121_942A_41E1C66C8C7F_.wvu.FilterData" localSheetId="0" hidden="1">'11кв истч'!$A$48:$W$188</definedName>
    <definedName name="Z_28DD50A5_FF68_433B_8BB2_B3B3CEA0C4F3_.wvu.FilterData" localSheetId="0" hidden="1">'11кв истч'!$A$48:$W$188</definedName>
    <definedName name="Z_2AD7D8A5_D91B_4BFF_A9D2_3942C99EEDAD_.wvu.FilterData" localSheetId="0" hidden="1">'11кв истч'!$A$48:$W$188</definedName>
    <definedName name="Z_2B705702_B67B_491C_8E54_4D0D6F3E9453_.wvu.FilterData" localSheetId="0" hidden="1">'11кв истч'!$A$48:$W$186</definedName>
    <definedName name="Z_2B944529_4431_4AE3_A585_21D645644E2B_.wvu.FilterData" localSheetId="0" hidden="1">'11кв истч'!$A$24:$X$182</definedName>
    <definedName name="Z_2B944529_4431_4AE3_A585_21D645644E2B_.wvu.PrintArea" localSheetId="0" hidden="1">'11кв истч'!$A$1:$W$188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истч'!$A$48:$W$182</definedName>
    <definedName name="Z_2D0AFCAA_9364_47AA_B985_49881280DD67_.wvu.FilterData" localSheetId="0" hidden="1">'11кв истч'!$A$48:$W$188</definedName>
    <definedName name="Z_2DB1AFA1_9EED_47A4_81DD_AA83ACAA5BC0_.wvu.FilterData" localSheetId="0" hidden="1">'11кв истч'!$A$24:$X$182</definedName>
    <definedName name="Z_2DB1AFA1_9EED_47A4_81DD_AA83ACAA5BC0_.wvu.PrintArea" localSheetId="0" hidden="1">'11кв истч'!$A$1:$W$188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истч'!$A$48:$W$186</definedName>
    <definedName name="Z_37FDCE4A_6CA4_4AB4_B747_B6F8179F01AF_.wvu.FilterData" localSheetId="0" hidden="1">'11кв истч'!$A$48:$W$188</definedName>
    <definedName name="Z_3DA5BA36_6938_471F_B773_58C819FFA9C8_.wvu.FilterData" localSheetId="0" hidden="1">'11кв истч'!$A$48:$W$182</definedName>
    <definedName name="Z_40AF2882_EE60_4760_BBBA_B54B2DAF72F9_.wvu.FilterData" localSheetId="0" hidden="1">'11кв истч'!$A$48:$W$186</definedName>
    <definedName name="Z_41B76FCA_8ADA_4407_878E_56A7264D83C4_.wvu.FilterData" localSheetId="0" hidden="1">'11кв истч'!$A$48:$W$188</definedName>
    <definedName name="Z_41C0B97A_7C2A_448D_8128_336FADFB8128_.wvu.FilterData" localSheetId="0" hidden="1">'11кв истч'!$A$48:$W$188</definedName>
    <definedName name="Z_434B79F9_CE67_44DF_BBA0_0AA985688936_.wvu.FilterData" localSheetId="0" hidden="1">'11кв истч'!$A$24:$X$182</definedName>
    <definedName name="Z_434B79F9_CE67_44DF_BBA0_0AA985688936_.wvu.PrintArea" localSheetId="0" hidden="1">'11кв истч'!$A$1:$W$188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истч'!$A$48:$W$182</definedName>
    <definedName name="Z_48A60FB0_9A73_41A3_99DB_17520660C91A_.wvu.FilterData" localSheetId="0" hidden="1">'11кв истч'!$A$24:$X$182</definedName>
    <definedName name="Z_48A60FB0_9A73_41A3_99DB_17520660C91A_.wvu.PrintArea" localSheetId="0" hidden="1">'11кв истч'!$A$1:$W$188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истч'!$A$48:$W$188</definedName>
    <definedName name="Z_55AAC02E_354B_458A_B57A_9A758D9C24F6_.wvu.FilterData" localSheetId="0" hidden="1">'11кв истч'!$A$48:$W$182</definedName>
    <definedName name="Z_5939E2BE_D513_447E_886D_794B8773EF22_.wvu.FilterData" localSheetId="0" hidden="1">'11кв истч'!$A$48:$W$182</definedName>
    <definedName name="Z_5B2849A4_10D6_4C56_82E3_213F2F39DEE0_.wvu.FilterData" localSheetId="0" hidden="1">'11кв истч'!$A$48:$W$188</definedName>
    <definedName name="Z_5D48D966_D569_49BE_B8D5_CFFF304C931B_.wvu.FilterData" localSheetId="0" hidden="1">'11кв истч'!$A$48:$W$188</definedName>
    <definedName name="Z_5D68B30A_F5AE_47A2_98B4_A896BFA1BCD4_.wvu.FilterData" localSheetId="0" hidden="1">'11кв истч'!$A$48:$W$188</definedName>
    <definedName name="Z_5EADC1CF_ED63_4C90_B528_B134FE0A2319_.wvu.FilterData" localSheetId="0" hidden="1">'11кв истч'!$A$48:$W$188</definedName>
    <definedName name="Z_5F2A370E_836A_4992_942B_22CE95057883_.wvu.FilterData" localSheetId="0" hidden="1">'11кв истч'!$A$48:$W$182</definedName>
    <definedName name="Z_5F39CD15_C553_4CF0_940C_0295EF87970E_.wvu.FilterData" localSheetId="0" hidden="1">'11кв истч'!$A$48:$W$188</definedName>
    <definedName name="Z_638697C3_FF78_4B65_B9E8_EA2C7C52D3B4_.wvu.FilterData" localSheetId="0" hidden="1">'11кв истч'!$A$24:$X$182</definedName>
    <definedName name="Z_638697C3_FF78_4B65_B9E8_EA2C7C52D3B4_.wvu.PrintArea" localSheetId="0" hidden="1">'11кв истч'!$A$1:$W$188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истч'!$A$48:$W$188</definedName>
    <definedName name="Z_68608AB4_99AC_4E4C_A27D_0DD29BE6EC94_.wvu.FilterData" localSheetId="0" hidden="1">'11кв истч'!$A$48:$W$188</definedName>
    <definedName name="Z_68608AB4_99AC_4E4C_A27D_0DD29BE6EC94_.wvu.PrintArea" localSheetId="0" hidden="1">'11кв истч'!$A$1:$W$188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истч'!$A$48:$W$182</definedName>
    <definedName name="Z_74CE0FEA_305F_4C35_BF60_A17DA60785C5_.wvu.FilterData" localSheetId="0" hidden="1">'11кв истч'!$A$24:$X$182</definedName>
    <definedName name="Z_74CE0FEA_305F_4C35_BF60_A17DA60785C5_.wvu.PrintArea" localSheetId="0" hidden="1">'11кв истч'!$A$1:$W$188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истч'!$A$19:$W$192</definedName>
    <definedName name="Z_7A600714_71D6_47BA_A813_775E7C7D2FBC_.wvu.FilterData" localSheetId="0" hidden="1">'11кв истч'!$A$48:$W$182</definedName>
    <definedName name="Z_7AF98FE0_D761_4DCC_843E_01D5FF3D89E1_.wvu.FilterData" localSheetId="0" hidden="1">'11кв истч'!$A$48:$W$182</definedName>
    <definedName name="Z_7DEB5728_2FB9_407E_AD51_935C096482A6_.wvu.FilterData" localSheetId="0" hidden="1">'11кв истч'!$A$24:$X$109</definedName>
    <definedName name="Z_7DEB5728_2FB9_407E_AD51_935C096482A6_.wvu.PrintArea" localSheetId="0" hidden="1">'11кв истч'!$A$1:$W$188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истч'!$A$48:$W$188</definedName>
    <definedName name="Z_802102DC_FBE0_4A84_A4E5_B623C4572B73_.wvu.FilterData" localSheetId="0" hidden="1">'11кв истч'!$A$24:$X$182</definedName>
    <definedName name="Z_802102DC_FBE0_4A84_A4E5_B623C4572B73_.wvu.PrintArea" localSheetId="0" hidden="1">'11кв истч'!$A$1:$W$188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истч'!$A$48:$W$193</definedName>
    <definedName name="Z_82FE6FC8_CA67_4A4B_AF05_E7C978721CCD_.wvu.FilterData" localSheetId="0" hidden="1">'11кв истч'!$A$48:$W$182</definedName>
    <definedName name="Z_83892220_42BE_4E65_B5DD_7312A39A3DC0_.wvu.FilterData" localSheetId="0" hidden="1">'11кв истч'!$A$48:$W$188</definedName>
    <definedName name="Z_84321A1D_5D30_4E68_AC39_2B3966EB8B19_.wvu.FilterData" localSheetId="0" hidden="1">'11кв истч'!$A$48:$W$188</definedName>
    <definedName name="Z_8562E1EA_A7A6_4ECB_965F_7FEF3C69B7FB_.wvu.FilterData" localSheetId="0" hidden="1">'11кв истч'!$A$48:$W$188</definedName>
    <definedName name="Z_8609CDA3_AB64_4E40_9F81_97675513AB4D_.wvu.FilterData" localSheetId="0" hidden="1">'11кв истч'!$A$48:$W$188</definedName>
    <definedName name="Z_86ABB103_B007_4CE7_BE9F_F4EED57FA42A_.wvu.FilterData" localSheetId="0" hidden="1">'11кв истч'!$A$24:$X$182</definedName>
    <definedName name="Z_86ABB103_B007_4CE7_BE9F_F4EED57FA42A_.wvu.PrintArea" localSheetId="0" hidden="1">'11кв истч'!$A$1:$W$188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истч'!$A$48:$W$182</definedName>
    <definedName name="Z_887CD72D_476D_4F24_A01E_D0BC250F50FB_.wvu.FilterData" localSheetId="0" hidden="1">'11кв истч'!$A$24:$X$182</definedName>
    <definedName name="Z_8C96D9DD_5E01_4B30_95B0_086CFC2C6C55_.wvu.FilterData" localSheetId="0" hidden="1">'11кв истч'!$A$48:$W$188</definedName>
    <definedName name="Z_8CF66D4F_C382_40A9_9E2A_969FC78174FB_.wvu.FilterData" localSheetId="0" hidden="1">'11кв истч'!$A$48:$W$188</definedName>
    <definedName name="Z_8F1D26EC_2A17_448C_B03E_3E3FACB015C6_.wvu.FilterData" localSheetId="0" hidden="1">'11кв истч'!$A$24:$X$182</definedName>
    <definedName name="Z_8F1D26EC_2A17_448C_B03E_3E3FACB015C6_.wvu.PrintArea" localSheetId="0" hidden="1">'11кв истч'!$A$1:$W$188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истч'!$A$19:$W$192</definedName>
    <definedName name="Z_90F446D3_8F17_4085_80BE_278C9FB5921D_.wvu.FilterData" localSheetId="0" hidden="1">'11кв истч'!$A$48:$W$188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истч'!$A$48:$W$188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истч'!$A$48:$W$186</definedName>
    <definedName name="Z_91B3C248_D769_4FF3_ADD2_66FB1E146DB1_.wvu.FilterData" localSheetId="0" hidden="1">'11кв истч'!$A$48:$W$188</definedName>
    <definedName name="Z_91C6F324_F361_4A8F_B9C3_6FF2051955FB_.wvu.FilterData" localSheetId="0" hidden="1">'11кв истч'!$A$48:$W$188</definedName>
    <definedName name="Z_92A9B708_7856_444B_B4D2_F25F43E6C0C3_.wvu.FilterData" localSheetId="0" hidden="1">'11кв истч'!$A$48:$W$182</definedName>
    <definedName name="Z_96D66BBF_87D4_466D_B500_423361C5C709_.wvu.FilterData" localSheetId="0" hidden="1">'11кв истч'!$A$48:$W$182</definedName>
    <definedName name="Z_97A96CCC_FE99_437D_B8D6_12A96FD7E5E0_.wvu.FilterData" localSheetId="0" hidden="1">'11кв истч'!$A$24:$X$182</definedName>
    <definedName name="Z_992A4BBD_9184_4F17_9E7C_14886515C900_.wvu.FilterData" localSheetId="0" hidden="1">'11кв истч'!$A$48:$W$188</definedName>
    <definedName name="Z_9EB4C06B_C4E3_4FC8_B82B_63B953E6624A_.wvu.FilterData" localSheetId="0" hidden="1">'11кв истч'!$A$48:$W$182</definedName>
    <definedName name="Z_9F5406DC_89AB_4D73_8A15_7589A4B6E17E_.wvu.FilterData" localSheetId="0" hidden="1">'11кв истч'!$A$48:$W$188</definedName>
    <definedName name="Z_A132F0A7_D9B6_4BF3_83AB_B244BEA6BB51_.wvu.FilterData" localSheetId="0" hidden="1">'11кв истч'!$A$48:$W$188</definedName>
    <definedName name="Z_A15C0F21_5131_41E0_AFE4_42812F6B0841_.wvu.FilterData" localSheetId="0" hidden="1">'11кв истч'!$A$24:$X$109</definedName>
    <definedName name="Z_A15C0F21_5131_41E0_AFE4_42812F6B0841_.wvu.PrintArea" localSheetId="0" hidden="1">'11кв истч'!$A$1:$W$188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истч'!$A$24:$X$182</definedName>
    <definedName name="Z_A26238BE_7791_46AE_8DC7_FDB913DC2957_.wvu.PrintArea" localSheetId="0" hidden="1">'11кв истч'!$A$1:$W$188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истч'!$A$48:$W$182</definedName>
    <definedName name="Z_A6016254_B165_4134_8764_5CABD680509E_.wvu.FilterData" localSheetId="0" hidden="1">'11кв истч'!$A$24:$X$182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истч'!$A$48:$W$188</definedName>
    <definedName name="Z_A9216DE1_6650_4651_9830_13DDA1C2CD91_.wvu.FilterData" localSheetId="0" hidden="1">'11кв истч'!$A$48:$W$182</definedName>
    <definedName name="Z_AB8D6E5A_B563_4E6A_A417_E8622BA78E0B_.wvu.FilterData" localSheetId="0" hidden="1">'11кв истч'!$A$48:$W$186</definedName>
    <definedName name="Z_ACAB5840_BC7D_46E7_958A_C9569DE37B26_.wvu.FilterData" localSheetId="0" hidden="1">'11кв истч'!$A$48:$W$188</definedName>
    <definedName name="Z_AFBDF438_B40A_4684_94F8_56FA1356ADC3_.wvu.FilterData" localSheetId="0" hidden="1">'11кв истч'!$A$48:$W$182</definedName>
    <definedName name="Z_B0FEE8B3_F64E_42FD_B96C_C936F387504C_.wvu.FilterData" localSheetId="0" hidden="1">'11кв истч'!$A$48:$W$188</definedName>
    <definedName name="Z_B5BE75AE_9D7A_4463_90B4_A4B1B19172CB_.wvu.FilterData" localSheetId="0" hidden="1">'11кв истч'!$A$48:$W$188</definedName>
    <definedName name="Z_B7343056_A75A_4C54_8731_E17F57DE7967_.wvu.FilterData" localSheetId="0" hidden="1">'11кв истч'!$A$48:$W$182</definedName>
    <definedName name="Z_B74C834F_88DE_4FBD_9E60_56D6F61CCB0C_.wvu.FilterData" localSheetId="0" hidden="1">'11кв истч'!$A$48:$W$188</definedName>
    <definedName name="Z_B81CE5DD_59C7_4219_9F64_9F23059D6732_.wvu.FilterData" localSheetId="0" hidden="1">'11кв истч'!$A$24:$X$182</definedName>
    <definedName name="Z_B81CE5DD_59C7_4219_9F64_9F23059D6732_.wvu.PrintArea" localSheetId="0" hidden="1">'11кв истч'!$A$1:$W$188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истч'!$A$48:$W$188</definedName>
    <definedName name="Z_B8C11432_7879_4F6B_96D4_6AB50672E558_.wvu.FilterData" localSheetId="0" hidden="1">'11кв истч'!$A$48:$W$186</definedName>
    <definedName name="Z_BBF0EF1B_DBD8_4492_9CF8_F958D341F225_.wvu.FilterData" localSheetId="0" hidden="1">'11кв истч'!$A$48:$W$188</definedName>
    <definedName name="Z_BE151334_7720_47A8_B744_1F1F36FD5527_.wvu.FilterData" localSheetId="0" hidden="1">'11кв истч'!$A$48:$W$188</definedName>
    <definedName name="Z_BFFE2A37_2C1B_436E_B89F_7510F15CEFB6_.wvu.FilterData" localSheetId="0" hidden="1">'11кв истч'!$A$48:$W$182</definedName>
    <definedName name="Z_C4035866_E753_4E74_BD98_B610EDCCE194_.wvu.FilterData" localSheetId="0" hidden="1">'11кв истч'!$A$24:$X$182</definedName>
    <definedName name="Z_C4035866_E753_4E74_BD98_B610EDCCE194_.wvu.PrintArea" localSheetId="0" hidden="1">'11кв истч'!$A$1:$W$188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истч'!$A$48:$W$182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истч'!$A$48:$W$182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истч'!$A$48:$W$182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истч'!$A$48:$W$188</definedName>
    <definedName name="Z_C784D978_84A4_4849_AEF3_4B731E7B807D_.wvu.FilterData" localSheetId="0" hidden="1">'11кв истч'!$A$48:$W$188</definedName>
    <definedName name="Z_C8008826_10AC_4917_AE8D_1FAF506D7F03_.wvu.FilterData" localSheetId="0" hidden="1">'11кв истч'!$A$48:$W$188</definedName>
    <definedName name="Z_CA769590_FE17_45EE_B2BE_AFEDEEB57907_.wvu.FilterData" localSheetId="0" hidden="1">'11кв истч'!$A$48:$W$182</definedName>
    <definedName name="Z_CB37D951_96F5_4AE8_99D2_D7A8085BE3F7_.wvu.FilterData" localSheetId="0" hidden="1">'11кв истч'!$A$48:$W$188</definedName>
    <definedName name="Z_CBCE1805_078A_40E0_B01A_2A86DFDA611F_.wvu.FilterData" localSheetId="0" hidden="1">'11кв истч'!$A$48:$W$186</definedName>
    <definedName name="Z_CC123666_CB75_43B7_BE8D_6AA4F2C525E2_.wvu.FilterData" localSheetId="0" hidden="1">'11кв истч'!$A$48:$W$182</definedName>
    <definedName name="Z_CD2BBFCB_F678_40DB_8294_B16D7E70A3F2_.wvu.FilterData" localSheetId="0" hidden="1">'11кв истч'!$A$48:$W$182</definedName>
    <definedName name="Z_D2510616_5538_4496_B8B3_EFACE99A621B_.wvu.FilterData" localSheetId="0" hidden="1">'11кв истч'!$A$48:$W$188</definedName>
    <definedName name="Z_D35C68D5_4AB4_4876_B7AC_DB5808787904_.wvu.FilterData" localSheetId="0" hidden="1">'11кв истч'!$A$48:$W$188</definedName>
    <definedName name="Z_D3DBB31F_2638_4B8E_8CBC_AE53EAEE53E8_.wvu.FilterData" localSheetId="0" hidden="1">'11кв истч'!$A$48:$W$188</definedName>
    <definedName name="Z_D75BC309_B09E_4B7B_BA44_54BA8EF52625_.wvu.FilterData" localSheetId="0" hidden="1">'11кв истч'!$A$24:$X$182</definedName>
    <definedName name="Z_D9B944C6_F153_4481_A7FC_38A6B3438A84_.wvu.FilterData" localSheetId="0" hidden="1">'11кв истч'!$A$48:$W$188</definedName>
    <definedName name="Z_DA122019_8AEE_403B_8CA9_CE2DE64BEB84_.wvu.FilterData" localSheetId="0" hidden="1">'11кв истч'!$A$48:$W$182</definedName>
    <definedName name="Z_DE9A4A19_2B5F_40D3_AC7B_9CBC28641CAC_.wvu.FilterData" localSheetId="0" hidden="1">'11кв истч'!$A$48:$W$188</definedName>
    <definedName name="Z_E044C467_E737_4DD1_A683_090AEE546589_.wvu.FilterData" localSheetId="0" hidden="1">'11кв истч'!$A$48:$W$188</definedName>
    <definedName name="Z_E0A1C828_9A96_441D_8BE7_6BCFC0EF9B3D_.wvu.FilterData" localSheetId="0" hidden="1">'11кв истч'!$A$48:$W$188</definedName>
    <definedName name="Z_E0F715AC_EC95_4989_9B43_95240978CE30_.wvu.FilterData" localSheetId="0" hidden="1">'11кв истч'!$A$48:$W$182</definedName>
    <definedName name="Z_E222F804_7F63_4CAB_BA7F_EB015BC276B9_.wvu.FilterData" localSheetId="0" hidden="1">'11кв истч'!$A$48:$W$193</definedName>
    <definedName name="Z_E26A94BD_FBAC_41ED_8339_7D59AFA7B3CD_.wvu.FilterData" localSheetId="0" hidden="1">'11кв истч'!$A$48:$W$182</definedName>
    <definedName name="Z_E2760D9D_711F_48FF_88BA_568697ED1953_.wvu.FilterData" localSheetId="0" hidden="1">'11кв истч'!$A$48:$W$186</definedName>
    <definedName name="Z_E35C38A5_5727_4360_B062_90A9188B0F56_.wvu.FilterData" localSheetId="0" hidden="1">'11кв истч'!$A$48:$W$188</definedName>
    <definedName name="Z_E6561C9A_632C_41BB_8A75_C9A4FA81ADE6_.wvu.FilterData" localSheetId="0" hidden="1">'11кв истч'!$A$24:$X$109</definedName>
    <definedName name="Z_E67E8D2C_C698_4923_AE59_CA6766696DF8_.wvu.FilterData" localSheetId="0" hidden="1">'11кв истч'!$A$48:$W$182</definedName>
    <definedName name="Z_E8F36E3D_6729_4114_942B_5226BE6574BA_.wvu.FilterData" localSheetId="0" hidden="1">'11кв истч'!$A$48:$W$182</definedName>
    <definedName name="Z_E9C71993_3DA8_42BC_B3BF_66DEC161149F_.wvu.FilterData" localSheetId="0" hidden="1">'11кв истч'!$A$48:$W$182</definedName>
    <definedName name="Z_EDE0ED8E_E34E_4BB0_ABEA_40847C828F8F_.wvu.FilterData" localSheetId="0" hidden="1">'11кв истч'!$A$48:$W$188</definedName>
    <definedName name="Z_F1AA8E75_AC05_4FC1_B5E1_D271B0A93A4F_.wvu.FilterData" localSheetId="0" hidden="1">'11кв истч'!$A$24:$X$182</definedName>
    <definedName name="Z_F29DD04C_48E6_48FE_90D7_16D4A05BCFB2_.wvu.FilterData" localSheetId="0" hidden="1">'11кв истч'!$A$24:$X$182</definedName>
    <definedName name="Z_F29DD04C_48E6_48FE_90D7_16D4A05BCFB2_.wvu.PrintArea" localSheetId="0" hidden="1">'11кв истч'!$A$1:$W$188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истч'!$A$48:$W$188</definedName>
    <definedName name="Z_F76F23A2_F414_4A2E_84E8_865337660174_.wvu.FilterData" localSheetId="0" hidden="1">'11кв истч'!$A$48:$W$188</definedName>
    <definedName name="Z_F979D6CF_076C_43BF_8A89_212D37CD2E24_.wvu.FilterData" localSheetId="0" hidden="1">'11кв истч'!$A$48:$W$188</definedName>
    <definedName name="Z_F98F2E63_0546_4C4F_8D46_045300C4EEF7_.wvu.FilterData" localSheetId="0" hidden="1">'11кв истч'!$A$48:$W$188</definedName>
    <definedName name="Z_FB08CD6B_30AF_4D5D_BBA2_72A2A4786C23_.wvu.FilterData" localSheetId="0" hidden="1">'11кв истч'!$A$48:$W$188</definedName>
    <definedName name="Z_FF0BECDC_6018_439F_BA8A_653BFFBC84E9_.wvu.FilterData" localSheetId="0" hidden="1">'11кв истч'!$A$48:$W$182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истч'!$A$1:$W$188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7" i="1" l="1"/>
  <c r="I176" i="1"/>
  <c r="I175" i="1" s="1"/>
  <c r="I153" i="1" s="1"/>
  <c r="T176" i="1"/>
  <c r="T175" i="1" s="1"/>
  <c r="R176" i="1"/>
  <c r="R175" i="1" s="1"/>
  <c r="P176" i="1"/>
  <c r="P175" i="1" s="1"/>
  <c r="M175" i="1"/>
  <c r="L175" i="1"/>
  <c r="K175" i="1"/>
  <c r="J175" i="1"/>
  <c r="G175" i="1"/>
  <c r="F175" i="1"/>
  <c r="E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M153" i="1"/>
  <c r="L153" i="1"/>
  <c r="K153" i="1"/>
  <c r="J153" i="1"/>
  <c r="G153" i="1"/>
  <c r="F153" i="1"/>
  <c r="E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I113" i="1"/>
  <c r="T113" i="1"/>
  <c r="R113" i="1"/>
  <c r="P113" i="1"/>
  <c r="I112" i="1"/>
  <c r="T112" i="1"/>
  <c r="R112" i="1"/>
  <c r="P112" i="1"/>
  <c r="I111" i="1"/>
  <c r="T111" i="1"/>
  <c r="R111" i="1"/>
  <c r="P111" i="1"/>
  <c r="I110" i="1"/>
  <c r="T110" i="1"/>
  <c r="R110" i="1"/>
  <c r="P110" i="1"/>
  <c r="M109" i="1"/>
  <c r="L109" i="1"/>
  <c r="K109" i="1"/>
  <c r="J109" i="1"/>
  <c r="G109" i="1"/>
  <c r="T109" i="1" s="1"/>
  <c r="F109" i="1"/>
  <c r="R109" i="1" s="1"/>
  <c r="E109" i="1"/>
  <c r="P109" i="1" s="1"/>
  <c r="W108" i="1"/>
  <c r="V108" i="1"/>
  <c r="U108" i="1"/>
  <c r="T108" i="1"/>
  <c r="S108" i="1"/>
  <c r="R108" i="1"/>
  <c r="Q108" i="1"/>
  <c r="P108" i="1"/>
  <c r="O108" i="1"/>
  <c r="N108" i="1"/>
  <c r="I107" i="1"/>
  <c r="T107" i="1"/>
  <c r="R107" i="1"/>
  <c r="P107" i="1"/>
  <c r="M106" i="1"/>
  <c r="L106" i="1"/>
  <c r="K106" i="1"/>
  <c r="J106" i="1"/>
  <c r="I106" i="1"/>
  <c r="G106" i="1"/>
  <c r="T106" i="1" s="1"/>
  <c r="F106" i="1"/>
  <c r="R106" i="1" s="1"/>
  <c r="E106" i="1"/>
  <c r="P106" i="1" s="1"/>
  <c r="W105" i="1"/>
  <c r="V105" i="1"/>
  <c r="U105" i="1"/>
  <c r="T105" i="1"/>
  <c r="S105" i="1"/>
  <c r="R105" i="1"/>
  <c r="Q105" i="1"/>
  <c r="P105" i="1"/>
  <c r="O105" i="1"/>
  <c r="W104" i="1"/>
  <c r="V104" i="1"/>
  <c r="U104" i="1"/>
  <c r="T104" i="1"/>
  <c r="S104" i="1"/>
  <c r="R104" i="1"/>
  <c r="Q104" i="1"/>
  <c r="P104" i="1"/>
  <c r="O104" i="1"/>
  <c r="N104" i="1"/>
  <c r="P103" i="1"/>
  <c r="M103" i="1"/>
  <c r="L103" i="1"/>
  <c r="T103" i="1" s="1"/>
  <c r="K103" i="1"/>
  <c r="J103" i="1"/>
  <c r="I103" i="1"/>
  <c r="H103" i="1"/>
  <c r="V103" i="1" s="1"/>
  <c r="G103" i="1"/>
  <c r="F103" i="1"/>
  <c r="R103" i="1" s="1"/>
  <c r="E103" i="1"/>
  <c r="D103" i="1"/>
  <c r="N103" i="1" s="1"/>
  <c r="W101" i="1"/>
  <c r="V101" i="1"/>
  <c r="U101" i="1"/>
  <c r="T101" i="1"/>
  <c r="S101" i="1"/>
  <c r="R101" i="1"/>
  <c r="Q101" i="1"/>
  <c r="P101" i="1"/>
  <c r="O101" i="1"/>
  <c r="N101" i="1"/>
  <c r="P100" i="1"/>
  <c r="M100" i="1"/>
  <c r="L100" i="1"/>
  <c r="K100" i="1"/>
  <c r="J100" i="1"/>
  <c r="I100" i="1"/>
  <c r="H100" i="1"/>
  <c r="V100" i="1" s="1"/>
  <c r="G100" i="1"/>
  <c r="T100" i="1" s="1"/>
  <c r="F100" i="1"/>
  <c r="R100" i="1" s="1"/>
  <c r="E100" i="1"/>
  <c r="D100" i="1"/>
  <c r="N100" i="1" s="1"/>
  <c r="I99" i="1"/>
  <c r="T99" i="1"/>
  <c r="R99" i="1"/>
  <c r="P99" i="1"/>
  <c r="T98" i="1"/>
  <c r="P98" i="1"/>
  <c r="I98" i="1"/>
  <c r="V98" i="1"/>
  <c r="R98" i="1"/>
  <c r="D98" i="1"/>
  <c r="T97" i="1"/>
  <c r="F95" i="1"/>
  <c r="R95" i="1" s="1"/>
  <c r="P97" i="1"/>
  <c r="T96" i="1"/>
  <c r="P96" i="1"/>
  <c r="R96" i="1"/>
  <c r="D96" i="1"/>
  <c r="M95" i="1"/>
  <c r="K95" i="1"/>
  <c r="G95" i="1"/>
  <c r="E95" i="1"/>
  <c r="W94" i="1"/>
  <c r="V94" i="1"/>
  <c r="U94" i="1"/>
  <c r="T94" i="1"/>
  <c r="S94" i="1"/>
  <c r="R94" i="1"/>
  <c r="Q94" i="1"/>
  <c r="P94" i="1"/>
  <c r="O94" i="1"/>
  <c r="N94" i="1"/>
  <c r="T93" i="1"/>
  <c r="P93" i="1"/>
  <c r="I93" i="1"/>
  <c r="V93" i="1"/>
  <c r="R93" i="1"/>
  <c r="D93" i="1"/>
  <c r="I92" i="1"/>
  <c r="T92" i="1"/>
  <c r="R92" i="1"/>
  <c r="P92" i="1"/>
  <c r="T91" i="1"/>
  <c r="R91" i="1"/>
  <c r="I91" i="1"/>
  <c r="P91" i="1"/>
  <c r="P90" i="1"/>
  <c r="I90" i="1"/>
  <c r="V90" i="1"/>
  <c r="T90" i="1"/>
  <c r="R90" i="1"/>
  <c r="I89" i="1"/>
  <c r="T89" i="1"/>
  <c r="R89" i="1"/>
  <c r="P89" i="1"/>
  <c r="P88" i="1"/>
  <c r="L86" i="1"/>
  <c r="L85" i="1" s="1"/>
  <c r="I88" i="1"/>
  <c r="V88" i="1"/>
  <c r="T88" i="1"/>
  <c r="R88" i="1"/>
  <c r="M86" i="1"/>
  <c r="M85" i="1" s="1"/>
  <c r="T87" i="1"/>
  <c r="I87" i="1"/>
  <c r="R87" i="1"/>
  <c r="P87" i="1"/>
  <c r="J86" i="1"/>
  <c r="J85" i="1" s="1"/>
  <c r="F86" i="1"/>
  <c r="F85" i="1" s="1"/>
  <c r="W84" i="1"/>
  <c r="V84" i="1"/>
  <c r="U84" i="1"/>
  <c r="T84" i="1"/>
  <c r="S84" i="1"/>
  <c r="R84" i="1"/>
  <c r="Q84" i="1"/>
  <c r="P84" i="1"/>
  <c r="O84" i="1"/>
  <c r="N84" i="1"/>
  <c r="P83" i="1"/>
  <c r="I83" i="1"/>
  <c r="V83" i="1"/>
  <c r="R83" i="1"/>
  <c r="M80" i="1"/>
  <c r="M79" i="1" s="1"/>
  <c r="M78" i="1" s="1"/>
  <c r="T82" i="1"/>
  <c r="J80" i="1"/>
  <c r="J79" i="1" s="1"/>
  <c r="I82" i="1"/>
  <c r="F80" i="1"/>
  <c r="P81" i="1"/>
  <c r="V81" i="1"/>
  <c r="R81" i="1"/>
  <c r="L80" i="1"/>
  <c r="L79" i="1" s="1"/>
  <c r="F79" i="1"/>
  <c r="F78" i="1" s="1"/>
  <c r="P77" i="1"/>
  <c r="I77" i="1"/>
  <c r="V77" i="1"/>
  <c r="R77" i="1"/>
  <c r="T76" i="1"/>
  <c r="J74" i="1"/>
  <c r="I76" i="1"/>
  <c r="F74" i="1"/>
  <c r="W75" i="1"/>
  <c r="P75" i="1"/>
  <c r="K74" i="1"/>
  <c r="K72" i="1" s="1"/>
  <c r="R72" i="1" s="1"/>
  <c r="I75" i="1"/>
  <c r="I74" i="1" s="1"/>
  <c r="I72" i="1" s="1"/>
  <c r="V75" i="1"/>
  <c r="G74" i="1"/>
  <c r="R75" i="1"/>
  <c r="D75" i="1"/>
  <c r="M74" i="1"/>
  <c r="L74" i="1"/>
  <c r="T74" i="1" s="1"/>
  <c r="E74" i="1"/>
  <c r="P74" i="1" s="1"/>
  <c r="W73" i="1"/>
  <c r="V73" i="1"/>
  <c r="U73" i="1"/>
  <c r="T73" i="1"/>
  <c r="S73" i="1"/>
  <c r="R73" i="1"/>
  <c r="Q73" i="1"/>
  <c r="P73" i="1"/>
  <c r="O73" i="1"/>
  <c r="N73" i="1"/>
  <c r="M72" i="1"/>
  <c r="J72" i="1"/>
  <c r="G72" i="1"/>
  <c r="F72" i="1"/>
  <c r="E72" i="1"/>
  <c r="P72" i="1" s="1"/>
  <c r="T71" i="1"/>
  <c r="P71" i="1"/>
  <c r="I71" i="1"/>
  <c r="I70" i="1" s="1"/>
  <c r="V71" i="1"/>
  <c r="R71" i="1"/>
  <c r="D71" i="1"/>
  <c r="N71" i="1" s="1"/>
  <c r="R70" i="1"/>
  <c r="M70" i="1"/>
  <c r="L70" i="1"/>
  <c r="K70" i="1"/>
  <c r="J70" i="1"/>
  <c r="H70" i="1"/>
  <c r="V70" i="1" s="1"/>
  <c r="G70" i="1"/>
  <c r="T70" i="1" s="1"/>
  <c r="F70" i="1"/>
  <c r="E70" i="1"/>
  <c r="P70" i="1" s="1"/>
  <c r="D70" i="1"/>
  <c r="W70" i="1" s="1"/>
  <c r="W69" i="1"/>
  <c r="V69" i="1"/>
  <c r="U69" i="1"/>
  <c r="T69" i="1"/>
  <c r="S69" i="1"/>
  <c r="R69" i="1"/>
  <c r="Q69" i="1"/>
  <c r="P69" i="1"/>
  <c r="O69" i="1"/>
  <c r="I68" i="1"/>
  <c r="I67" i="1" s="1"/>
  <c r="I66" i="1" s="1"/>
  <c r="I65" i="1" s="1"/>
  <c r="T68" i="1"/>
  <c r="R68" i="1"/>
  <c r="P68" i="1"/>
  <c r="M67" i="1"/>
  <c r="L67" i="1"/>
  <c r="K67" i="1"/>
  <c r="K66" i="1" s="1"/>
  <c r="K65" i="1" s="1"/>
  <c r="J67" i="1"/>
  <c r="J66" i="1" s="1"/>
  <c r="G67" i="1"/>
  <c r="T67" i="1" s="1"/>
  <c r="F67" i="1"/>
  <c r="F66" i="1" s="1"/>
  <c r="E67" i="1"/>
  <c r="M66" i="1"/>
  <c r="M65" i="1" s="1"/>
  <c r="L66" i="1"/>
  <c r="L65" i="1" s="1"/>
  <c r="E66" i="1"/>
  <c r="E65" i="1" s="1"/>
  <c r="W64" i="1"/>
  <c r="V64" i="1"/>
  <c r="U64" i="1"/>
  <c r="T64" i="1"/>
  <c r="S64" i="1"/>
  <c r="R64" i="1"/>
  <c r="Q64" i="1"/>
  <c r="P64" i="1"/>
  <c r="O64" i="1"/>
  <c r="N64" i="1"/>
  <c r="W63" i="1"/>
  <c r="V63" i="1"/>
  <c r="U63" i="1"/>
  <c r="T63" i="1"/>
  <c r="S63" i="1"/>
  <c r="R63" i="1"/>
  <c r="Q63" i="1"/>
  <c r="P63" i="1"/>
  <c r="O63" i="1"/>
  <c r="N63" i="1"/>
  <c r="T62" i="1"/>
  <c r="P62" i="1"/>
  <c r="M62" i="1"/>
  <c r="L62" i="1"/>
  <c r="K62" i="1"/>
  <c r="J62" i="1"/>
  <c r="I62" i="1"/>
  <c r="H62" i="1"/>
  <c r="V62" i="1" s="1"/>
  <c r="G62" i="1"/>
  <c r="F62" i="1"/>
  <c r="R62" i="1" s="1"/>
  <c r="E62" i="1"/>
  <c r="D62" i="1"/>
  <c r="P61" i="1"/>
  <c r="I61" i="1"/>
  <c r="V61" i="1"/>
  <c r="R61" i="1"/>
  <c r="T60" i="1"/>
  <c r="I60" i="1"/>
  <c r="R60" i="1"/>
  <c r="P59" i="1"/>
  <c r="V59" i="1"/>
  <c r="R59" i="1"/>
  <c r="I58" i="1"/>
  <c r="T58" i="1"/>
  <c r="R58" i="1"/>
  <c r="P57" i="1"/>
  <c r="I57" i="1"/>
  <c r="V57" i="1"/>
  <c r="R57" i="1"/>
  <c r="J54" i="1"/>
  <c r="I56" i="1"/>
  <c r="T56" i="1"/>
  <c r="F54" i="1"/>
  <c r="E54" i="1"/>
  <c r="P55" i="1"/>
  <c r="L54" i="1"/>
  <c r="L51" i="1" s="1"/>
  <c r="V55" i="1"/>
  <c r="G54" i="1"/>
  <c r="T54" i="1" s="1"/>
  <c r="R55" i="1"/>
  <c r="M54" i="1"/>
  <c r="P53" i="1"/>
  <c r="V53" i="1"/>
  <c r="T53" i="1"/>
  <c r="T52" i="1"/>
  <c r="I52" i="1"/>
  <c r="F51" i="1"/>
  <c r="M51" i="1"/>
  <c r="M50" i="1"/>
  <c r="M49" i="1" s="1"/>
  <c r="M48" i="1" s="1"/>
  <c r="W47" i="1"/>
  <c r="V47" i="1"/>
  <c r="U47" i="1"/>
  <c r="T47" i="1"/>
  <c r="S47" i="1"/>
  <c r="R47" i="1"/>
  <c r="Q47" i="1"/>
  <c r="P47" i="1"/>
  <c r="O47" i="1"/>
  <c r="N47" i="1"/>
  <c r="M46" i="1"/>
  <c r="L46" i="1"/>
  <c r="K46" i="1"/>
  <c r="J46" i="1"/>
  <c r="I46" i="1"/>
  <c r="G46" i="1"/>
  <c r="T46" i="1" s="1"/>
  <c r="F46" i="1"/>
  <c r="R46" i="1" s="1"/>
  <c r="E46" i="1"/>
  <c r="P46" i="1" s="1"/>
  <c r="W45" i="1"/>
  <c r="V45" i="1"/>
  <c r="U45" i="1"/>
  <c r="O45" i="1"/>
  <c r="N45" i="1"/>
  <c r="M45" i="1"/>
  <c r="L45" i="1"/>
  <c r="K45" i="1"/>
  <c r="J45" i="1"/>
  <c r="I45" i="1"/>
  <c r="H45" i="1"/>
  <c r="G45" i="1"/>
  <c r="T45" i="1" s="1"/>
  <c r="F45" i="1"/>
  <c r="S45" i="1" s="1"/>
  <c r="E45" i="1"/>
  <c r="Q45" i="1" s="1"/>
  <c r="D45" i="1"/>
  <c r="W44" i="1"/>
  <c r="V44" i="1"/>
  <c r="U44" i="1"/>
  <c r="O44" i="1"/>
  <c r="N44" i="1"/>
  <c r="M44" i="1"/>
  <c r="L44" i="1"/>
  <c r="K44" i="1"/>
  <c r="J44" i="1"/>
  <c r="I44" i="1"/>
  <c r="H44" i="1"/>
  <c r="G44" i="1"/>
  <c r="T44" i="1" s="1"/>
  <c r="F44" i="1"/>
  <c r="S44" i="1" s="1"/>
  <c r="E44" i="1"/>
  <c r="Q44" i="1" s="1"/>
  <c r="D44" i="1"/>
  <c r="W43" i="1"/>
  <c r="V43" i="1"/>
  <c r="U43" i="1"/>
  <c r="O43" i="1"/>
  <c r="N43" i="1"/>
  <c r="M43" i="1"/>
  <c r="L43" i="1"/>
  <c r="K43" i="1"/>
  <c r="J43" i="1"/>
  <c r="I43" i="1"/>
  <c r="H43" i="1"/>
  <c r="G43" i="1"/>
  <c r="T43" i="1" s="1"/>
  <c r="F43" i="1"/>
  <c r="S43" i="1" s="1"/>
  <c r="E43" i="1"/>
  <c r="Q43" i="1" s="1"/>
  <c r="D43" i="1"/>
  <c r="W42" i="1"/>
  <c r="V42" i="1"/>
  <c r="U42" i="1"/>
  <c r="O42" i="1"/>
  <c r="N42" i="1"/>
  <c r="M42" i="1"/>
  <c r="L42" i="1"/>
  <c r="K42" i="1"/>
  <c r="J42" i="1"/>
  <c r="I42" i="1"/>
  <c r="H42" i="1"/>
  <c r="G42" i="1"/>
  <c r="T42" i="1" s="1"/>
  <c r="F42" i="1"/>
  <c r="S42" i="1" s="1"/>
  <c r="E42" i="1"/>
  <c r="Q42" i="1" s="1"/>
  <c r="D42" i="1"/>
  <c r="M41" i="1"/>
  <c r="L41" i="1"/>
  <c r="K41" i="1"/>
  <c r="J41" i="1"/>
  <c r="I41" i="1"/>
  <c r="G41" i="1"/>
  <c r="T41" i="1" s="1"/>
  <c r="F41" i="1"/>
  <c r="R41" i="1" s="1"/>
  <c r="E41" i="1"/>
  <c r="P41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M32" i="1"/>
  <c r="L32" i="1"/>
  <c r="K32" i="1"/>
  <c r="J32" i="1"/>
  <c r="G32" i="1"/>
  <c r="T32" i="1" s="1"/>
  <c r="F32" i="1"/>
  <c r="R32" i="1" s="1"/>
  <c r="E32" i="1"/>
  <c r="P32" i="1" s="1"/>
  <c r="W31" i="1"/>
  <c r="V31" i="1"/>
  <c r="U31" i="1"/>
  <c r="O31" i="1"/>
  <c r="N31" i="1"/>
  <c r="M31" i="1"/>
  <c r="L31" i="1"/>
  <c r="K31" i="1"/>
  <c r="J31" i="1"/>
  <c r="I31" i="1"/>
  <c r="H31" i="1"/>
  <c r="G31" i="1"/>
  <c r="T31" i="1" s="1"/>
  <c r="F31" i="1"/>
  <c r="S31" i="1" s="1"/>
  <c r="E31" i="1"/>
  <c r="Q31" i="1" s="1"/>
  <c r="D31" i="1"/>
  <c r="M30" i="1"/>
  <c r="L30" i="1"/>
  <c r="K30" i="1"/>
  <c r="J30" i="1"/>
  <c r="I30" i="1"/>
  <c r="G30" i="1"/>
  <c r="T30" i="1" s="1"/>
  <c r="F30" i="1"/>
  <c r="R30" i="1" s="1"/>
  <c r="E30" i="1"/>
  <c r="P30" i="1" s="1"/>
  <c r="W29" i="1"/>
  <c r="V29" i="1"/>
  <c r="U29" i="1"/>
  <c r="O29" i="1"/>
  <c r="N29" i="1"/>
  <c r="M29" i="1"/>
  <c r="L29" i="1"/>
  <c r="K29" i="1"/>
  <c r="J29" i="1"/>
  <c r="I29" i="1"/>
  <c r="H29" i="1"/>
  <c r="G29" i="1"/>
  <c r="T29" i="1" s="1"/>
  <c r="F29" i="1"/>
  <c r="S29" i="1" s="1"/>
  <c r="E29" i="1"/>
  <c r="Q29" i="1" s="1"/>
  <c r="D29" i="1"/>
  <c r="M28" i="1"/>
  <c r="F28" i="1"/>
  <c r="M27" i="1"/>
  <c r="M26" i="1"/>
  <c r="M25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C24" i="1"/>
  <c r="B24" i="1"/>
  <c r="F50" i="1" l="1"/>
  <c r="P54" i="1"/>
  <c r="E51" i="1"/>
  <c r="R43" i="1"/>
  <c r="R45" i="1"/>
  <c r="K51" i="1"/>
  <c r="K50" i="1" s="1"/>
  <c r="P29" i="1"/>
  <c r="P31" i="1"/>
  <c r="P42" i="1"/>
  <c r="P43" i="1"/>
  <c r="P44" i="1"/>
  <c r="P45" i="1"/>
  <c r="D53" i="1"/>
  <c r="R66" i="1"/>
  <c r="F65" i="1"/>
  <c r="R65" i="1" s="1"/>
  <c r="P52" i="1"/>
  <c r="D52" i="1"/>
  <c r="J51" i="1"/>
  <c r="J50" i="1" s="1"/>
  <c r="I53" i="1"/>
  <c r="I51" i="1" s="1"/>
  <c r="I50" i="1" s="1"/>
  <c r="I55" i="1"/>
  <c r="I54" i="1" s="1"/>
  <c r="K54" i="1"/>
  <c r="I59" i="1"/>
  <c r="R44" i="1"/>
  <c r="R51" i="1"/>
  <c r="R53" i="1"/>
  <c r="P56" i="1"/>
  <c r="D56" i="1"/>
  <c r="P58" i="1"/>
  <c r="V58" i="1"/>
  <c r="P60" i="1"/>
  <c r="V60" i="1"/>
  <c r="D60" i="1"/>
  <c r="P66" i="1"/>
  <c r="J65" i="1"/>
  <c r="R29" i="1"/>
  <c r="R31" i="1"/>
  <c r="R42" i="1"/>
  <c r="R52" i="1"/>
  <c r="G51" i="1"/>
  <c r="D55" i="1"/>
  <c r="T55" i="1"/>
  <c r="R54" i="1"/>
  <c r="T57" i="1"/>
  <c r="D57" i="1"/>
  <c r="T59" i="1"/>
  <c r="D59" i="1"/>
  <c r="T61" i="1"/>
  <c r="D61" i="1"/>
  <c r="N62" i="1"/>
  <c r="U62" i="1"/>
  <c r="Q62" i="1"/>
  <c r="W62" i="1"/>
  <c r="S62" i="1"/>
  <c r="O62" i="1"/>
  <c r="P65" i="1"/>
  <c r="G66" i="1"/>
  <c r="R67" i="1"/>
  <c r="O71" i="1"/>
  <c r="S71" i="1"/>
  <c r="W71" i="1"/>
  <c r="L72" i="1"/>
  <c r="L50" i="1" s="1"/>
  <c r="U75" i="1"/>
  <c r="Q75" i="1"/>
  <c r="N75" i="1"/>
  <c r="O75" i="1" s="1"/>
  <c r="T75" i="1"/>
  <c r="R74" i="1"/>
  <c r="T77" i="1"/>
  <c r="D77" i="1"/>
  <c r="Q70" i="1"/>
  <c r="U70" i="1"/>
  <c r="R56" i="1"/>
  <c r="P67" i="1"/>
  <c r="Q71" i="1"/>
  <c r="U71" i="1"/>
  <c r="I81" i="1"/>
  <c r="I80" i="1" s="1"/>
  <c r="I79" i="1" s="1"/>
  <c r="K80" i="1"/>
  <c r="K79" i="1" s="1"/>
  <c r="E80" i="1"/>
  <c r="P82" i="1"/>
  <c r="D82" i="1"/>
  <c r="I86" i="1"/>
  <c r="I85" i="1" s="1"/>
  <c r="D68" i="1"/>
  <c r="O70" i="1"/>
  <c r="S70" i="1"/>
  <c r="T72" i="1"/>
  <c r="S75" i="1"/>
  <c r="P76" i="1"/>
  <c r="D76" i="1"/>
  <c r="T81" i="1"/>
  <c r="D81" i="1"/>
  <c r="G80" i="1"/>
  <c r="R80" i="1"/>
  <c r="T83" i="1"/>
  <c r="D83" i="1"/>
  <c r="E86" i="1"/>
  <c r="D87" i="1"/>
  <c r="D89" i="1"/>
  <c r="V89" i="1"/>
  <c r="V91" i="1"/>
  <c r="W93" i="1"/>
  <c r="S93" i="1"/>
  <c r="O93" i="1"/>
  <c r="N93" i="1"/>
  <c r="U93" i="1"/>
  <c r="Q93" i="1"/>
  <c r="S96" i="1"/>
  <c r="U96" i="1"/>
  <c r="Q96" i="1"/>
  <c r="V96" i="1"/>
  <c r="W96" i="1" s="1"/>
  <c r="R97" i="1"/>
  <c r="W98" i="1"/>
  <c r="S98" i="1"/>
  <c r="O98" i="1"/>
  <c r="N98" i="1"/>
  <c r="U98" i="1"/>
  <c r="Q98" i="1"/>
  <c r="I109" i="1"/>
  <c r="I32" i="1" s="1"/>
  <c r="R76" i="1"/>
  <c r="R82" i="1"/>
  <c r="G86" i="1"/>
  <c r="K86" i="1"/>
  <c r="K85" i="1" s="1"/>
  <c r="R85" i="1" s="1"/>
  <c r="D88" i="1"/>
  <c r="D90" i="1"/>
  <c r="L95" i="1"/>
  <c r="L78" i="1" s="1"/>
  <c r="L28" i="1" s="1"/>
  <c r="I96" i="1"/>
  <c r="I95" i="1" s="1"/>
  <c r="I97" i="1"/>
  <c r="J95" i="1"/>
  <c r="J78" i="1" s="1"/>
  <c r="J28" i="1" s="1"/>
  <c r="O100" i="1"/>
  <c r="S100" i="1"/>
  <c r="W100" i="1"/>
  <c r="O103" i="1"/>
  <c r="S103" i="1"/>
  <c r="W103" i="1"/>
  <c r="D111" i="1"/>
  <c r="V111" i="1"/>
  <c r="D113" i="1"/>
  <c r="V113" i="1"/>
  <c r="V92" i="1"/>
  <c r="V97" i="1"/>
  <c r="V99" i="1"/>
  <c r="Q100" i="1"/>
  <c r="U100" i="1"/>
  <c r="Q103" i="1"/>
  <c r="U103" i="1"/>
  <c r="D107" i="1"/>
  <c r="D110" i="1"/>
  <c r="D112" i="1"/>
  <c r="V112" i="1"/>
  <c r="W82" i="1" l="1"/>
  <c r="S82" i="1"/>
  <c r="O82" i="1"/>
  <c r="N82" i="1"/>
  <c r="U82" i="1"/>
  <c r="Q82" i="1"/>
  <c r="W56" i="1"/>
  <c r="S56" i="1"/>
  <c r="N56" i="1"/>
  <c r="O56" i="1" s="1"/>
  <c r="U56" i="1"/>
  <c r="Q56" i="1"/>
  <c r="W87" i="1"/>
  <c r="S87" i="1"/>
  <c r="O87" i="1"/>
  <c r="N87" i="1"/>
  <c r="U87" i="1"/>
  <c r="Q87" i="1"/>
  <c r="I27" i="1"/>
  <c r="L49" i="1"/>
  <c r="L48" i="1" s="1"/>
  <c r="L27" i="1"/>
  <c r="L26" i="1" s="1"/>
  <c r="L25" i="1" s="1"/>
  <c r="S107" i="1"/>
  <c r="O107" i="1"/>
  <c r="D106" i="1"/>
  <c r="N107" i="1"/>
  <c r="N106" i="1" s="1"/>
  <c r="U107" i="1"/>
  <c r="Q107" i="1"/>
  <c r="W76" i="1"/>
  <c r="S76" i="1"/>
  <c r="O76" i="1"/>
  <c r="N76" i="1"/>
  <c r="Q76" i="1"/>
  <c r="D74" i="1"/>
  <c r="U76" i="1"/>
  <c r="W52" i="1"/>
  <c r="S52" i="1"/>
  <c r="Q52" i="1"/>
  <c r="N52" i="1"/>
  <c r="O52" i="1" s="1"/>
  <c r="U52" i="1"/>
  <c r="W112" i="1"/>
  <c r="S112" i="1"/>
  <c r="O112" i="1"/>
  <c r="N112" i="1"/>
  <c r="U112" i="1"/>
  <c r="Q112" i="1"/>
  <c r="D99" i="1"/>
  <c r="D92" i="1"/>
  <c r="N111" i="1"/>
  <c r="U111" i="1"/>
  <c r="Q111" i="1"/>
  <c r="W111" i="1"/>
  <c r="S111" i="1"/>
  <c r="O111" i="1"/>
  <c r="U88" i="1"/>
  <c r="Q88" i="1"/>
  <c r="W88" i="1"/>
  <c r="S88" i="1"/>
  <c r="O88" i="1"/>
  <c r="N88" i="1"/>
  <c r="H95" i="1"/>
  <c r="V95" i="1" s="1"/>
  <c r="P95" i="1"/>
  <c r="D91" i="1"/>
  <c r="D86" i="1" s="1"/>
  <c r="K78" i="1"/>
  <c r="R79" i="1"/>
  <c r="U59" i="1"/>
  <c r="Q59" i="1"/>
  <c r="N59" i="1"/>
  <c r="S59" i="1"/>
  <c r="O59" i="1"/>
  <c r="W59" i="1"/>
  <c r="H109" i="1"/>
  <c r="V110" i="1"/>
  <c r="H175" i="1"/>
  <c r="V176" i="1"/>
  <c r="V175" i="1" s="1"/>
  <c r="T95" i="1"/>
  <c r="P86" i="1"/>
  <c r="E85" i="1"/>
  <c r="P85" i="1" s="1"/>
  <c r="H67" i="1"/>
  <c r="V68" i="1"/>
  <c r="V82" i="1"/>
  <c r="H80" i="1"/>
  <c r="I78" i="1"/>
  <c r="I28" i="1" s="1"/>
  <c r="D58" i="1"/>
  <c r="V56" i="1"/>
  <c r="H54" i="1"/>
  <c r="V54" i="1" s="1"/>
  <c r="H51" i="1"/>
  <c r="V52" i="1"/>
  <c r="R50" i="1"/>
  <c r="F27" i="1"/>
  <c r="F49" i="1"/>
  <c r="W110" i="1"/>
  <c r="S110" i="1"/>
  <c r="O110" i="1"/>
  <c r="D109" i="1"/>
  <c r="N110" i="1"/>
  <c r="U110" i="1"/>
  <c r="Q110" i="1"/>
  <c r="D176" i="1"/>
  <c r="D97" i="1"/>
  <c r="N113" i="1"/>
  <c r="U113" i="1"/>
  <c r="Q113" i="1"/>
  <c r="W113" i="1"/>
  <c r="S113" i="1"/>
  <c r="O113" i="1"/>
  <c r="T86" i="1"/>
  <c r="G85" i="1"/>
  <c r="T85" i="1" s="1"/>
  <c r="R86" i="1"/>
  <c r="W89" i="1"/>
  <c r="S89" i="1"/>
  <c r="O89" i="1"/>
  <c r="N89" i="1"/>
  <c r="U89" i="1"/>
  <c r="Q89" i="1"/>
  <c r="G79" i="1"/>
  <c r="T80" i="1"/>
  <c r="D67" i="1"/>
  <c r="W68" i="1"/>
  <c r="S68" i="1"/>
  <c r="O68" i="1"/>
  <c r="N68" i="1"/>
  <c r="U68" i="1"/>
  <c r="Q68" i="1"/>
  <c r="U77" i="1"/>
  <c r="Q77" i="1"/>
  <c r="N77" i="1"/>
  <c r="O77" i="1"/>
  <c r="W77" i="1"/>
  <c r="S77" i="1"/>
  <c r="G65" i="1"/>
  <c r="T65" i="1" s="1"/>
  <c r="T66" i="1"/>
  <c r="U61" i="1"/>
  <c r="Q61" i="1"/>
  <c r="N61" i="1"/>
  <c r="S61" i="1"/>
  <c r="O61" i="1"/>
  <c r="W61" i="1"/>
  <c r="U57" i="1"/>
  <c r="Q57" i="1"/>
  <c r="N57" i="1"/>
  <c r="S57" i="1"/>
  <c r="O57" i="1"/>
  <c r="W57" i="1"/>
  <c r="U55" i="1"/>
  <c r="Q55" i="1"/>
  <c r="N55" i="1"/>
  <c r="O55" i="1" s="1"/>
  <c r="S55" i="1"/>
  <c r="W55" i="1"/>
  <c r="D54" i="1"/>
  <c r="D51" i="1" s="1"/>
  <c r="W60" i="1"/>
  <c r="S60" i="1"/>
  <c r="O60" i="1"/>
  <c r="N60" i="1"/>
  <c r="U60" i="1"/>
  <c r="Q60" i="1"/>
  <c r="U53" i="1"/>
  <c r="Q53" i="1"/>
  <c r="N53" i="1"/>
  <c r="S53" i="1"/>
  <c r="W53" i="1"/>
  <c r="O53" i="1"/>
  <c r="K27" i="1"/>
  <c r="K49" i="1"/>
  <c r="K48" i="1" s="1"/>
  <c r="E50" i="1"/>
  <c r="P51" i="1"/>
  <c r="H106" i="1"/>
  <c r="V107" i="1"/>
  <c r="W107" i="1" s="1"/>
  <c r="U90" i="1"/>
  <c r="Q90" i="1"/>
  <c r="W90" i="1"/>
  <c r="S90" i="1"/>
  <c r="O90" i="1"/>
  <c r="N90" i="1"/>
  <c r="N96" i="1"/>
  <c r="O96" i="1" s="1"/>
  <c r="H86" i="1"/>
  <c r="V87" i="1"/>
  <c r="U83" i="1"/>
  <c r="Q83" i="1"/>
  <c r="W83" i="1"/>
  <c r="S83" i="1"/>
  <c r="O83" i="1"/>
  <c r="N83" i="1"/>
  <c r="U81" i="1"/>
  <c r="Q81" i="1"/>
  <c r="N81" i="1"/>
  <c r="S81" i="1"/>
  <c r="O81" i="1"/>
  <c r="W81" i="1"/>
  <c r="D80" i="1"/>
  <c r="V76" i="1"/>
  <c r="H74" i="1"/>
  <c r="E79" i="1"/>
  <c r="P80" i="1"/>
  <c r="T51" i="1"/>
  <c r="J27" i="1"/>
  <c r="J26" i="1" s="1"/>
  <c r="J25" i="1" s="1"/>
  <c r="J49" i="1"/>
  <c r="J48" i="1" s="1"/>
  <c r="N51" i="1" l="1"/>
  <c r="W51" i="1"/>
  <c r="S51" i="1"/>
  <c r="O51" i="1"/>
  <c r="Q51" i="1"/>
  <c r="U51" i="1"/>
  <c r="S86" i="1"/>
  <c r="O86" i="1"/>
  <c r="N86" i="1"/>
  <c r="D85" i="1"/>
  <c r="U86" i="1"/>
  <c r="Q86" i="1"/>
  <c r="G50" i="1"/>
  <c r="V106" i="1"/>
  <c r="H30" i="1"/>
  <c r="V30" i="1" s="1"/>
  <c r="K26" i="1"/>
  <c r="K25" i="1" s="1"/>
  <c r="T79" i="1"/>
  <c r="G78" i="1"/>
  <c r="U97" i="1"/>
  <c r="Q97" i="1"/>
  <c r="W97" i="1"/>
  <c r="S97" i="1"/>
  <c r="O97" i="1"/>
  <c r="N97" i="1"/>
  <c r="D95" i="1"/>
  <c r="W58" i="1"/>
  <c r="S58" i="1"/>
  <c r="O58" i="1"/>
  <c r="N58" i="1"/>
  <c r="U58" i="1"/>
  <c r="Q58" i="1"/>
  <c r="V109" i="1"/>
  <c r="H32" i="1"/>
  <c r="V32" i="1" s="1"/>
  <c r="K28" i="1"/>
  <c r="R28" i="1" s="1"/>
  <c r="R78" i="1"/>
  <c r="U92" i="1"/>
  <c r="Q92" i="1"/>
  <c r="W92" i="1"/>
  <c r="S92" i="1"/>
  <c r="O92" i="1"/>
  <c r="N92" i="1"/>
  <c r="N74" i="1"/>
  <c r="S74" i="1"/>
  <c r="O74" i="1"/>
  <c r="U74" i="1"/>
  <c r="Q74" i="1"/>
  <c r="D72" i="1"/>
  <c r="I49" i="1"/>
  <c r="I48" i="1" s="1"/>
  <c r="N80" i="1"/>
  <c r="D79" i="1"/>
  <c r="U80" i="1"/>
  <c r="Q80" i="1"/>
  <c r="W80" i="1"/>
  <c r="S80" i="1"/>
  <c r="O80" i="1"/>
  <c r="N54" i="1"/>
  <c r="W54" i="1"/>
  <c r="S54" i="1"/>
  <c r="O54" i="1"/>
  <c r="Q54" i="1"/>
  <c r="U54" i="1"/>
  <c r="U176" i="1"/>
  <c r="U175" i="1" s="1"/>
  <c r="Q176" i="1"/>
  <c r="Q175" i="1" s="1"/>
  <c r="W176" i="1"/>
  <c r="W175" i="1" s="1"/>
  <c r="S176" i="1"/>
  <c r="S175" i="1" s="1"/>
  <c r="D175" i="1"/>
  <c r="N176" i="1"/>
  <c r="N175" i="1" s="1"/>
  <c r="U109" i="1"/>
  <c r="Q109" i="1"/>
  <c r="W109" i="1"/>
  <c r="S109" i="1"/>
  <c r="O109" i="1"/>
  <c r="N109" i="1"/>
  <c r="D32" i="1"/>
  <c r="R49" i="1"/>
  <c r="F48" i="1"/>
  <c r="R48" i="1" s="1"/>
  <c r="V51" i="1"/>
  <c r="H66" i="1"/>
  <c r="V67" i="1"/>
  <c r="W91" i="1"/>
  <c r="S91" i="1"/>
  <c r="U91" i="1"/>
  <c r="Q91" i="1"/>
  <c r="N91" i="1"/>
  <c r="O91" i="1" s="1"/>
  <c r="U99" i="1"/>
  <c r="Q99" i="1"/>
  <c r="W99" i="1"/>
  <c r="S99" i="1"/>
  <c r="O99" i="1"/>
  <c r="N99" i="1"/>
  <c r="U106" i="1"/>
  <c r="Q106" i="1"/>
  <c r="W106" i="1"/>
  <c r="S106" i="1"/>
  <c r="O106" i="1"/>
  <c r="D30" i="1"/>
  <c r="P79" i="1"/>
  <c r="E78" i="1"/>
  <c r="E27" i="1"/>
  <c r="P50" i="1"/>
  <c r="U67" i="1"/>
  <c r="Q67" i="1"/>
  <c r="W67" i="1"/>
  <c r="S67" i="1"/>
  <c r="O67" i="1"/>
  <c r="D66" i="1"/>
  <c r="R27" i="1"/>
  <c r="F26" i="1"/>
  <c r="V80" i="1"/>
  <c r="H79" i="1"/>
  <c r="H153" i="1"/>
  <c r="H41" i="1" s="1"/>
  <c r="V41" i="1" s="1"/>
  <c r="H46" i="1"/>
  <c r="V46" i="1" s="1"/>
  <c r="V74" i="1"/>
  <c r="W74" i="1" s="1"/>
  <c r="H72" i="1"/>
  <c r="V72" i="1" s="1"/>
  <c r="V86" i="1"/>
  <c r="W86" i="1" s="1"/>
  <c r="H85" i="1"/>
  <c r="V85" i="1" s="1"/>
  <c r="I26" i="1"/>
  <c r="I25" i="1" s="1"/>
  <c r="P78" i="1" l="1"/>
  <c r="E28" i="1"/>
  <c r="P28" i="1" s="1"/>
  <c r="T78" i="1"/>
  <c r="G28" i="1"/>
  <c r="T28" i="1" s="1"/>
  <c r="N85" i="1"/>
  <c r="U85" i="1"/>
  <c r="Q85" i="1"/>
  <c r="W85" i="1"/>
  <c r="S85" i="1"/>
  <c r="O85" i="1"/>
  <c r="R26" i="1"/>
  <c r="F25" i="1"/>
  <c r="V66" i="1"/>
  <c r="H65" i="1"/>
  <c r="W95" i="1"/>
  <c r="S95" i="1"/>
  <c r="N95" i="1"/>
  <c r="O95" i="1" s="1"/>
  <c r="U95" i="1"/>
  <c r="Q95" i="1"/>
  <c r="G27" i="1"/>
  <c r="T50" i="1"/>
  <c r="G49" i="1"/>
  <c r="P27" i="1"/>
  <c r="W30" i="1"/>
  <c r="S30" i="1"/>
  <c r="O30" i="1"/>
  <c r="N30" i="1"/>
  <c r="U30" i="1"/>
  <c r="Q30" i="1"/>
  <c r="W32" i="1"/>
  <c r="S32" i="1"/>
  <c r="O32" i="1"/>
  <c r="U32" i="1"/>
  <c r="Q32" i="1"/>
  <c r="N32" i="1"/>
  <c r="D153" i="1"/>
  <c r="O175" i="1"/>
  <c r="D46" i="1"/>
  <c r="U72" i="1"/>
  <c r="Q72" i="1"/>
  <c r="O72" i="1"/>
  <c r="S72" i="1"/>
  <c r="N72" i="1"/>
  <c r="W72" i="1"/>
  <c r="V79" i="1"/>
  <c r="H78" i="1"/>
  <c r="N66" i="1"/>
  <c r="D65" i="1"/>
  <c r="U66" i="1"/>
  <c r="Q66" i="1"/>
  <c r="W66" i="1"/>
  <c r="S66" i="1"/>
  <c r="O66" i="1"/>
  <c r="E49" i="1"/>
  <c r="O176" i="1"/>
  <c r="W79" i="1"/>
  <c r="S79" i="1"/>
  <c r="U79" i="1"/>
  <c r="Q79" i="1"/>
  <c r="N79" i="1"/>
  <c r="O79" i="1" s="1"/>
  <c r="D78" i="1"/>
  <c r="N78" i="1" l="1"/>
  <c r="U78" i="1"/>
  <c r="Q78" i="1"/>
  <c r="S78" i="1"/>
  <c r="O78" i="1"/>
  <c r="D28" i="1"/>
  <c r="E48" i="1"/>
  <c r="P48" i="1" s="1"/>
  <c r="P49" i="1"/>
  <c r="V78" i="1"/>
  <c r="W78" i="1" s="1"/>
  <c r="H28" i="1"/>
  <c r="V28" i="1" s="1"/>
  <c r="W46" i="1"/>
  <c r="S46" i="1"/>
  <c r="N46" i="1"/>
  <c r="O46" i="1" s="1"/>
  <c r="U46" i="1"/>
  <c r="Q46" i="1"/>
  <c r="E26" i="1"/>
  <c r="R25" i="1"/>
  <c r="T49" i="1"/>
  <c r="G48" i="1"/>
  <c r="T48" i="1" s="1"/>
  <c r="V65" i="1"/>
  <c r="H50" i="1"/>
  <c r="W65" i="1"/>
  <c r="S65" i="1"/>
  <c r="O65" i="1"/>
  <c r="N65" i="1"/>
  <c r="U65" i="1"/>
  <c r="Q65" i="1"/>
  <c r="D50" i="1"/>
  <c r="O153" i="1"/>
  <c r="D41" i="1"/>
  <c r="G26" i="1"/>
  <c r="T27" i="1"/>
  <c r="V50" i="1" l="1"/>
  <c r="H49" i="1"/>
  <c r="H27" i="1"/>
  <c r="W50" i="1"/>
  <c r="S50" i="1"/>
  <c r="U50" i="1"/>
  <c r="N50" i="1"/>
  <c r="O50" i="1" s="1"/>
  <c r="D49" i="1"/>
  <c r="Q50" i="1"/>
  <c r="D27" i="1"/>
  <c r="W28" i="1"/>
  <c r="S28" i="1"/>
  <c r="O28" i="1"/>
  <c r="U28" i="1"/>
  <c r="Q28" i="1"/>
  <c r="N28" i="1"/>
  <c r="G25" i="1"/>
  <c r="T26" i="1"/>
  <c r="E25" i="1"/>
  <c r="P26" i="1"/>
  <c r="W41" i="1"/>
  <c r="S41" i="1"/>
  <c r="U41" i="1"/>
  <c r="Q41" i="1"/>
  <c r="N41" i="1"/>
  <c r="O41" i="1" s="1"/>
  <c r="P25" i="1" l="1"/>
  <c r="S27" i="1"/>
  <c r="U27" i="1"/>
  <c r="Q27" i="1"/>
  <c r="D26" i="1"/>
  <c r="N27" i="1"/>
  <c r="O27" i="1" s="1"/>
  <c r="H26" i="1"/>
  <c r="V27" i="1"/>
  <c r="W27" i="1" s="1"/>
  <c r="T25" i="1"/>
  <c r="H48" i="1"/>
  <c r="V48" i="1" s="1"/>
  <c r="V49" i="1"/>
  <c r="U49" i="1"/>
  <c r="Q49" i="1"/>
  <c r="D48" i="1"/>
  <c r="W49" i="1"/>
  <c r="S49" i="1"/>
  <c r="N49" i="1"/>
  <c r="O49" i="1" s="1"/>
  <c r="S26" i="1" l="1"/>
  <c r="N26" i="1"/>
  <c r="O26" i="1" s="1"/>
  <c r="U26" i="1"/>
  <c r="Q26" i="1"/>
  <c r="D25" i="1"/>
  <c r="H25" i="1"/>
  <c r="V26" i="1"/>
  <c r="W26" i="1" s="1"/>
  <c r="U48" i="1"/>
  <c r="Q48" i="1"/>
  <c r="W48" i="1"/>
  <c r="S48" i="1"/>
  <c r="N48" i="1"/>
  <c r="O48" i="1" s="1"/>
  <c r="V25" i="1" l="1"/>
  <c r="W25" i="1"/>
  <c r="S25" i="1"/>
  <c r="N25" i="1"/>
  <c r="O25" i="1" s="1"/>
  <c r="U25" i="1"/>
  <c r="Q25" i="1"/>
</calcChain>
</file>

<file path=xl/sharedStrings.xml><?xml version="1.0" encoding="utf-8"?>
<sst xmlns="http://schemas.openxmlformats.org/spreadsheetml/2006/main" count="687" uniqueCount="333">
  <si>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</si>
  <si>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</si>
  <si>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</si>
  <si>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</si>
  <si>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</si>
  <si>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</si>
  <si>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</si>
  <si>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</si>
  <si>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</si>
  <si>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</si>
  <si>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</si>
  <si>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</si>
  <si>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</si>
  <si>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</si>
  <si>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</si>
  <si>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</si>
  <si>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</si>
  <si>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</si>
  <si>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</si>
  <si>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</si>
  <si>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</si>
  <si>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</si>
  <si>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</si>
  <si>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</si>
  <si>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</si>
  <si>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</si>
  <si>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</si>
  <si>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</si>
  <si>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</si>
  <si>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</si>
  <si>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</si>
  <si>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</si>
  <si>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</si>
  <si>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</si>
  <si>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</si>
  <si>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</si>
  <si>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</si>
  <si>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</si>
  <si>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</si>
  <si>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</si>
  <si>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</si>
  <si>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</si>
  <si>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</si>
  <si>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</si>
  <si>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</si>
  <si>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</si>
  <si>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</si>
  <si>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</si>
  <si>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</si>
  <si>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</si>
  <si>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</si>
  <si>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</si>
  <si>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</si>
  <si>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</si>
  <si>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</si>
  <si>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</si>
  <si>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</si>
  <si>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</si>
  <si>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</si>
  <si>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</si>
  <si>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</si>
  <si>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</si>
  <si>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</si>
  <si>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</si>
  <si>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</si>
  <si>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</si>
  <si>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</si>
  <si>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</si>
  <si>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</si>
  <si>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</si>
  <si>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</si>
  <si>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</si>
  <si>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</si>
  <si>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</si>
  <si>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</si>
  <si>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</si>
  <si>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</si>
  <si>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</si>
  <si>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</si>
  <si>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</si>
  <si>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</si>
  <si>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</si>
  <si>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</si>
  <si>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</si>
  <si>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</si>
  <si>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</si>
  <si>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</si>
  <si>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</si>
  <si>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</si>
  <si>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</si>
  <si>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</si>
  <si>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</si>
  <si>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</si>
  <si>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</si>
  <si>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</si>
  <si>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</si>
  <si>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</si>
  <si>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</si>
  <si>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</si>
  <si>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</si>
  <si>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</si>
  <si>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</si>
  <si>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</si>
  <si>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</si>
  <si>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</si>
  <si>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</si>
  <si>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</si>
  <si>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</si>
  <si>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</si>
  <si>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</si>
  <si>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</si>
  <si>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</si>
  <si>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</si>
  <si>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</si>
  <si>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</si>
  <si>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</si>
  <si>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</si>
  <si>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</si>
  <si>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</si>
  <si>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</si>
  <si>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</si>
  <si>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</si>
  <si>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</si>
  <si>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</si>
  <si>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</si>
  <si>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</si>
  <si>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</si>
  <si>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</si>
  <si>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</si>
  <si>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</si>
  <si>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</si>
  <si>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</si>
  <si>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</si>
  <si>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</si>
  <si>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</si>
  <si>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</si>
  <si>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</si>
  <si>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</si>
  <si>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</si>
  <si>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</si>
  <si>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</si>
  <si>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</si>
  <si>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</si>
  <si>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</si>
  <si>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</si>
  <si>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</si>
  <si>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</si>
  <si>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</si>
  <si>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</si>
  <si>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</si>
  <si>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</si>
  <si>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</si>
  <si>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</si>
  <si>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</si>
  <si>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</si>
  <si>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</si>
  <si>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</si>
  <si>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</si>
  <si>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</si>
  <si>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</si>
  <si>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</si>
  <si>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</si>
  <si>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</si>
  <si>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</si>
  <si>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</si>
  <si>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</si>
  <si>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</si>
  <si>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</si>
  <si>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</si>
  <si>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</si>
  <si>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</si>
  <si>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</si>
  <si>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</si>
  <si>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</si>
  <si>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</si>
  <si>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</si>
  <si>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</si>
  <si>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</si>
  <si>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</si>
  <si>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</si>
  <si>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</si>
  <si>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</si>
  <si>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</si>
  <si>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</si>
  <si>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</si>
  <si>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</si>
  <si>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</si>
  <si>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</si>
  <si>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</si>
  <si>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</si>
  <si>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</si>
  <si>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</si>
  <si>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</si>
  <si>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</si>
  <si>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</si>
  <si>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</si>
  <si>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</si>
  <si>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</si>
  <si>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</si>
  <si>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</si>
  <si>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</si>
  <si>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</si>
  <si>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</si>
  <si>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</si>
  <si>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</si>
  <si>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</si>
  <si>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</si>
  <si>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</si>
  <si>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</si>
  <si>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</si>
  <si>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</si>
  <si>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</si>
  <si>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</si>
  <si>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</si>
  <si>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</si>
  <si>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</si>
  <si>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</si>
  <si>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</si>
  <si>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</si>
  <si>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</si>
  <si>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</si>
  <si>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</si>
  <si>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</si>
  <si>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</si>
  <si>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</si>
  <si>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</si>
  <si>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</si>
  <si>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</si>
  <si>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</si>
  <si>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</si>
  <si>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</si>
  <si>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</si>
  <si>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</si>
  <si>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</si>
  <si>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</si>
  <si>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</si>
  <si>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</si>
  <si>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</si>
  <si>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</si>
  <si>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</si>
  <si>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</si>
  <si>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</si>
  <si>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</si>
  <si>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</si>
  <si>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</si>
  <si>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</si>
  <si>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</si>
  <si>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</si>
  <si>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</si>
  <si>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</si>
  <si>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</si>
  <si>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</si>
  <si>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</si>
  <si>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</si>
  <si>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</si>
  <si>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</si>
  <si>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</si>
  <si>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</si>
  <si>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</si>
  <si>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</si>
  <si>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</si>
  <si>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</si>
  <si>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</si>
  <si>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</si>
  <si>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</si>
  <si>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</si>
  <si>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</si>
  <si>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</si>
  <si>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</si>
  <si>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</si>
  <si>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</si>
  <si>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</si>
  <si>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</si>
  <si>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Отклонение по финансированию обусловлено отсутствием заявок ТП и заключенных договоров в отчетном периоде</t>
  </si>
  <si>
    <t>Отклонение обусловлено погашением кредиторской задолженности 2024 года</t>
  </si>
  <si>
    <t xml:space="preserve">Отклонение обусловлено отставанием от графика производства работ подрядной организацией в связи с необходимостью разминирования трассы ВЛ в связи с обнаружением боеприпасов при выполнении работ по строительству ПС 110 кВ «Ведучи» </t>
  </si>
  <si>
    <t>Отклонение обусловлено необходимостью исполнениея обязательств в рамках договора ТП от 04.04.2023 № 23421/2022/ЧЭ/ИКРЭС</t>
  </si>
  <si>
    <t>P_Che478_24</t>
  </si>
  <si>
    <t>P_Che479_24</t>
  </si>
  <si>
    <t>Отклонение обусловлено поздним предоставлением документов для оплаты подрядной организацией</t>
  </si>
  <si>
    <t>M_Che436</t>
  </si>
  <si>
    <t>Отклонение обусловлено финансированием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</si>
  <si>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>M_Che431</t>
  </si>
  <si>
    <t>M_Che423</t>
  </si>
  <si>
    <t>Отклонение обусловлено необходимостью отражения затрат заказчика-застройщика</t>
  </si>
  <si>
    <t>K_Che323</t>
  </si>
  <si>
    <t>K_Che297</t>
  </si>
  <si>
    <t>K_Che298</t>
  </si>
  <si>
    <t>I_Che165</t>
  </si>
  <si>
    <t>K_Che352</t>
  </si>
  <si>
    <t>Отклонение обусловлено опережением графика выполнения работ</t>
  </si>
  <si>
    <t>O_Che476</t>
  </si>
  <si>
    <t>M_Che445</t>
  </si>
  <si>
    <t>Отклонение в связи с превышением объема финансирования в 2024 году, в том числе экономия по факту ввода объекта в эксплуатацию (РС-14 от 25.12.2025 № 23). Кредиторская задолженность отсутствует</t>
  </si>
  <si>
    <t>M_Che446</t>
  </si>
  <si>
    <t>M_Che447</t>
  </si>
  <si>
    <t>M_Che448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</si>
  <si>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29.12.2022 (протокол от 30.12.2022 № 604).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</si>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</sst>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Fill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vertical="center" wrapText="1" shrinkToFit="1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193"/>
  <sheetViews>
    <sheetView tabSelected="1" showRuler="0" topLeftCell="B9" zoomScale="60" zoomScaleNormal="60" zoomScaleSheetLayoutView="68" workbookViewId="0">
      <selection activeCell="F33" sqref="F33"/>
    </sheetView>
  </sheetViews>
  <sheetFormatPr defaultColWidth="9" defaultRowHeight="15.75" x14ac:dyDescent="0.25"/>
  <cols>
    <col min="1" max="1" width="10" style="18" customWidth="1"/>
    <col min="2" max="2" width="68.875" style="18" customWidth="1"/>
    <col min="3" max="3" width="21.375" style="18" customWidth="1"/>
    <col min="4" max="4" width="13" style="19" customWidth="1"/>
    <col min="5" max="14" width="10.875" style="19" customWidth="1"/>
    <col min="15" max="15" width="13.625" style="19" customWidth="1"/>
    <col min="16" max="23" width="10.875" style="19" customWidth="1"/>
    <col min="24" max="24" width="45.5" style="18" customWidth="1"/>
    <col min="25" max="25" width="19.25" style="18" customWidth="1"/>
    <col min="26" max="26" width="10.75" style="18" customWidth="1"/>
    <col min="27" max="49" width="9" style="18" customWidth="1"/>
    <col min="50" max="16384" width="9" style="18"/>
  </cols>
  <sheetData>
    <row r="1" spans="1:26" s="1" customFormat="1" ht="18.75" x14ac:dyDescent="0.25">
      <c r="X1" s="2" t="s">
        <v>0</v>
      </c>
    </row>
    <row r="2" spans="1:26" s="1" customFormat="1" ht="18.75" x14ac:dyDescent="0.3">
      <c r="X2" s="3" t="s">
        <v>1</v>
      </c>
    </row>
    <row r="3" spans="1:26" s="1" customFormat="1" ht="18.75" x14ac:dyDescent="0.3">
      <c r="X3" s="3" t="s">
        <v>2</v>
      </c>
    </row>
    <row r="4" spans="1:26" s="6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6" s="6" customFormat="1" ht="18.75" customHeight="1" x14ac:dyDescent="0.3">
      <c r="A5" s="7" t="s">
        <v>251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8"/>
    </row>
    <row r="6" spans="1:26" s="6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6" customFormat="1" ht="18.75" customHeight="1" x14ac:dyDescent="0.3">
      <c r="A7" s="7" t="s">
        <v>252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6" s="1" customForma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6" s="1" customForma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s="1" customFormat="1" ht="18.75" x14ac:dyDescent="0.3">
      <c r="A10" s="13" t="s">
        <v>253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4"/>
    </row>
    <row r="11" spans="1:26" s="1" customFormat="1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3"/>
    </row>
    <row r="12" spans="1:26" s="1" customFormat="1" ht="18.75" x14ac:dyDescent="0.25">
      <c r="A12" s="16" t="s">
        <v>254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s="1" customFormat="1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</row>
    <row r="14" spans="1:26" ht="18.75" customHeight="1" x14ac:dyDescent="0.25">
      <c r="N14" s="20"/>
      <c r="O14" s="20"/>
      <c r="P14" s="20"/>
      <c r="Q14" s="20"/>
      <c r="R14" s="20"/>
      <c r="S14" s="20"/>
      <c r="T14" s="21"/>
      <c r="U14" s="22"/>
      <c r="V14" s="22"/>
      <c r="W14" s="23"/>
    </row>
    <row r="15" spans="1:26" ht="18.75" customHeight="1" x14ac:dyDescent="0.25">
      <c r="N15" s="20"/>
      <c r="O15" s="20"/>
      <c r="P15" s="20"/>
      <c r="Q15" s="20"/>
      <c r="R15" s="20"/>
      <c r="S15" s="20"/>
      <c r="T15" s="21"/>
      <c r="U15" s="22"/>
      <c r="V15" s="22"/>
      <c r="W15" s="24"/>
    </row>
    <row r="17" spans="1:26" s="25" customFormat="1" x14ac:dyDescent="0.25"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6" s="25" customFormat="1" x14ac:dyDescent="0.25">
      <c r="A18" s="27"/>
      <c r="B18" s="27"/>
      <c r="C18" s="27"/>
      <c r="D18" s="28"/>
      <c r="E18" s="28"/>
      <c r="F18" s="28"/>
      <c r="G18" s="28"/>
      <c r="H18" s="28"/>
      <c r="I18" s="29"/>
      <c r="J18" s="28"/>
      <c r="K18" s="28"/>
      <c r="L18" s="28"/>
      <c r="M18" s="28"/>
      <c r="N18" s="27"/>
      <c r="O18" s="27"/>
      <c r="P18" s="27"/>
      <c r="Q18" s="27"/>
      <c r="R18" s="27"/>
      <c r="S18" s="27"/>
      <c r="T18" s="27"/>
      <c r="U18" s="27"/>
      <c r="V18" s="27"/>
      <c r="W18" s="27"/>
    </row>
    <row r="19" spans="1:26" ht="29.25" customHeight="1" x14ac:dyDescent="0.25">
      <c r="A19" s="56" t="s">
        <v>6</v>
      </c>
      <c r="B19" s="56" t="s">
        <v>7</v>
      </c>
      <c r="C19" s="56" t="s">
        <v>8</v>
      </c>
      <c r="D19" s="56" t="s">
        <v>9</v>
      </c>
      <c r="E19" s="56"/>
      <c r="F19" s="56"/>
      <c r="G19" s="56"/>
      <c r="H19" s="56"/>
      <c r="I19" s="56"/>
      <c r="J19" s="56"/>
      <c r="K19" s="56"/>
      <c r="L19" s="56"/>
      <c r="M19" s="56"/>
      <c r="N19" s="56" t="s">
        <v>10</v>
      </c>
      <c r="O19" s="56"/>
      <c r="P19" s="56"/>
      <c r="Q19" s="56"/>
      <c r="R19" s="56"/>
      <c r="S19" s="56"/>
      <c r="T19" s="56"/>
      <c r="U19" s="56"/>
      <c r="V19" s="56"/>
      <c r="W19" s="56"/>
      <c r="X19" s="56" t="s">
        <v>11</v>
      </c>
    </row>
    <row r="20" spans="1:26" ht="29.25" customHeight="1" x14ac:dyDescent="0.25">
      <c r="A20" s="56"/>
      <c r="B20" s="56"/>
      <c r="C20" s="56"/>
      <c r="D20" s="56" t="s">
        <v>12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1:26" ht="29.25" customHeight="1" x14ac:dyDescent="0.25">
      <c r="A21" s="56"/>
      <c r="B21" s="56"/>
      <c r="C21" s="56"/>
      <c r="D21" s="56" t="s">
        <v>13</v>
      </c>
      <c r="E21" s="56"/>
      <c r="F21" s="56"/>
      <c r="G21" s="56"/>
      <c r="H21" s="56"/>
      <c r="I21" s="56" t="s">
        <v>14</v>
      </c>
      <c r="J21" s="56"/>
      <c r="K21" s="56"/>
      <c r="L21" s="56"/>
      <c r="M21" s="56"/>
      <c r="N21" s="57" t="s">
        <v>15</v>
      </c>
      <c r="O21" s="57"/>
      <c r="P21" s="57" t="s">
        <v>16</v>
      </c>
      <c r="Q21" s="57"/>
      <c r="R21" s="58" t="s">
        <v>17</v>
      </c>
      <c r="S21" s="58"/>
      <c r="T21" s="57" t="s">
        <v>18</v>
      </c>
      <c r="U21" s="57"/>
      <c r="V21" s="57" t="s">
        <v>19</v>
      </c>
      <c r="W21" s="57"/>
      <c r="X21" s="56"/>
    </row>
    <row r="22" spans="1:26" ht="49.5" customHeight="1" x14ac:dyDescent="0.25">
      <c r="A22" s="56"/>
      <c r="B22" s="56"/>
      <c r="C22" s="56"/>
      <c r="D22" s="57" t="s">
        <v>15</v>
      </c>
      <c r="E22" s="57" t="s">
        <v>16</v>
      </c>
      <c r="F22" s="58" t="s">
        <v>17</v>
      </c>
      <c r="G22" s="57" t="s">
        <v>18</v>
      </c>
      <c r="H22" s="57" t="s">
        <v>19</v>
      </c>
      <c r="I22" s="57" t="s">
        <v>20</v>
      </c>
      <c r="J22" s="57" t="s">
        <v>16</v>
      </c>
      <c r="K22" s="58" t="s">
        <v>17</v>
      </c>
      <c r="L22" s="57" t="s">
        <v>18</v>
      </c>
      <c r="M22" s="57" t="s">
        <v>19</v>
      </c>
      <c r="N22" s="57"/>
      <c r="O22" s="57"/>
      <c r="P22" s="57"/>
      <c r="Q22" s="57"/>
      <c r="R22" s="58"/>
      <c r="S22" s="58"/>
      <c r="T22" s="57"/>
      <c r="U22" s="57"/>
      <c r="V22" s="57"/>
      <c r="W22" s="57"/>
      <c r="X22" s="56"/>
    </row>
    <row r="23" spans="1:26" ht="48" customHeight="1" x14ac:dyDescent="0.25">
      <c r="A23" s="56"/>
      <c r="B23" s="56"/>
      <c r="C23" s="56"/>
      <c r="D23" s="57"/>
      <c r="E23" s="57"/>
      <c r="F23" s="58"/>
      <c r="G23" s="57"/>
      <c r="H23" s="57"/>
      <c r="I23" s="57"/>
      <c r="J23" s="57"/>
      <c r="K23" s="58"/>
      <c r="L23" s="57"/>
      <c r="M23" s="57"/>
      <c r="N23" s="59" t="s">
        <v>21</v>
      </c>
      <c r="O23" s="59" t="s">
        <v>22</v>
      </c>
      <c r="P23" s="59" t="s">
        <v>21</v>
      </c>
      <c r="Q23" s="59" t="s">
        <v>22</v>
      </c>
      <c r="R23" s="59" t="s">
        <v>21</v>
      </c>
      <c r="S23" s="59" t="s">
        <v>22</v>
      </c>
      <c r="T23" s="59" t="s">
        <v>21</v>
      </c>
      <c r="U23" s="59" t="s">
        <v>22</v>
      </c>
      <c r="V23" s="59" t="s">
        <v>21</v>
      </c>
      <c r="W23" s="59" t="s">
        <v>22</v>
      </c>
      <c r="X23" s="56"/>
      <c r="Z23" s="30"/>
    </row>
    <row r="24" spans="1:26" x14ac:dyDescent="0.25">
      <c r="A24" s="33">
        <v>1</v>
      </c>
      <c r="B24" s="33">
        <f>A24+1</f>
        <v>2</v>
      </c>
      <c r="C24" s="33">
        <f t="shared" ref="C24:M24" si="0">B24+1</f>
        <v>3</v>
      </c>
      <c r="D24" s="33">
        <f t="shared" si="0"/>
        <v>4</v>
      </c>
      <c r="E24" s="33">
        <f t="shared" si="0"/>
        <v>5</v>
      </c>
      <c r="F24" s="33">
        <f t="shared" si="0"/>
        <v>6</v>
      </c>
      <c r="G24" s="33">
        <f t="shared" si="0"/>
        <v>7</v>
      </c>
      <c r="H24" s="33">
        <f t="shared" si="0"/>
        <v>8</v>
      </c>
      <c r="I24" s="33">
        <f t="shared" si="0"/>
        <v>9</v>
      </c>
      <c r="J24" s="33">
        <f t="shared" si="0"/>
        <v>10</v>
      </c>
      <c r="K24" s="33">
        <f t="shared" si="0"/>
        <v>11</v>
      </c>
      <c r="L24" s="33">
        <f t="shared" si="0"/>
        <v>12</v>
      </c>
      <c r="M24" s="33">
        <f t="shared" si="0"/>
        <v>13</v>
      </c>
      <c r="N24" s="33">
        <v>14</v>
      </c>
      <c r="O24" s="33">
        <v>15</v>
      </c>
      <c r="P24" s="33">
        <v>16</v>
      </c>
      <c r="Q24" s="33">
        <v>17</v>
      </c>
      <c r="R24" s="33">
        <v>18</v>
      </c>
      <c r="S24" s="33">
        <v>19</v>
      </c>
      <c r="T24" s="33">
        <v>20</v>
      </c>
      <c r="U24" s="33">
        <v>21</v>
      </c>
      <c r="V24" s="33">
        <v>22</v>
      </c>
      <c r="W24" s="33">
        <v>23</v>
      </c>
      <c r="X24" s="33">
        <v>24</v>
      </c>
    </row>
    <row r="25" spans="1:26" ht="16.5" x14ac:dyDescent="0.25">
      <c r="A25" s="60">
        <v>0</v>
      </c>
      <c r="B25" s="32" t="s">
        <v>23</v>
      </c>
      <c r="C25" s="61" t="s">
        <v>24</v>
      </c>
      <c r="D25" s="62">
        <f>D26+D33+D41+D47</f>
        <v>4220.409852681496</v>
      </c>
      <c r="E25" s="62">
        <f t="shared" ref="E25:M25" si="1">E26+E33+E41+E47</f>
        <v>611.27659799317462</v>
      </c>
      <c r="F25" s="62">
        <f t="shared" si="1"/>
        <v>0</v>
      </c>
      <c r="G25" s="62">
        <f t="shared" si="1"/>
        <v>158.78124620194404</v>
      </c>
      <c r="H25" s="62">
        <f t="shared" si="1"/>
        <v>3450.3520084863771</v>
      </c>
      <c r="I25" s="62">
        <f t="shared" si="1"/>
        <v>634.57533892599997</v>
      </c>
      <c r="J25" s="62">
        <f t="shared" si="1"/>
        <v>0</v>
      </c>
      <c r="K25" s="62">
        <f t="shared" si="1"/>
        <v>0</v>
      </c>
      <c r="L25" s="62">
        <f t="shared" si="1"/>
        <v>65.277221641666671</v>
      </c>
      <c r="M25" s="62">
        <f t="shared" si="1"/>
        <v>569.29811728433333</v>
      </c>
      <c r="N25" s="35">
        <f>IF(D25="нд","нд",I25-D25)</f>
        <v>-3585.8345137554961</v>
      </c>
      <c r="O25" s="36">
        <f>IF($D25="нд","нд",IF(D25=0,"-",N25/D25))</f>
        <v>-0.84964129999772098</v>
      </c>
      <c r="P25" s="35">
        <f>IF(E25="нд","нд",J25-E25)</f>
        <v>-611.27659799317462</v>
      </c>
      <c r="Q25" s="37">
        <f>IF($D25="нд","нд",IF(E25=0,"-",P25/E25*100))</f>
        <v>-100</v>
      </c>
      <c r="R25" s="35">
        <f>IF(F25="нд","нд",K25-F25)</f>
        <v>0</v>
      </c>
      <c r="S25" s="37" t="str">
        <f t="shared" ref="S25:S86" si="2">IF($D25="нд","нд",IF(F25=0,"-",R25/F25*100))</f>
        <v>-</v>
      </c>
      <c r="T25" s="35">
        <f>IF(G25="нд","нд",L25-G25)</f>
        <v>-93.504024560277372</v>
      </c>
      <c r="U25" s="37">
        <f t="shared" ref="U25:U86" si="3">IF($D25="нд","нд",IF(G25=0,"-",T25/G25*100))</f>
        <v>-58.888582119676393</v>
      </c>
      <c r="V25" s="35">
        <f>IF(H25="нд","нд",M25-H25)</f>
        <v>-2881.0538912020438</v>
      </c>
      <c r="W25" s="37">
        <f t="shared" ref="W25:W86" si="4">IF($D25="нд","нд",IF(H25=0,"-",V25/H25*100))</f>
        <v>-83.500288785488976</v>
      </c>
      <c r="X25" s="33" t="s">
        <v>25</v>
      </c>
    </row>
    <row r="26" spans="1:26" ht="31.5" x14ac:dyDescent="0.25">
      <c r="A26" s="60" t="s">
        <v>26</v>
      </c>
      <c r="B26" s="32" t="s">
        <v>27</v>
      </c>
      <c r="C26" s="61" t="s">
        <v>24</v>
      </c>
      <c r="D26" s="63">
        <f>D27+D28+D29+D30+D31+D32</f>
        <v>4170.911548080916</v>
      </c>
      <c r="E26" s="63">
        <f t="shared" ref="E26:M26" si="5">E27+E28+E29+E30+E31+E32</f>
        <v>611.27659799317462</v>
      </c>
      <c r="F26" s="63">
        <f t="shared" si="5"/>
        <v>0</v>
      </c>
      <c r="G26" s="63">
        <f t="shared" si="5"/>
        <v>158.78124620194404</v>
      </c>
      <c r="H26" s="63">
        <f t="shared" si="5"/>
        <v>3400.8537038857971</v>
      </c>
      <c r="I26" s="63">
        <f t="shared" si="5"/>
        <v>634.57533892599997</v>
      </c>
      <c r="J26" s="63">
        <f t="shared" si="5"/>
        <v>0</v>
      </c>
      <c r="K26" s="63">
        <f t="shared" si="5"/>
        <v>0</v>
      </c>
      <c r="L26" s="63">
        <f t="shared" si="5"/>
        <v>65.277221641666671</v>
      </c>
      <c r="M26" s="63">
        <f t="shared" si="5"/>
        <v>569.29811728433333</v>
      </c>
      <c r="N26" s="35">
        <f t="shared" ref="N26:N51" si="6">IF(D26="нд","нд",I26-D26)</f>
        <v>-3536.3362091549161</v>
      </c>
      <c r="O26" s="36">
        <f t="shared" ref="O26:O89" si="7">IF($D26="нд","нд",IF(D26=0,"-",N26/D26))</f>
        <v>-0.84785691769992699</v>
      </c>
      <c r="P26" s="35">
        <f t="shared" ref="P26:P51" si="8">IF(E26="нд","нд",J26-E26)</f>
        <v>-611.27659799317462</v>
      </c>
      <c r="Q26" s="37">
        <f t="shared" ref="Q26:Q86" si="9">IF($D26="нд","нд",IF(E26=0,"-",P26/E26*100))</f>
        <v>-100</v>
      </c>
      <c r="R26" s="35">
        <f t="shared" ref="R26:R86" si="10">IF(F26="нд","нд",K26-F26)</f>
        <v>0</v>
      </c>
      <c r="S26" s="37" t="str">
        <f t="shared" si="2"/>
        <v>-</v>
      </c>
      <c r="T26" s="35">
        <f t="shared" ref="T26:T86" si="11">IF(G26="нд","нд",L26-G26)</f>
        <v>-93.504024560277372</v>
      </c>
      <c r="U26" s="37">
        <f t="shared" si="3"/>
        <v>-58.888582119676393</v>
      </c>
      <c r="V26" s="35">
        <f t="shared" ref="V26:V51" si="12">IF(H26="нд","нд",M26-H26)</f>
        <v>-2831.5555866014638</v>
      </c>
      <c r="W26" s="37">
        <f t="shared" si="4"/>
        <v>-83.260140927736572</v>
      </c>
      <c r="X26" s="33" t="s">
        <v>25</v>
      </c>
    </row>
    <row r="27" spans="1:26" x14ac:dyDescent="0.25">
      <c r="A27" s="60" t="s">
        <v>28</v>
      </c>
      <c r="B27" s="32" t="s">
        <v>29</v>
      </c>
      <c r="C27" s="61" t="s">
        <v>24</v>
      </c>
      <c r="D27" s="64">
        <f>D50</f>
        <v>1185.8674095679823</v>
      </c>
      <c r="E27" s="64">
        <f t="shared" ref="E27:M27" si="13">E50</f>
        <v>0</v>
      </c>
      <c r="F27" s="64">
        <f t="shared" si="13"/>
        <v>0</v>
      </c>
      <c r="G27" s="64">
        <f t="shared" si="13"/>
        <v>62.439685575566969</v>
      </c>
      <c r="H27" s="64">
        <f t="shared" si="13"/>
        <v>1123.4277239924154</v>
      </c>
      <c r="I27" s="64">
        <f t="shared" si="13"/>
        <v>307.32024004599998</v>
      </c>
      <c r="J27" s="64">
        <f t="shared" si="13"/>
        <v>0</v>
      </c>
      <c r="K27" s="64">
        <f t="shared" si="13"/>
        <v>0</v>
      </c>
      <c r="L27" s="64">
        <f t="shared" si="13"/>
        <v>12.759611683333336</v>
      </c>
      <c r="M27" s="64">
        <f t="shared" si="13"/>
        <v>294.56062836266665</v>
      </c>
      <c r="N27" s="35">
        <f t="shared" si="6"/>
        <v>-878.54716952198237</v>
      </c>
      <c r="O27" s="36">
        <f t="shared" si="7"/>
        <v>-0.74084772246337527</v>
      </c>
      <c r="P27" s="35">
        <f t="shared" si="8"/>
        <v>0</v>
      </c>
      <c r="Q27" s="37" t="str">
        <f t="shared" si="9"/>
        <v>-</v>
      </c>
      <c r="R27" s="35">
        <f t="shared" si="10"/>
        <v>0</v>
      </c>
      <c r="S27" s="37" t="str">
        <f t="shared" si="2"/>
        <v>-</v>
      </c>
      <c r="T27" s="35">
        <f t="shared" si="11"/>
        <v>-49.680073892233636</v>
      </c>
      <c r="U27" s="37">
        <f t="shared" si="3"/>
        <v>-79.564900806729483</v>
      </c>
      <c r="V27" s="35">
        <f t="shared" si="12"/>
        <v>-828.86709562974875</v>
      </c>
      <c r="W27" s="37">
        <f t="shared" si="4"/>
        <v>-73.78018878545538</v>
      </c>
      <c r="X27" s="33" t="s">
        <v>25</v>
      </c>
    </row>
    <row r="28" spans="1:26" x14ac:dyDescent="0.25">
      <c r="A28" s="60" t="s">
        <v>30</v>
      </c>
      <c r="B28" s="32" t="s">
        <v>31</v>
      </c>
      <c r="C28" s="61" t="s">
        <v>24</v>
      </c>
      <c r="D28" s="64">
        <f>D78</f>
        <v>2817.0555843362572</v>
      </c>
      <c r="E28" s="64">
        <f t="shared" ref="E28:M28" si="14">E78</f>
        <v>611.27659799317462</v>
      </c>
      <c r="F28" s="64">
        <f t="shared" si="14"/>
        <v>0</v>
      </c>
      <c r="G28" s="64">
        <f t="shared" si="14"/>
        <v>96.341560626377088</v>
      </c>
      <c r="H28" s="64">
        <f t="shared" si="14"/>
        <v>2109.4374257167055</v>
      </c>
      <c r="I28" s="64">
        <f t="shared" si="14"/>
        <v>327.25509887999999</v>
      </c>
      <c r="J28" s="64">
        <f t="shared" si="14"/>
        <v>0</v>
      </c>
      <c r="K28" s="64">
        <f t="shared" si="14"/>
        <v>0</v>
      </c>
      <c r="L28" s="64">
        <f t="shared" si="14"/>
        <v>52.517609958333331</v>
      </c>
      <c r="M28" s="64">
        <f t="shared" si="14"/>
        <v>274.73748892166668</v>
      </c>
      <c r="N28" s="35">
        <f t="shared" si="6"/>
        <v>-2489.8004854562573</v>
      </c>
      <c r="O28" s="36">
        <f t="shared" si="7"/>
        <v>-0.88383079812139864</v>
      </c>
      <c r="P28" s="35">
        <f t="shared" si="8"/>
        <v>-611.27659799317462</v>
      </c>
      <c r="Q28" s="37">
        <f t="shared" si="9"/>
        <v>-100</v>
      </c>
      <c r="R28" s="35">
        <f t="shared" si="10"/>
        <v>0</v>
      </c>
      <c r="S28" s="37" t="str">
        <f t="shared" si="2"/>
        <v>-</v>
      </c>
      <c r="T28" s="35">
        <f t="shared" si="11"/>
        <v>-43.823950668043757</v>
      </c>
      <c r="U28" s="37">
        <f t="shared" si="3"/>
        <v>-45.488105427311623</v>
      </c>
      <c r="V28" s="35">
        <f t="shared" si="12"/>
        <v>-1834.6999367950389</v>
      </c>
      <c r="W28" s="37">
        <f t="shared" si="4"/>
        <v>-86.975793376363299</v>
      </c>
      <c r="X28" s="33" t="s">
        <v>25</v>
      </c>
    </row>
    <row r="29" spans="1:26" ht="31.5" x14ac:dyDescent="0.25">
      <c r="A29" s="60" t="s">
        <v>32</v>
      </c>
      <c r="B29" s="32" t="s">
        <v>33</v>
      </c>
      <c r="C29" s="61" t="s">
        <v>24</v>
      </c>
      <c r="D29" s="64">
        <f>D103</f>
        <v>0</v>
      </c>
      <c r="E29" s="64">
        <f t="shared" ref="E29:M29" si="15">E103</f>
        <v>0</v>
      </c>
      <c r="F29" s="64">
        <f t="shared" si="15"/>
        <v>0</v>
      </c>
      <c r="G29" s="64">
        <f t="shared" si="15"/>
        <v>0</v>
      </c>
      <c r="H29" s="64">
        <f t="shared" si="15"/>
        <v>0</v>
      </c>
      <c r="I29" s="64">
        <f t="shared" si="15"/>
        <v>0</v>
      </c>
      <c r="J29" s="64">
        <f t="shared" si="15"/>
        <v>0</v>
      </c>
      <c r="K29" s="64">
        <f t="shared" si="15"/>
        <v>0</v>
      </c>
      <c r="L29" s="64">
        <f t="shared" si="15"/>
        <v>0</v>
      </c>
      <c r="M29" s="64">
        <f t="shared" si="15"/>
        <v>0</v>
      </c>
      <c r="N29" s="35">
        <f t="shared" si="6"/>
        <v>0</v>
      </c>
      <c r="O29" s="36" t="str">
        <f t="shared" si="7"/>
        <v>-</v>
      </c>
      <c r="P29" s="35">
        <f t="shared" si="8"/>
        <v>0</v>
      </c>
      <c r="Q29" s="37" t="str">
        <f t="shared" si="9"/>
        <v>-</v>
      </c>
      <c r="R29" s="35">
        <f t="shared" si="10"/>
        <v>0</v>
      </c>
      <c r="S29" s="37" t="str">
        <f t="shared" si="2"/>
        <v>-</v>
      </c>
      <c r="T29" s="35">
        <f t="shared" si="11"/>
        <v>0</v>
      </c>
      <c r="U29" s="37" t="str">
        <f t="shared" si="3"/>
        <v>-</v>
      </c>
      <c r="V29" s="35">
        <f t="shared" si="12"/>
        <v>0</v>
      </c>
      <c r="W29" s="37" t="str">
        <f t="shared" si="4"/>
        <v>-</v>
      </c>
      <c r="X29" s="33" t="s">
        <v>25</v>
      </c>
    </row>
    <row r="30" spans="1:26" x14ac:dyDescent="0.25">
      <c r="A30" s="60" t="s">
        <v>34</v>
      </c>
      <c r="B30" s="32" t="s">
        <v>35</v>
      </c>
      <c r="C30" s="61" t="s">
        <v>24</v>
      </c>
      <c r="D30" s="64">
        <f t="shared" ref="D30:M30" si="16">D106</f>
        <v>167.98855417667599</v>
      </c>
      <c r="E30" s="64">
        <f t="shared" si="16"/>
        <v>0</v>
      </c>
      <c r="F30" s="64">
        <f t="shared" si="16"/>
        <v>0</v>
      </c>
      <c r="G30" s="64">
        <f t="shared" si="16"/>
        <v>0</v>
      </c>
      <c r="H30" s="64">
        <f t="shared" si="16"/>
        <v>167.98855417667599</v>
      </c>
      <c r="I30" s="64">
        <f t="shared" si="16"/>
        <v>0</v>
      </c>
      <c r="J30" s="64">
        <f t="shared" si="16"/>
        <v>0</v>
      </c>
      <c r="K30" s="64">
        <f t="shared" si="16"/>
        <v>0</v>
      </c>
      <c r="L30" s="64">
        <f t="shared" si="16"/>
        <v>0</v>
      </c>
      <c r="M30" s="64">
        <f t="shared" si="16"/>
        <v>0</v>
      </c>
      <c r="N30" s="35">
        <f t="shared" si="6"/>
        <v>-167.98855417667599</v>
      </c>
      <c r="O30" s="36">
        <f t="shared" si="7"/>
        <v>-1</v>
      </c>
      <c r="P30" s="35">
        <f t="shared" si="8"/>
        <v>0</v>
      </c>
      <c r="Q30" s="37" t="str">
        <f t="shared" si="9"/>
        <v>-</v>
      </c>
      <c r="R30" s="35">
        <f t="shared" si="10"/>
        <v>0</v>
      </c>
      <c r="S30" s="37" t="str">
        <f t="shared" si="2"/>
        <v>-</v>
      </c>
      <c r="T30" s="35">
        <f t="shared" si="11"/>
        <v>0</v>
      </c>
      <c r="U30" s="37" t="str">
        <f t="shared" si="3"/>
        <v>-</v>
      </c>
      <c r="V30" s="35">
        <f t="shared" si="12"/>
        <v>-167.98855417667599</v>
      </c>
      <c r="W30" s="37">
        <f t="shared" si="4"/>
        <v>-100</v>
      </c>
      <c r="X30" s="33" t="s">
        <v>25</v>
      </c>
    </row>
    <row r="31" spans="1:26" ht="31.5" x14ac:dyDescent="0.25">
      <c r="A31" s="60" t="s">
        <v>36</v>
      </c>
      <c r="B31" s="32" t="s">
        <v>37</v>
      </c>
      <c r="C31" s="61" t="s">
        <v>24</v>
      </c>
      <c r="D31" s="64">
        <f t="shared" ref="D31:M32" si="17">D108</f>
        <v>0</v>
      </c>
      <c r="E31" s="64">
        <f t="shared" si="17"/>
        <v>0</v>
      </c>
      <c r="F31" s="64">
        <f t="shared" si="17"/>
        <v>0</v>
      </c>
      <c r="G31" s="64">
        <f t="shared" si="17"/>
        <v>0</v>
      </c>
      <c r="H31" s="64">
        <f t="shared" si="17"/>
        <v>0</v>
      </c>
      <c r="I31" s="64">
        <f t="shared" si="17"/>
        <v>0</v>
      </c>
      <c r="J31" s="64">
        <f t="shared" si="17"/>
        <v>0</v>
      </c>
      <c r="K31" s="64">
        <f t="shared" si="17"/>
        <v>0</v>
      </c>
      <c r="L31" s="64">
        <f t="shared" si="17"/>
        <v>0</v>
      </c>
      <c r="M31" s="64">
        <f t="shared" si="17"/>
        <v>0</v>
      </c>
      <c r="N31" s="35">
        <f t="shared" si="6"/>
        <v>0</v>
      </c>
      <c r="O31" s="36" t="str">
        <f t="shared" si="7"/>
        <v>-</v>
      </c>
      <c r="P31" s="35">
        <f t="shared" si="8"/>
        <v>0</v>
      </c>
      <c r="Q31" s="37" t="str">
        <f t="shared" si="9"/>
        <v>-</v>
      </c>
      <c r="R31" s="35">
        <f t="shared" si="10"/>
        <v>0</v>
      </c>
      <c r="S31" s="37" t="str">
        <f t="shared" si="2"/>
        <v>-</v>
      </c>
      <c r="T31" s="35">
        <f t="shared" si="11"/>
        <v>0</v>
      </c>
      <c r="U31" s="37" t="str">
        <f t="shared" si="3"/>
        <v>-</v>
      </c>
      <c r="V31" s="35">
        <f t="shared" si="12"/>
        <v>0</v>
      </c>
      <c r="W31" s="37" t="str">
        <f t="shared" si="4"/>
        <v>-</v>
      </c>
      <c r="X31" s="33" t="s">
        <v>25</v>
      </c>
    </row>
    <row r="32" spans="1:26" x14ac:dyDescent="0.25">
      <c r="A32" s="60" t="s">
        <v>38</v>
      </c>
      <c r="B32" s="32" t="s">
        <v>39</v>
      </c>
      <c r="C32" s="61" t="s">
        <v>24</v>
      </c>
      <c r="D32" s="64">
        <f t="shared" si="17"/>
        <v>0</v>
      </c>
      <c r="E32" s="64">
        <f t="shared" si="17"/>
        <v>0</v>
      </c>
      <c r="F32" s="64">
        <f t="shared" si="17"/>
        <v>0</v>
      </c>
      <c r="G32" s="64">
        <f t="shared" si="17"/>
        <v>0</v>
      </c>
      <c r="H32" s="64">
        <f t="shared" si="17"/>
        <v>0</v>
      </c>
      <c r="I32" s="64">
        <f t="shared" si="17"/>
        <v>0</v>
      </c>
      <c r="J32" s="64">
        <f t="shared" si="17"/>
        <v>0</v>
      </c>
      <c r="K32" s="64">
        <f>K109</f>
        <v>0</v>
      </c>
      <c r="L32" s="64">
        <f t="shared" si="17"/>
        <v>0</v>
      </c>
      <c r="M32" s="64">
        <f t="shared" si="17"/>
        <v>0</v>
      </c>
      <c r="N32" s="35">
        <f t="shared" si="6"/>
        <v>0</v>
      </c>
      <c r="O32" s="36" t="str">
        <f t="shared" si="7"/>
        <v>-</v>
      </c>
      <c r="P32" s="35">
        <f t="shared" si="8"/>
        <v>0</v>
      </c>
      <c r="Q32" s="37" t="str">
        <f t="shared" si="9"/>
        <v>-</v>
      </c>
      <c r="R32" s="35">
        <f t="shared" si="10"/>
        <v>0</v>
      </c>
      <c r="S32" s="37" t="str">
        <f t="shared" si="2"/>
        <v>-</v>
      </c>
      <c r="T32" s="35">
        <f t="shared" si="11"/>
        <v>0</v>
      </c>
      <c r="U32" s="37" t="str">
        <f t="shared" si="3"/>
        <v>-</v>
      </c>
      <c r="V32" s="35">
        <f t="shared" si="12"/>
        <v>0</v>
      </c>
      <c r="W32" s="37" t="str">
        <f t="shared" si="4"/>
        <v>-</v>
      </c>
      <c r="X32" s="33" t="s">
        <v>25</v>
      </c>
    </row>
    <row r="33" spans="1:24" ht="31.5" x14ac:dyDescent="0.25">
      <c r="A33" s="60" t="s">
        <v>40</v>
      </c>
      <c r="B33" s="32" t="s">
        <v>41</v>
      </c>
      <c r="C33" s="61" t="s">
        <v>24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35">
        <f t="shared" si="6"/>
        <v>0</v>
      </c>
      <c r="O33" s="36" t="str">
        <f t="shared" si="7"/>
        <v>-</v>
      </c>
      <c r="P33" s="35">
        <f t="shared" si="8"/>
        <v>0</v>
      </c>
      <c r="Q33" s="37" t="str">
        <f t="shared" si="9"/>
        <v>-</v>
      </c>
      <c r="R33" s="35">
        <f t="shared" si="10"/>
        <v>0</v>
      </c>
      <c r="S33" s="37" t="str">
        <f t="shared" si="2"/>
        <v>-</v>
      </c>
      <c r="T33" s="35">
        <f t="shared" si="11"/>
        <v>0</v>
      </c>
      <c r="U33" s="37" t="str">
        <f t="shared" si="3"/>
        <v>-</v>
      </c>
      <c r="V33" s="35">
        <f t="shared" si="12"/>
        <v>0</v>
      </c>
      <c r="W33" s="37" t="str">
        <f t="shared" si="4"/>
        <v>-</v>
      </c>
      <c r="X33" s="33" t="s">
        <v>25</v>
      </c>
    </row>
    <row r="34" spans="1:24" x14ac:dyDescent="0.25">
      <c r="A34" s="60" t="s">
        <v>42</v>
      </c>
      <c r="B34" s="32" t="s">
        <v>43</v>
      </c>
      <c r="C34" s="61" t="s">
        <v>24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35">
        <f t="shared" si="6"/>
        <v>0</v>
      </c>
      <c r="O34" s="36" t="str">
        <f t="shared" si="7"/>
        <v>-</v>
      </c>
      <c r="P34" s="35">
        <f t="shared" si="8"/>
        <v>0</v>
      </c>
      <c r="Q34" s="37" t="str">
        <f t="shared" si="9"/>
        <v>-</v>
      </c>
      <c r="R34" s="35">
        <f t="shared" si="10"/>
        <v>0</v>
      </c>
      <c r="S34" s="37" t="str">
        <f t="shared" si="2"/>
        <v>-</v>
      </c>
      <c r="T34" s="35">
        <f t="shared" si="11"/>
        <v>0</v>
      </c>
      <c r="U34" s="37" t="str">
        <f t="shared" si="3"/>
        <v>-</v>
      </c>
      <c r="V34" s="35">
        <f t="shared" si="12"/>
        <v>0</v>
      </c>
      <c r="W34" s="37" t="str">
        <f t="shared" si="4"/>
        <v>-</v>
      </c>
      <c r="X34" s="33" t="s">
        <v>25</v>
      </c>
    </row>
    <row r="35" spans="1:24" x14ac:dyDescent="0.25">
      <c r="A35" s="60" t="s">
        <v>44</v>
      </c>
      <c r="B35" s="32" t="s">
        <v>45</v>
      </c>
      <c r="C35" s="61" t="s">
        <v>24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35">
        <f t="shared" si="6"/>
        <v>0</v>
      </c>
      <c r="O35" s="36" t="str">
        <f t="shared" si="7"/>
        <v>-</v>
      </c>
      <c r="P35" s="35">
        <f t="shared" si="8"/>
        <v>0</v>
      </c>
      <c r="Q35" s="37" t="str">
        <f t="shared" si="9"/>
        <v>-</v>
      </c>
      <c r="R35" s="35">
        <f t="shared" si="10"/>
        <v>0</v>
      </c>
      <c r="S35" s="37" t="str">
        <f t="shared" si="2"/>
        <v>-</v>
      </c>
      <c r="T35" s="35">
        <f t="shared" si="11"/>
        <v>0</v>
      </c>
      <c r="U35" s="37" t="str">
        <f t="shared" si="3"/>
        <v>-</v>
      </c>
      <c r="V35" s="35">
        <f t="shared" si="12"/>
        <v>0</v>
      </c>
      <c r="W35" s="37" t="str">
        <f t="shared" si="4"/>
        <v>-</v>
      </c>
      <c r="X35" s="33" t="s">
        <v>25</v>
      </c>
    </row>
    <row r="36" spans="1:24" x14ac:dyDescent="0.25">
      <c r="A36" s="60" t="s">
        <v>46</v>
      </c>
      <c r="B36" s="32" t="s">
        <v>47</v>
      </c>
      <c r="C36" s="61" t="s">
        <v>24</v>
      </c>
      <c r="D36" s="64">
        <v>0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4">
        <v>0</v>
      </c>
      <c r="N36" s="35">
        <f t="shared" si="6"/>
        <v>0</v>
      </c>
      <c r="O36" s="36" t="str">
        <f t="shared" si="7"/>
        <v>-</v>
      </c>
      <c r="P36" s="35">
        <f t="shared" si="8"/>
        <v>0</v>
      </c>
      <c r="Q36" s="37" t="str">
        <f t="shared" si="9"/>
        <v>-</v>
      </c>
      <c r="R36" s="35">
        <f t="shared" si="10"/>
        <v>0</v>
      </c>
      <c r="S36" s="37" t="str">
        <f t="shared" si="2"/>
        <v>-</v>
      </c>
      <c r="T36" s="35">
        <f t="shared" si="11"/>
        <v>0</v>
      </c>
      <c r="U36" s="37" t="str">
        <f t="shared" si="3"/>
        <v>-</v>
      </c>
      <c r="V36" s="35">
        <f t="shared" si="12"/>
        <v>0</v>
      </c>
      <c r="W36" s="37" t="str">
        <f t="shared" si="4"/>
        <v>-</v>
      </c>
      <c r="X36" s="33" t="s">
        <v>25</v>
      </c>
    </row>
    <row r="37" spans="1:24" ht="31.5" x14ac:dyDescent="0.25">
      <c r="A37" s="60" t="s">
        <v>48</v>
      </c>
      <c r="B37" s="32" t="s">
        <v>49</v>
      </c>
      <c r="C37" s="61" t="s">
        <v>24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35">
        <f t="shared" si="6"/>
        <v>0</v>
      </c>
      <c r="O37" s="36" t="str">
        <f t="shared" si="7"/>
        <v>-</v>
      </c>
      <c r="P37" s="35">
        <f t="shared" si="8"/>
        <v>0</v>
      </c>
      <c r="Q37" s="37" t="str">
        <f t="shared" si="9"/>
        <v>-</v>
      </c>
      <c r="R37" s="35">
        <f t="shared" si="10"/>
        <v>0</v>
      </c>
      <c r="S37" s="37" t="str">
        <f t="shared" si="2"/>
        <v>-</v>
      </c>
      <c r="T37" s="35">
        <f t="shared" si="11"/>
        <v>0</v>
      </c>
      <c r="U37" s="37" t="str">
        <f t="shared" si="3"/>
        <v>-</v>
      </c>
      <c r="V37" s="35">
        <f t="shared" si="12"/>
        <v>0</v>
      </c>
      <c r="W37" s="37" t="str">
        <f t="shared" si="4"/>
        <v>-</v>
      </c>
      <c r="X37" s="33" t="s">
        <v>25</v>
      </c>
    </row>
    <row r="38" spans="1:24" x14ac:dyDescent="0.25">
      <c r="A38" s="60" t="s">
        <v>50</v>
      </c>
      <c r="B38" s="32" t="s">
        <v>51</v>
      </c>
      <c r="C38" s="61" t="s">
        <v>24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35">
        <f t="shared" si="6"/>
        <v>0</v>
      </c>
      <c r="O38" s="36" t="str">
        <f t="shared" si="7"/>
        <v>-</v>
      </c>
      <c r="P38" s="35">
        <f t="shared" si="8"/>
        <v>0</v>
      </c>
      <c r="Q38" s="37" t="str">
        <f t="shared" si="9"/>
        <v>-</v>
      </c>
      <c r="R38" s="35">
        <f t="shared" si="10"/>
        <v>0</v>
      </c>
      <c r="S38" s="37" t="str">
        <f t="shared" si="2"/>
        <v>-</v>
      </c>
      <c r="T38" s="35">
        <f t="shared" si="11"/>
        <v>0</v>
      </c>
      <c r="U38" s="37" t="str">
        <f t="shared" si="3"/>
        <v>-</v>
      </c>
      <c r="V38" s="35">
        <f t="shared" si="12"/>
        <v>0</v>
      </c>
      <c r="W38" s="37" t="str">
        <f t="shared" si="4"/>
        <v>-</v>
      </c>
      <c r="X38" s="33" t="s">
        <v>25</v>
      </c>
    </row>
    <row r="39" spans="1:24" ht="31.5" x14ac:dyDescent="0.25">
      <c r="A39" s="60" t="s">
        <v>52</v>
      </c>
      <c r="B39" s="32" t="s">
        <v>37</v>
      </c>
      <c r="C39" s="61" t="s">
        <v>24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35">
        <f t="shared" si="6"/>
        <v>0</v>
      </c>
      <c r="O39" s="36" t="str">
        <f t="shared" si="7"/>
        <v>-</v>
      </c>
      <c r="P39" s="35">
        <f t="shared" si="8"/>
        <v>0</v>
      </c>
      <c r="Q39" s="37" t="str">
        <f t="shared" si="9"/>
        <v>-</v>
      </c>
      <c r="R39" s="35">
        <f t="shared" si="10"/>
        <v>0</v>
      </c>
      <c r="S39" s="37" t="str">
        <f t="shared" si="2"/>
        <v>-</v>
      </c>
      <c r="T39" s="35">
        <f t="shared" si="11"/>
        <v>0</v>
      </c>
      <c r="U39" s="37" t="str">
        <f t="shared" si="3"/>
        <v>-</v>
      </c>
      <c r="V39" s="35">
        <f t="shared" si="12"/>
        <v>0</v>
      </c>
      <c r="W39" s="37" t="str">
        <f t="shared" si="4"/>
        <v>-</v>
      </c>
      <c r="X39" s="33" t="s">
        <v>25</v>
      </c>
    </row>
    <row r="40" spans="1:24" x14ac:dyDescent="0.25">
      <c r="A40" s="60" t="s">
        <v>53</v>
      </c>
      <c r="B40" s="32" t="s">
        <v>39</v>
      </c>
      <c r="C40" s="61" t="s">
        <v>24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35">
        <f t="shared" si="6"/>
        <v>0</v>
      </c>
      <c r="O40" s="36" t="str">
        <f t="shared" si="7"/>
        <v>-</v>
      </c>
      <c r="P40" s="35">
        <f t="shared" si="8"/>
        <v>0</v>
      </c>
      <c r="Q40" s="37" t="str">
        <f t="shared" si="9"/>
        <v>-</v>
      </c>
      <c r="R40" s="35">
        <f t="shared" si="10"/>
        <v>0</v>
      </c>
      <c r="S40" s="37" t="str">
        <f t="shared" si="2"/>
        <v>-</v>
      </c>
      <c r="T40" s="35">
        <f t="shared" si="11"/>
        <v>0</v>
      </c>
      <c r="U40" s="37" t="str">
        <f t="shared" si="3"/>
        <v>-</v>
      </c>
      <c r="V40" s="35">
        <f t="shared" si="12"/>
        <v>0</v>
      </c>
      <c r="W40" s="37" t="str">
        <f t="shared" si="4"/>
        <v>-</v>
      </c>
      <c r="X40" s="33" t="s">
        <v>25</v>
      </c>
    </row>
    <row r="41" spans="1:24" ht="47.25" x14ac:dyDescent="0.25">
      <c r="A41" s="60" t="s">
        <v>54</v>
      </c>
      <c r="B41" s="32" t="s">
        <v>55</v>
      </c>
      <c r="C41" s="61" t="s">
        <v>24</v>
      </c>
      <c r="D41" s="64">
        <f>D153</f>
        <v>49.498304600579928</v>
      </c>
      <c r="E41" s="64">
        <f t="shared" ref="E41:M42" si="18">E153</f>
        <v>0</v>
      </c>
      <c r="F41" s="64">
        <f t="shared" si="18"/>
        <v>0</v>
      </c>
      <c r="G41" s="64">
        <f t="shared" si="18"/>
        <v>0</v>
      </c>
      <c r="H41" s="64">
        <f t="shared" si="18"/>
        <v>49.498304600579928</v>
      </c>
      <c r="I41" s="64">
        <f t="shared" si="18"/>
        <v>0</v>
      </c>
      <c r="J41" s="64">
        <f t="shared" si="18"/>
        <v>0</v>
      </c>
      <c r="K41" s="64">
        <f t="shared" si="18"/>
        <v>0</v>
      </c>
      <c r="L41" s="64">
        <f t="shared" si="18"/>
        <v>0</v>
      </c>
      <c r="M41" s="64">
        <f t="shared" si="18"/>
        <v>0</v>
      </c>
      <c r="N41" s="35">
        <f t="shared" si="6"/>
        <v>-49.498304600579928</v>
      </c>
      <c r="O41" s="36">
        <f t="shared" si="7"/>
        <v>-1</v>
      </c>
      <c r="P41" s="35">
        <f t="shared" si="8"/>
        <v>0</v>
      </c>
      <c r="Q41" s="37" t="str">
        <f t="shared" si="9"/>
        <v>-</v>
      </c>
      <c r="R41" s="35">
        <f t="shared" si="10"/>
        <v>0</v>
      </c>
      <c r="S41" s="37" t="str">
        <f t="shared" si="2"/>
        <v>-</v>
      </c>
      <c r="T41" s="35">
        <f t="shared" si="11"/>
        <v>0</v>
      </c>
      <c r="U41" s="37" t="str">
        <f t="shared" si="3"/>
        <v>-</v>
      </c>
      <c r="V41" s="35">
        <f t="shared" si="12"/>
        <v>-49.498304600579928</v>
      </c>
      <c r="W41" s="37">
        <f t="shared" si="4"/>
        <v>-100</v>
      </c>
      <c r="X41" s="33" t="s">
        <v>25</v>
      </c>
    </row>
    <row r="42" spans="1:24" x14ac:dyDescent="0.25">
      <c r="A42" s="60" t="s">
        <v>56</v>
      </c>
      <c r="B42" s="32" t="s">
        <v>45</v>
      </c>
      <c r="C42" s="61" t="s">
        <v>24</v>
      </c>
      <c r="D42" s="64">
        <f>D154</f>
        <v>0</v>
      </c>
      <c r="E42" s="64">
        <f t="shared" si="18"/>
        <v>0</v>
      </c>
      <c r="F42" s="64">
        <f t="shared" si="18"/>
        <v>0</v>
      </c>
      <c r="G42" s="64">
        <f t="shared" si="18"/>
        <v>0</v>
      </c>
      <c r="H42" s="64">
        <f t="shared" si="18"/>
        <v>0</v>
      </c>
      <c r="I42" s="64">
        <f t="shared" si="18"/>
        <v>0</v>
      </c>
      <c r="J42" s="64">
        <f t="shared" si="18"/>
        <v>0</v>
      </c>
      <c r="K42" s="64">
        <f t="shared" si="18"/>
        <v>0</v>
      </c>
      <c r="L42" s="64">
        <f t="shared" si="18"/>
        <v>0</v>
      </c>
      <c r="M42" s="64">
        <f t="shared" si="18"/>
        <v>0</v>
      </c>
      <c r="N42" s="35">
        <f t="shared" si="6"/>
        <v>0</v>
      </c>
      <c r="O42" s="36" t="str">
        <f t="shared" si="7"/>
        <v>-</v>
      </c>
      <c r="P42" s="35">
        <f t="shared" si="8"/>
        <v>0</v>
      </c>
      <c r="Q42" s="37" t="str">
        <f t="shared" si="9"/>
        <v>-</v>
      </c>
      <c r="R42" s="35">
        <f t="shared" si="10"/>
        <v>0</v>
      </c>
      <c r="S42" s="37" t="str">
        <f t="shared" si="2"/>
        <v>-</v>
      </c>
      <c r="T42" s="35">
        <f t="shared" si="11"/>
        <v>0</v>
      </c>
      <c r="U42" s="37" t="str">
        <f t="shared" si="3"/>
        <v>-</v>
      </c>
      <c r="V42" s="35">
        <f t="shared" si="12"/>
        <v>0</v>
      </c>
      <c r="W42" s="37" t="str">
        <f t="shared" si="4"/>
        <v>-</v>
      </c>
      <c r="X42" s="33" t="s">
        <v>25</v>
      </c>
    </row>
    <row r="43" spans="1:24" x14ac:dyDescent="0.25">
      <c r="A43" s="60" t="s">
        <v>57</v>
      </c>
      <c r="B43" s="32" t="s">
        <v>58</v>
      </c>
      <c r="C43" s="61" t="s">
        <v>24</v>
      </c>
      <c r="D43" s="64">
        <f>D160</f>
        <v>0</v>
      </c>
      <c r="E43" s="64">
        <f t="shared" ref="E43:M43" si="19">E160</f>
        <v>0</v>
      </c>
      <c r="F43" s="64">
        <f t="shared" si="19"/>
        <v>0</v>
      </c>
      <c r="G43" s="64">
        <f t="shared" si="19"/>
        <v>0</v>
      </c>
      <c r="H43" s="64">
        <f t="shared" si="19"/>
        <v>0</v>
      </c>
      <c r="I43" s="64">
        <f t="shared" si="19"/>
        <v>0</v>
      </c>
      <c r="J43" s="64">
        <f t="shared" si="19"/>
        <v>0</v>
      </c>
      <c r="K43" s="64">
        <f t="shared" si="19"/>
        <v>0</v>
      </c>
      <c r="L43" s="64">
        <f t="shared" si="19"/>
        <v>0</v>
      </c>
      <c r="M43" s="64">
        <f t="shared" si="19"/>
        <v>0</v>
      </c>
      <c r="N43" s="35">
        <f t="shared" si="6"/>
        <v>0</v>
      </c>
      <c r="O43" s="36" t="str">
        <f t="shared" si="7"/>
        <v>-</v>
      </c>
      <c r="P43" s="35">
        <f t="shared" si="8"/>
        <v>0</v>
      </c>
      <c r="Q43" s="37" t="str">
        <f t="shared" si="9"/>
        <v>-</v>
      </c>
      <c r="R43" s="35">
        <f t="shared" si="10"/>
        <v>0</v>
      </c>
      <c r="S43" s="37" t="str">
        <f t="shared" si="2"/>
        <v>-</v>
      </c>
      <c r="T43" s="35">
        <f t="shared" si="11"/>
        <v>0</v>
      </c>
      <c r="U43" s="37" t="str">
        <f t="shared" si="3"/>
        <v>-</v>
      </c>
      <c r="V43" s="35">
        <f t="shared" si="12"/>
        <v>0</v>
      </c>
      <c r="W43" s="37" t="str">
        <f t="shared" si="4"/>
        <v>-</v>
      </c>
      <c r="X43" s="33" t="s">
        <v>25</v>
      </c>
    </row>
    <row r="44" spans="1:24" x14ac:dyDescent="0.25">
      <c r="A44" s="60" t="s">
        <v>59</v>
      </c>
      <c r="B44" s="32" t="s">
        <v>60</v>
      </c>
      <c r="C44" s="61" t="s">
        <v>24</v>
      </c>
      <c r="D44" s="64">
        <f>D167</f>
        <v>0</v>
      </c>
      <c r="E44" s="64">
        <f t="shared" ref="E44:M44" si="20">E167</f>
        <v>0</v>
      </c>
      <c r="F44" s="64">
        <f t="shared" si="20"/>
        <v>0</v>
      </c>
      <c r="G44" s="64">
        <f t="shared" si="20"/>
        <v>0</v>
      </c>
      <c r="H44" s="64">
        <f t="shared" si="20"/>
        <v>0</v>
      </c>
      <c r="I44" s="64">
        <f t="shared" si="20"/>
        <v>0</v>
      </c>
      <c r="J44" s="64">
        <f t="shared" si="20"/>
        <v>0</v>
      </c>
      <c r="K44" s="64">
        <f t="shared" si="20"/>
        <v>0</v>
      </c>
      <c r="L44" s="64">
        <f t="shared" si="20"/>
        <v>0</v>
      </c>
      <c r="M44" s="64">
        <f t="shared" si="20"/>
        <v>0</v>
      </c>
      <c r="N44" s="35">
        <f t="shared" si="6"/>
        <v>0</v>
      </c>
      <c r="O44" s="36" t="str">
        <f t="shared" si="7"/>
        <v>-</v>
      </c>
      <c r="P44" s="35">
        <f t="shared" si="8"/>
        <v>0</v>
      </c>
      <c r="Q44" s="37" t="str">
        <f t="shared" si="9"/>
        <v>-</v>
      </c>
      <c r="R44" s="35">
        <f t="shared" si="10"/>
        <v>0</v>
      </c>
      <c r="S44" s="37" t="str">
        <f t="shared" si="2"/>
        <v>-</v>
      </c>
      <c r="T44" s="35">
        <f t="shared" si="11"/>
        <v>0</v>
      </c>
      <c r="U44" s="37" t="str">
        <f t="shared" si="3"/>
        <v>-</v>
      </c>
      <c r="V44" s="35">
        <f t="shared" si="12"/>
        <v>0</v>
      </c>
      <c r="W44" s="37" t="str">
        <f t="shared" si="4"/>
        <v>-</v>
      </c>
      <c r="X44" s="33" t="s">
        <v>25</v>
      </c>
    </row>
    <row r="45" spans="1:24" ht="31.5" x14ac:dyDescent="0.25">
      <c r="A45" s="60" t="s">
        <v>61</v>
      </c>
      <c r="B45" s="32" t="s">
        <v>37</v>
      </c>
      <c r="C45" s="61" t="s">
        <v>24</v>
      </c>
      <c r="D45" s="64">
        <f>D174</f>
        <v>0</v>
      </c>
      <c r="E45" s="64">
        <f t="shared" ref="E45:M46" si="21">E174</f>
        <v>0</v>
      </c>
      <c r="F45" s="64">
        <f t="shared" si="21"/>
        <v>0</v>
      </c>
      <c r="G45" s="64">
        <f t="shared" si="21"/>
        <v>0</v>
      </c>
      <c r="H45" s="64">
        <f t="shared" si="21"/>
        <v>0</v>
      </c>
      <c r="I45" s="64">
        <f t="shared" si="21"/>
        <v>0</v>
      </c>
      <c r="J45" s="64">
        <f t="shared" si="21"/>
        <v>0</v>
      </c>
      <c r="K45" s="64">
        <f t="shared" si="21"/>
        <v>0</v>
      </c>
      <c r="L45" s="64">
        <f t="shared" si="21"/>
        <v>0</v>
      </c>
      <c r="M45" s="64">
        <f t="shared" si="21"/>
        <v>0</v>
      </c>
      <c r="N45" s="35">
        <f t="shared" si="6"/>
        <v>0</v>
      </c>
      <c r="O45" s="36" t="str">
        <f t="shared" si="7"/>
        <v>-</v>
      </c>
      <c r="P45" s="35">
        <f t="shared" si="8"/>
        <v>0</v>
      </c>
      <c r="Q45" s="37" t="str">
        <f t="shared" si="9"/>
        <v>-</v>
      </c>
      <c r="R45" s="35">
        <f t="shared" si="10"/>
        <v>0</v>
      </c>
      <c r="S45" s="37" t="str">
        <f t="shared" si="2"/>
        <v>-</v>
      </c>
      <c r="T45" s="35">
        <f t="shared" si="11"/>
        <v>0</v>
      </c>
      <c r="U45" s="37" t="str">
        <f t="shared" si="3"/>
        <v>-</v>
      </c>
      <c r="V45" s="35">
        <f t="shared" si="12"/>
        <v>0</v>
      </c>
      <c r="W45" s="37" t="str">
        <f t="shared" si="4"/>
        <v>-</v>
      </c>
      <c r="X45" s="33" t="s">
        <v>25</v>
      </c>
    </row>
    <row r="46" spans="1:24" x14ac:dyDescent="0.25">
      <c r="A46" s="60" t="s">
        <v>62</v>
      </c>
      <c r="B46" s="32" t="s">
        <v>39</v>
      </c>
      <c r="C46" s="61" t="s">
        <v>24</v>
      </c>
      <c r="D46" s="64">
        <f>D175</f>
        <v>49.498304600579928</v>
      </c>
      <c r="E46" s="64">
        <f t="shared" si="21"/>
        <v>0</v>
      </c>
      <c r="F46" s="64">
        <f t="shared" si="21"/>
        <v>0</v>
      </c>
      <c r="G46" s="64">
        <f t="shared" si="21"/>
        <v>0</v>
      </c>
      <c r="H46" s="64">
        <f t="shared" si="21"/>
        <v>49.498304600579928</v>
      </c>
      <c r="I46" s="64">
        <f t="shared" si="21"/>
        <v>0</v>
      </c>
      <c r="J46" s="64">
        <f t="shared" si="21"/>
        <v>0</v>
      </c>
      <c r="K46" s="64">
        <f t="shared" si="21"/>
        <v>0</v>
      </c>
      <c r="L46" s="64">
        <f t="shared" si="21"/>
        <v>0</v>
      </c>
      <c r="M46" s="64">
        <f t="shared" si="21"/>
        <v>0</v>
      </c>
      <c r="N46" s="35">
        <f t="shared" si="6"/>
        <v>-49.498304600579928</v>
      </c>
      <c r="O46" s="36">
        <f t="shared" si="7"/>
        <v>-1</v>
      </c>
      <c r="P46" s="35">
        <f t="shared" si="8"/>
        <v>0</v>
      </c>
      <c r="Q46" s="37" t="str">
        <f t="shared" si="9"/>
        <v>-</v>
      </c>
      <c r="R46" s="35">
        <f t="shared" si="10"/>
        <v>0</v>
      </c>
      <c r="S46" s="37" t="str">
        <f t="shared" si="2"/>
        <v>-</v>
      </c>
      <c r="T46" s="35">
        <f t="shared" si="11"/>
        <v>0</v>
      </c>
      <c r="U46" s="37" t="str">
        <f t="shared" si="3"/>
        <v>-</v>
      </c>
      <c r="V46" s="35">
        <f t="shared" si="12"/>
        <v>-49.498304600579928</v>
      </c>
      <c r="W46" s="37">
        <f t="shared" si="4"/>
        <v>-100</v>
      </c>
      <c r="X46" s="33" t="s">
        <v>25</v>
      </c>
    </row>
    <row r="47" spans="1:24" x14ac:dyDescent="0.25">
      <c r="A47" s="60" t="s">
        <v>63</v>
      </c>
      <c r="B47" s="32" t="s">
        <v>64</v>
      </c>
      <c r="C47" s="61" t="s">
        <v>24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64">
        <v>0</v>
      </c>
      <c r="K47" s="64">
        <v>0</v>
      </c>
      <c r="L47" s="64">
        <v>0</v>
      </c>
      <c r="M47" s="64">
        <v>0</v>
      </c>
      <c r="N47" s="35">
        <f t="shared" si="6"/>
        <v>0</v>
      </c>
      <c r="O47" s="36" t="str">
        <f t="shared" si="7"/>
        <v>-</v>
      </c>
      <c r="P47" s="35">
        <f t="shared" si="8"/>
        <v>0</v>
      </c>
      <c r="Q47" s="37" t="str">
        <f t="shared" si="9"/>
        <v>-</v>
      </c>
      <c r="R47" s="35">
        <f t="shared" si="10"/>
        <v>0</v>
      </c>
      <c r="S47" s="37" t="str">
        <f t="shared" si="2"/>
        <v>-</v>
      </c>
      <c r="T47" s="35">
        <f t="shared" si="11"/>
        <v>0</v>
      </c>
      <c r="U47" s="37" t="str">
        <f t="shared" si="3"/>
        <v>-</v>
      </c>
      <c r="V47" s="35">
        <f t="shared" si="12"/>
        <v>0</v>
      </c>
      <c r="W47" s="37" t="str">
        <f t="shared" si="4"/>
        <v>-</v>
      </c>
      <c r="X47" s="33" t="s">
        <v>25</v>
      </c>
    </row>
    <row r="48" spans="1:24" x14ac:dyDescent="0.25">
      <c r="A48" s="60" t="s">
        <v>65</v>
      </c>
      <c r="B48" s="32" t="s">
        <v>66</v>
      </c>
      <c r="C48" s="61" t="s">
        <v>24</v>
      </c>
      <c r="D48" s="64">
        <f t="shared" ref="D48:M48" si="22">SUM(D49,D114,D153,D177)</f>
        <v>4220.409852681496</v>
      </c>
      <c r="E48" s="64">
        <f t="shared" si="22"/>
        <v>611.27659799317462</v>
      </c>
      <c r="F48" s="64">
        <f t="shared" si="22"/>
        <v>0</v>
      </c>
      <c r="G48" s="64">
        <f t="shared" si="22"/>
        <v>158.78124620194404</v>
      </c>
      <c r="H48" s="64">
        <f t="shared" si="22"/>
        <v>3450.3520084863771</v>
      </c>
      <c r="I48" s="64">
        <f t="shared" si="22"/>
        <v>634.57533892599997</v>
      </c>
      <c r="J48" s="64">
        <f t="shared" si="22"/>
        <v>0</v>
      </c>
      <c r="K48" s="64">
        <f t="shared" si="22"/>
        <v>0</v>
      </c>
      <c r="L48" s="64">
        <f t="shared" si="22"/>
        <v>65.277221641666671</v>
      </c>
      <c r="M48" s="64">
        <f t="shared" si="22"/>
        <v>569.29811728433333</v>
      </c>
      <c r="N48" s="35">
        <f t="shared" si="6"/>
        <v>-3585.8345137554961</v>
      </c>
      <c r="O48" s="36">
        <f t="shared" si="7"/>
        <v>-0.84964129999772098</v>
      </c>
      <c r="P48" s="35">
        <f t="shared" si="8"/>
        <v>-611.27659799317462</v>
      </c>
      <c r="Q48" s="37">
        <f t="shared" si="9"/>
        <v>-100</v>
      </c>
      <c r="R48" s="35">
        <f t="shared" si="10"/>
        <v>0</v>
      </c>
      <c r="S48" s="37" t="str">
        <f t="shared" si="2"/>
        <v>-</v>
      </c>
      <c r="T48" s="35">
        <f t="shared" si="11"/>
        <v>-93.504024560277372</v>
      </c>
      <c r="U48" s="37">
        <f t="shared" si="3"/>
        <v>-58.888582119676393</v>
      </c>
      <c r="V48" s="35">
        <f t="shared" si="12"/>
        <v>-2881.0538912020438</v>
      </c>
      <c r="W48" s="37">
        <f t="shared" si="4"/>
        <v>-83.500288785488976</v>
      </c>
      <c r="X48" s="33" t="s">
        <v>25</v>
      </c>
    </row>
    <row r="49" spans="1:24" ht="47.25" x14ac:dyDescent="0.25">
      <c r="A49" s="60" t="s">
        <v>67</v>
      </c>
      <c r="B49" s="32" t="s">
        <v>68</v>
      </c>
      <c r="C49" s="61" t="s">
        <v>24</v>
      </c>
      <c r="D49" s="64">
        <f t="shared" ref="D49:M49" si="23">D50+D78+D103+D106+D108+D109</f>
        <v>4170.911548080916</v>
      </c>
      <c r="E49" s="64">
        <f t="shared" si="23"/>
        <v>611.27659799317462</v>
      </c>
      <c r="F49" s="64">
        <f t="shared" si="23"/>
        <v>0</v>
      </c>
      <c r="G49" s="64">
        <f t="shared" si="23"/>
        <v>158.78124620194404</v>
      </c>
      <c r="H49" s="64">
        <f t="shared" si="23"/>
        <v>3400.8537038857971</v>
      </c>
      <c r="I49" s="64">
        <f t="shared" si="23"/>
        <v>634.57533892599997</v>
      </c>
      <c r="J49" s="64">
        <f t="shared" si="23"/>
        <v>0</v>
      </c>
      <c r="K49" s="64">
        <f t="shared" si="23"/>
        <v>0</v>
      </c>
      <c r="L49" s="64">
        <f t="shared" si="23"/>
        <v>65.277221641666671</v>
      </c>
      <c r="M49" s="64">
        <f t="shared" si="23"/>
        <v>569.29811728433333</v>
      </c>
      <c r="N49" s="35">
        <f t="shared" si="6"/>
        <v>-3536.3362091549161</v>
      </c>
      <c r="O49" s="36">
        <f t="shared" si="7"/>
        <v>-0.84785691769992699</v>
      </c>
      <c r="P49" s="35">
        <f t="shared" si="8"/>
        <v>-611.27659799317462</v>
      </c>
      <c r="Q49" s="37">
        <f t="shared" si="9"/>
        <v>-100</v>
      </c>
      <c r="R49" s="35">
        <f t="shared" si="10"/>
        <v>0</v>
      </c>
      <c r="S49" s="37" t="str">
        <f t="shared" si="2"/>
        <v>-</v>
      </c>
      <c r="T49" s="35">
        <f t="shared" si="11"/>
        <v>-93.504024560277372</v>
      </c>
      <c r="U49" s="37">
        <f t="shared" si="3"/>
        <v>-58.888582119676393</v>
      </c>
      <c r="V49" s="35">
        <f t="shared" si="12"/>
        <v>-2831.5555866014638</v>
      </c>
      <c r="W49" s="37">
        <f t="shared" si="4"/>
        <v>-83.260140927736572</v>
      </c>
      <c r="X49" s="33" t="s">
        <v>25</v>
      </c>
    </row>
    <row r="50" spans="1:24" x14ac:dyDescent="0.25">
      <c r="A50" s="60" t="s">
        <v>69</v>
      </c>
      <c r="B50" s="32" t="s">
        <v>70</v>
      </c>
      <c r="C50" s="61" t="s">
        <v>24</v>
      </c>
      <c r="D50" s="64">
        <f t="shared" ref="D50:M50" si="24">D51+D62+D65+D72</f>
        <v>1185.8674095679823</v>
      </c>
      <c r="E50" s="64">
        <f t="shared" si="24"/>
        <v>0</v>
      </c>
      <c r="F50" s="64">
        <f t="shared" si="24"/>
        <v>0</v>
      </c>
      <c r="G50" s="64">
        <f t="shared" si="24"/>
        <v>62.439685575566969</v>
      </c>
      <c r="H50" s="64">
        <f t="shared" si="24"/>
        <v>1123.4277239924154</v>
      </c>
      <c r="I50" s="64">
        <f t="shared" si="24"/>
        <v>307.32024004599998</v>
      </c>
      <c r="J50" s="64">
        <f t="shared" si="24"/>
        <v>0</v>
      </c>
      <c r="K50" s="64">
        <f t="shared" si="24"/>
        <v>0</v>
      </c>
      <c r="L50" s="64">
        <f t="shared" si="24"/>
        <v>12.759611683333336</v>
      </c>
      <c r="M50" s="64">
        <f t="shared" si="24"/>
        <v>294.56062836266665</v>
      </c>
      <c r="N50" s="35">
        <f t="shared" si="6"/>
        <v>-878.54716952198237</v>
      </c>
      <c r="O50" s="36">
        <f t="shared" si="7"/>
        <v>-0.74084772246337527</v>
      </c>
      <c r="P50" s="35">
        <f t="shared" si="8"/>
        <v>0</v>
      </c>
      <c r="Q50" s="37" t="str">
        <f t="shared" si="9"/>
        <v>-</v>
      </c>
      <c r="R50" s="35">
        <f t="shared" si="10"/>
        <v>0</v>
      </c>
      <c r="S50" s="37" t="str">
        <f t="shared" si="2"/>
        <v>-</v>
      </c>
      <c r="T50" s="35">
        <f t="shared" si="11"/>
        <v>-49.680073892233636</v>
      </c>
      <c r="U50" s="37">
        <f t="shared" si="3"/>
        <v>-79.564900806729483</v>
      </c>
      <c r="V50" s="35">
        <f t="shared" si="12"/>
        <v>-828.86709562974875</v>
      </c>
      <c r="W50" s="37">
        <f t="shared" si="4"/>
        <v>-73.78018878545538</v>
      </c>
      <c r="X50" s="33" t="s">
        <v>25</v>
      </c>
    </row>
    <row r="51" spans="1:24" ht="31.5" x14ac:dyDescent="0.25">
      <c r="A51" s="60" t="s">
        <v>71</v>
      </c>
      <c r="B51" s="32" t="s">
        <v>72</v>
      </c>
      <c r="C51" s="61" t="s">
        <v>24</v>
      </c>
      <c r="D51" s="64">
        <f>SUM(D52,D53,D54)</f>
        <v>1135.8674095679823</v>
      </c>
      <c r="E51" s="64">
        <f t="shared" ref="E51:M51" si="25">SUM(E52,E53,E54)</f>
        <v>0</v>
      </c>
      <c r="F51" s="64">
        <f t="shared" si="25"/>
        <v>0</v>
      </c>
      <c r="G51" s="64">
        <f t="shared" si="25"/>
        <v>62.439685575566969</v>
      </c>
      <c r="H51" s="64">
        <f t="shared" si="25"/>
        <v>1073.4277239924154</v>
      </c>
      <c r="I51" s="64">
        <f t="shared" si="25"/>
        <v>140.04059410999997</v>
      </c>
      <c r="J51" s="64">
        <f t="shared" si="25"/>
        <v>0</v>
      </c>
      <c r="K51" s="64">
        <f t="shared" si="25"/>
        <v>0</v>
      </c>
      <c r="L51" s="64">
        <f t="shared" si="25"/>
        <v>0</v>
      </c>
      <c r="M51" s="64">
        <f t="shared" si="25"/>
        <v>140.04059410999997</v>
      </c>
      <c r="N51" s="35">
        <f t="shared" si="6"/>
        <v>-995.82681545798232</v>
      </c>
      <c r="O51" s="36">
        <f t="shared" si="7"/>
        <v>-0.87671043914952773</v>
      </c>
      <c r="P51" s="35">
        <f t="shared" si="8"/>
        <v>0</v>
      </c>
      <c r="Q51" s="37" t="str">
        <f t="shared" si="9"/>
        <v>-</v>
      </c>
      <c r="R51" s="35">
        <f t="shared" si="10"/>
        <v>0</v>
      </c>
      <c r="S51" s="37" t="str">
        <f t="shared" si="2"/>
        <v>-</v>
      </c>
      <c r="T51" s="35">
        <f t="shared" si="11"/>
        <v>-62.439685575566969</v>
      </c>
      <c r="U51" s="37">
        <f t="shared" si="3"/>
        <v>-100</v>
      </c>
      <c r="V51" s="35">
        <f t="shared" si="12"/>
        <v>-933.38712988241537</v>
      </c>
      <c r="W51" s="37">
        <f t="shared" si="4"/>
        <v>-86.953886975347999</v>
      </c>
      <c r="X51" s="33" t="s">
        <v>25</v>
      </c>
    </row>
    <row r="52" spans="1:24" ht="43.5" customHeight="1" x14ac:dyDescent="0.25">
      <c r="A52" s="31" t="s">
        <v>255</v>
      </c>
      <c r="B52" s="32" t="s">
        <v>256</v>
      </c>
      <c r="C52" s="33" t="s">
        <v>255</v>
      </c>
      <c r="D52" s="34">
        <f>IF(E52="нд","нд",E52+F52+G52+H52)</f>
        <v>95.836669290680362</v>
      </c>
      <c r="E52" s="34">
        <v>0</v>
      </c>
      <c r="F52" s="34">
        <v>0</v>
      </c>
      <c r="G52" s="34">
        <v>38.239685575566966</v>
      </c>
      <c r="H52" s="34">
        <v>57.596983715113403</v>
      </c>
      <c r="I52" s="34">
        <f>J52+K52+L52+M52</f>
        <v>0</v>
      </c>
      <c r="J52" s="34">
        <v>0</v>
      </c>
      <c r="K52" s="34">
        <v>0</v>
      </c>
      <c r="L52" s="34">
        <v>0</v>
      </c>
      <c r="M52" s="34">
        <v>0</v>
      </c>
      <c r="N52" s="35">
        <f>IF(D52="нд","нд",I52-D52)</f>
        <v>-95.836669290680362</v>
      </c>
      <c r="O52" s="36">
        <f>IF($D52="нд","нд",IF(D52=0,"-",N52/D52))</f>
        <v>-1</v>
      </c>
      <c r="P52" s="35">
        <f>IF(E52="нд","нд",J52-E52)</f>
        <v>0</v>
      </c>
      <c r="Q52" s="37" t="str">
        <f t="shared" si="9"/>
        <v>-</v>
      </c>
      <c r="R52" s="35">
        <f t="shared" si="10"/>
        <v>0</v>
      </c>
      <c r="S52" s="37" t="str">
        <f t="shared" si="2"/>
        <v>-</v>
      </c>
      <c r="T52" s="35">
        <f t="shared" si="11"/>
        <v>-38.239685575566966</v>
      </c>
      <c r="U52" s="37">
        <f t="shared" si="3"/>
        <v>-100</v>
      </c>
      <c r="V52" s="35">
        <f>IF(H52="нд","нд",M52-H52)</f>
        <v>-57.596983715113403</v>
      </c>
      <c r="W52" s="37">
        <f t="shared" si="4"/>
        <v>-100</v>
      </c>
      <c r="X52" s="38" t="s">
        <v>273</v>
      </c>
    </row>
    <row r="53" spans="1:24" ht="43.5" customHeight="1" x14ac:dyDescent="0.25">
      <c r="A53" s="31" t="s">
        <v>257</v>
      </c>
      <c r="B53" s="32" t="s">
        <v>258</v>
      </c>
      <c r="C53" s="33" t="s">
        <v>257</v>
      </c>
      <c r="D53" s="34">
        <f>IF(E53="нд","нд",E53+F53+G53+H53)</f>
        <v>35.599060600000001</v>
      </c>
      <c r="E53" s="34">
        <v>0</v>
      </c>
      <c r="F53" s="34">
        <v>0</v>
      </c>
      <c r="G53" s="34">
        <v>24.200000000000003</v>
      </c>
      <c r="H53" s="34">
        <v>11.399060599999999</v>
      </c>
      <c r="I53" s="34">
        <f>J53+K53+L53+M53</f>
        <v>0</v>
      </c>
      <c r="J53" s="34">
        <v>0</v>
      </c>
      <c r="K53" s="34">
        <v>0</v>
      </c>
      <c r="L53" s="34">
        <v>0</v>
      </c>
      <c r="M53" s="34">
        <v>0</v>
      </c>
      <c r="N53" s="35">
        <f>IF(D53="нд","нд",I53-D53)</f>
        <v>-35.599060600000001</v>
      </c>
      <c r="O53" s="36">
        <f>IF($D53="нд","нд",IF(D53=0,"-",N53/D53))</f>
        <v>-1</v>
      </c>
      <c r="P53" s="35">
        <f>IF(E53="нд","нд",J53-E53)</f>
        <v>0</v>
      </c>
      <c r="Q53" s="37" t="str">
        <f>IF($D53="нд","нд",IF(E53=0,"-",P53/E53*100))</f>
        <v>-</v>
      </c>
      <c r="R53" s="35">
        <f>IF(F53="нд","нд",K53-F53)</f>
        <v>0</v>
      </c>
      <c r="S53" s="37" t="str">
        <f>IF($D53="нд","нд",IF(F53=0,"-",R53/F53*100))</f>
        <v>-</v>
      </c>
      <c r="T53" s="35">
        <f>IF(G53="нд","нд",L53-G53)</f>
        <v>-24.200000000000003</v>
      </c>
      <c r="U53" s="37">
        <f>IF($D53="нд","нд",IF(G53=0,"-",T53/G53*100))</f>
        <v>-100</v>
      </c>
      <c r="V53" s="35">
        <f>IF(H53="нд","нд",M53-H53)</f>
        <v>-11.399060599999999</v>
      </c>
      <c r="W53" s="37">
        <f>IF($D53="нд","нд",IF(H53=0,"-",V53/H53*100))</f>
        <v>-100</v>
      </c>
      <c r="X53" s="38" t="s">
        <v>25</v>
      </c>
    </row>
    <row r="54" spans="1:24" ht="27" customHeight="1" x14ac:dyDescent="0.25">
      <c r="A54" s="60" t="s">
        <v>73</v>
      </c>
      <c r="B54" s="32" t="s">
        <v>74</v>
      </c>
      <c r="C54" s="61" t="s">
        <v>24</v>
      </c>
      <c r="D54" s="64">
        <f t="shared" ref="D54:M54" si="26">SUM(D55:D61)</f>
        <v>1004.431679677302</v>
      </c>
      <c r="E54" s="64">
        <f t="shared" si="26"/>
        <v>0</v>
      </c>
      <c r="F54" s="64">
        <f t="shared" si="26"/>
        <v>0</v>
      </c>
      <c r="G54" s="64">
        <f t="shared" si="26"/>
        <v>0</v>
      </c>
      <c r="H54" s="64">
        <f t="shared" si="26"/>
        <v>1004.431679677302</v>
      </c>
      <c r="I54" s="64">
        <f t="shared" si="26"/>
        <v>140.04059410999997</v>
      </c>
      <c r="J54" s="64">
        <f t="shared" si="26"/>
        <v>0</v>
      </c>
      <c r="K54" s="64">
        <f t="shared" si="26"/>
        <v>0</v>
      </c>
      <c r="L54" s="64">
        <f t="shared" si="26"/>
        <v>0</v>
      </c>
      <c r="M54" s="64">
        <f t="shared" si="26"/>
        <v>140.04059410999997</v>
      </c>
      <c r="N54" s="64">
        <f>IF(D54="нд","нд",I54-D54)</f>
        <v>-864.39108556730207</v>
      </c>
      <c r="O54" s="36">
        <f t="shared" si="7"/>
        <v>-0.86057728271275613</v>
      </c>
      <c r="P54" s="35">
        <f>IF(E54="нд","нд",J54-E54)</f>
        <v>0</v>
      </c>
      <c r="Q54" s="37" t="str">
        <f t="shared" si="9"/>
        <v>-</v>
      </c>
      <c r="R54" s="35">
        <f t="shared" si="10"/>
        <v>0</v>
      </c>
      <c r="S54" s="37" t="str">
        <f t="shared" si="2"/>
        <v>-</v>
      </c>
      <c r="T54" s="35">
        <f>IF(G54="нд","нд",L54-G54)</f>
        <v>0</v>
      </c>
      <c r="U54" s="37" t="str">
        <f>IF($D54="нд","нд",IF(G54=0,"-",T54/G54*100))</f>
        <v>-</v>
      </c>
      <c r="V54" s="35">
        <f t="shared" ref="V54:V113" si="27">IF(H54="нд","нд",M54-H54)</f>
        <v>-864.39108556730207</v>
      </c>
      <c r="W54" s="37">
        <f t="shared" si="4"/>
        <v>-86.057728271275607</v>
      </c>
      <c r="X54" s="33" t="s">
        <v>25</v>
      </c>
    </row>
    <row r="55" spans="1:24" ht="27" customHeight="1" x14ac:dyDescent="0.25">
      <c r="A55" s="31" t="s">
        <v>73</v>
      </c>
      <c r="B55" s="32" t="s">
        <v>259</v>
      </c>
      <c r="C55" s="33" t="s">
        <v>260</v>
      </c>
      <c r="D55" s="34">
        <f t="shared" ref="D55:D61" si="28">IF(E55="нд","нд",E55+F55+G55+H55)</f>
        <v>5</v>
      </c>
      <c r="E55" s="34">
        <v>0</v>
      </c>
      <c r="F55" s="34">
        <v>0</v>
      </c>
      <c r="G55" s="34">
        <v>0</v>
      </c>
      <c r="H55" s="34">
        <v>5</v>
      </c>
      <c r="I55" s="34">
        <f t="shared" ref="I55:I61" si="29">J55+K55+L55+M55</f>
        <v>36.785420969999997</v>
      </c>
      <c r="J55" s="34">
        <v>0</v>
      </c>
      <c r="K55" s="34">
        <v>0</v>
      </c>
      <c r="L55" s="34">
        <v>0</v>
      </c>
      <c r="M55" s="34">
        <v>36.785420969999997</v>
      </c>
      <c r="N55" s="35">
        <f t="shared" ref="N55:N104" si="30">IF(D55="нд","нд",I55-D55)</f>
        <v>31.785420969999997</v>
      </c>
      <c r="O55" s="36">
        <f t="shared" si="7"/>
        <v>6.3570841939999996</v>
      </c>
      <c r="P55" s="35">
        <f t="shared" ref="P55:P113" si="31">IF(E55="нд","нд",J55-E55)</f>
        <v>0</v>
      </c>
      <c r="Q55" s="37" t="str">
        <f t="shared" si="9"/>
        <v>-</v>
      </c>
      <c r="R55" s="35">
        <f t="shared" si="10"/>
        <v>0</v>
      </c>
      <c r="S55" s="37" t="str">
        <f t="shared" si="2"/>
        <v>-</v>
      </c>
      <c r="T55" s="35">
        <f t="shared" ref="T55:T61" si="32">IF(G55="нд","нд",L55-G55)</f>
        <v>0</v>
      </c>
      <c r="U55" s="37" t="str">
        <f t="shared" ref="U55:U61" si="33">IF($D55="нд","нд",IF(G55=0,"-",T55/G55*100))</f>
        <v>-</v>
      </c>
      <c r="V55" s="35">
        <f t="shared" si="27"/>
        <v>31.785420969999997</v>
      </c>
      <c r="W55" s="37">
        <f t="shared" si="4"/>
        <v>635.70841939999991</v>
      </c>
      <c r="X55" s="38" t="s">
        <v>274</v>
      </c>
    </row>
    <row r="56" spans="1:24" ht="27" customHeight="1" x14ac:dyDescent="0.25">
      <c r="A56" s="31" t="s">
        <v>73</v>
      </c>
      <c r="B56" s="32" t="s">
        <v>261</v>
      </c>
      <c r="C56" s="33" t="s">
        <v>262</v>
      </c>
      <c r="D56" s="34">
        <f t="shared" si="28"/>
        <v>999.43167967730199</v>
      </c>
      <c r="E56" s="34">
        <v>0</v>
      </c>
      <c r="F56" s="34">
        <v>0</v>
      </c>
      <c r="G56" s="34">
        <v>0</v>
      </c>
      <c r="H56" s="34">
        <v>999.43167967730199</v>
      </c>
      <c r="I56" s="34">
        <f t="shared" si="29"/>
        <v>87.503288069999996</v>
      </c>
      <c r="J56" s="34">
        <v>0</v>
      </c>
      <c r="K56" s="34">
        <v>0</v>
      </c>
      <c r="L56" s="34">
        <v>0</v>
      </c>
      <c r="M56" s="34">
        <v>87.503288069999996</v>
      </c>
      <c r="N56" s="35">
        <f t="shared" si="30"/>
        <v>-911.92839160730205</v>
      </c>
      <c r="O56" s="36">
        <f t="shared" si="7"/>
        <v>-0.91244695375450457</v>
      </c>
      <c r="P56" s="35">
        <f t="shared" si="31"/>
        <v>0</v>
      </c>
      <c r="Q56" s="37" t="str">
        <f t="shared" si="9"/>
        <v>-</v>
      </c>
      <c r="R56" s="35">
        <f t="shared" si="10"/>
        <v>0</v>
      </c>
      <c r="S56" s="37" t="str">
        <f t="shared" si="2"/>
        <v>-</v>
      </c>
      <c r="T56" s="35">
        <f t="shared" si="32"/>
        <v>0</v>
      </c>
      <c r="U56" s="37" t="str">
        <f t="shared" si="33"/>
        <v>-</v>
      </c>
      <c r="V56" s="35">
        <f t="shared" si="27"/>
        <v>-911.92839160730205</v>
      </c>
      <c r="W56" s="37">
        <f t="shared" si="4"/>
        <v>-91.244695375450462</v>
      </c>
      <c r="X56" s="38" t="s">
        <v>275</v>
      </c>
    </row>
    <row r="57" spans="1:24" ht="27" customHeight="1" x14ac:dyDescent="0.25">
      <c r="A57" s="31" t="s">
        <v>73</v>
      </c>
      <c r="B57" s="32" t="s">
        <v>263</v>
      </c>
      <c r="C57" s="33" t="s">
        <v>264</v>
      </c>
      <c r="D57" s="34">
        <f t="shared" si="28"/>
        <v>0</v>
      </c>
      <c r="E57" s="34">
        <v>0</v>
      </c>
      <c r="F57" s="34">
        <v>0</v>
      </c>
      <c r="G57" s="34">
        <v>0</v>
      </c>
      <c r="H57" s="34">
        <v>0</v>
      </c>
      <c r="I57" s="34">
        <f t="shared" si="29"/>
        <v>0.92314777999999997</v>
      </c>
      <c r="J57" s="34">
        <v>0</v>
      </c>
      <c r="K57" s="34">
        <v>0</v>
      </c>
      <c r="L57" s="34">
        <v>0</v>
      </c>
      <c r="M57" s="34">
        <v>0.92314777999999997</v>
      </c>
      <c r="N57" s="35">
        <f t="shared" si="30"/>
        <v>0.92314777999999997</v>
      </c>
      <c r="O57" s="36" t="str">
        <f t="shared" si="7"/>
        <v>-</v>
      </c>
      <c r="P57" s="35">
        <f t="shared" si="31"/>
        <v>0</v>
      </c>
      <c r="Q57" s="37" t="str">
        <f t="shared" si="9"/>
        <v>-</v>
      </c>
      <c r="R57" s="35">
        <f t="shared" si="10"/>
        <v>0</v>
      </c>
      <c r="S57" s="37" t="str">
        <f t="shared" si="2"/>
        <v>-</v>
      </c>
      <c r="T57" s="35">
        <f t="shared" si="32"/>
        <v>0</v>
      </c>
      <c r="U57" s="37" t="str">
        <f t="shared" si="33"/>
        <v>-</v>
      </c>
      <c r="V57" s="35">
        <f t="shared" si="27"/>
        <v>0.92314777999999997</v>
      </c>
      <c r="W57" s="37" t="str">
        <f t="shared" si="4"/>
        <v>-</v>
      </c>
      <c r="X57" s="38" t="s">
        <v>274</v>
      </c>
    </row>
    <row r="58" spans="1:24" ht="27" customHeight="1" x14ac:dyDescent="0.25">
      <c r="A58" s="31" t="s">
        <v>73</v>
      </c>
      <c r="B58" s="32" t="s">
        <v>265</v>
      </c>
      <c r="C58" s="33" t="s">
        <v>266</v>
      </c>
      <c r="D58" s="34">
        <f t="shared" si="28"/>
        <v>0</v>
      </c>
      <c r="E58" s="34">
        <v>0</v>
      </c>
      <c r="F58" s="34">
        <v>0</v>
      </c>
      <c r="G58" s="34">
        <v>0</v>
      </c>
      <c r="H58" s="34">
        <v>0</v>
      </c>
      <c r="I58" s="34">
        <f t="shared" si="29"/>
        <v>1.34528041</v>
      </c>
      <c r="J58" s="34">
        <v>0</v>
      </c>
      <c r="K58" s="34">
        <v>0</v>
      </c>
      <c r="L58" s="34">
        <v>0</v>
      </c>
      <c r="M58" s="34">
        <v>1.34528041</v>
      </c>
      <c r="N58" s="35">
        <f t="shared" si="30"/>
        <v>1.34528041</v>
      </c>
      <c r="O58" s="36" t="str">
        <f t="shared" si="7"/>
        <v>-</v>
      </c>
      <c r="P58" s="35">
        <f t="shared" si="31"/>
        <v>0</v>
      </c>
      <c r="Q58" s="37" t="str">
        <f t="shared" si="9"/>
        <v>-</v>
      </c>
      <c r="R58" s="35">
        <f t="shared" si="10"/>
        <v>0</v>
      </c>
      <c r="S58" s="37" t="str">
        <f t="shared" si="2"/>
        <v>-</v>
      </c>
      <c r="T58" s="35">
        <f t="shared" si="32"/>
        <v>0</v>
      </c>
      <c r="U58" s="37" t="str">
        <f t="shared" si="33"/>
        <v>-</v>
      </c>
      <c r="V58" s="35">
        <f t="shared" si="27"/>
        <v>1.34528041</v>
      </c>
      <c r="W58" s="37" t="str">
        <f t="shared" si="4"/>
        <v>-</v>
      </c>
      <c r="X58" s="38" t="s">
        <v>274</v>
      </c>
    </row>
    <row r="59" spans="1:24" ht="27" customHeight="1" x14ac:dyDescent="0.25">
      <c r="A59" s="31" t="s">
        <v>73</v>
      </c>
      <c r="B59" s="32" t="s">
        <v>267</v>
      </c>
      <c r="C59" s="33" t="s">
        <v>268</v>
      </c>
      <c r="D59" s="34">
        <f t="shared" si="28"/>
        <v>0</v>
      </c>
      <c r="E59" s="34">
        <v>0</v>
      </c>
      <c r="F59" s="34">
        <v>0</v>
      </c>
      <c r="G59" s="34">
        <v>0</v>
      </c>
      <c r="H59" s="34">
        <v>0</v>
      </c>
      <c r="I59" s="34">
        <f t="shared" si="29"/>
        <v>0.17521619999999999</v>
      </c>
      <c r="J59" s="34">
        <v>0</v>
      </c>
      <c r="K59" s="34">
        <v>0</v>
      </c>
      <c r="L59" s="34">
        <v>0</v>
      </c>
      <c r="M59" s="34">
        <v>0.17521619999999999</v>
      </c>
      <c r="N59" s="35">
        <f t="shared" si="30"/>
        <v>0.17521619999999999</v>
      </c>
      <c r="O59" s="36" t="str">
        <f t="shared" si="7"/>
        <v>-</v>
      </c>
      <c r="P59" s="35">
        <f t="shared" si="31"/>
        <v>0</v>
      </c>
      <c r="Q59" s="37" t="str">
        <f t="shared" si="9"/>
        <v>-</v>
      </c>
      <c r="R59" s="35">
        <f t="shared" si="10"/>
        <v>0</v>
      </c>
      <c r="S59" s="37" t="str">
        <f t="shared" si="2"/>
        <v>-</v>
      </c>
      <c r="T59" s="35">
        <f t="shared" si="32"/>
        <v>0</v>
      </c>
      <c r="U59" s="37" t="str">
        <f t="shared" si="33"/>
        <v>-</v>
      </c>
      <c r="V59" s="35">
        <f t="shared" si="27"/>
        <v>0.17521619999999999</v>
      </c>
      <c r="W59" s="37" t="str">
        <f t="shared" si="4"/>
        <v>-</v>
      </c>
      <c r="X59" s="38" t="s">
        <v>274</v>
      </c>
    </row>
    <row r="60" spans="1:24" ht="27" customHeight="1" x14ac:dyDescent="0.25">
      <c r="A60" s="31" t="s">
        <v>73</v>
      </c>
      <c r="B60" s="32" t="s">
        <v>269</v>
      </c>
      <c r="C60" s="33" t="s">
        <v>270</v>
      </c>
      <c r="D60" s="34">
        <f t="shared" si="28"/>
        <v>0</v>
      </c>
      <c r="E60" s="34">
        <v>0</v>
      </c>
      <c r="F60" s="34">
        <v>0</v>
      </c>
      <c r="G60" s="34">
        <v>0</v>
      </c>
      <c r="H60" s="34">
        <v>0</v>
      </c>
      <c r="I60" s="34">
        <f t="shared" si="29"/>
        <v>2.4884177200000002</v>
      </c>
      <c r="J60" s="34">
        <v>0</v>
      </c>
      <c r="K60" s="34">
        <v>0</v>
      </c>
      <c r="L60" s="34">
        <v>0</v>
      </c>
      <c r="M60" s="34">
        <v>2.4884177200000002</v>
      </c>
      <c r="N60" s="35">
        <f t="shared" si="30"/>
        <v>2.4884177200000002</v>
      </c>
      <c r="O60" s="36" t="str">
        <f t="shared" si="7"/>
        <v>-</v>
      </c>
      <c r="P60" s="35">
        <f t="shared" si="31"/>
        <v>0</v>
      </c>
      <c r="Q60" s="37" t="str">
        <f t="shared" si="9"/>
        <v>-</v>
      </c>
      <c r="R60" s="35">
        <f t="shared" si="10"/>
        <v>0</v>
      </c>
      <c r="S60" s="37" t="str">
        <f t="shared" si="2"/>
        <v>-</v>
      </c>
      <c r="T60" s="35">
        <f t="shared" si="32"/>
        <v>0</v>
      </c>
      <c r="U60" s="37" t="str">
        <f t="shared" si="33"/>
        <v>-</v>
      </c>
      <c r="V60" s="35">
        <f t="shared" si="27"/>
        <v>2.4884177200000002</v>
      </c>
      <c r="W60" s="37" t="str">
        <f t="shared" si="4"/>
        <v>-</v>
      </c>
      <c r="X60" s="38" t="s">
        <v>274</v>
      </c>
    </row>
    <row r="61" spans="1:24" ht="27" customHeight="1" x14ac:dyDescent="0.25">
      <c r="A61" s="31" t="s">
        <v>73</v>
      </c>
      <c r="B61" s="32" t="s">
        <v>271</v>
      </c>
      <c r="C61" s="33" t="s">
        <v>272</v>
      </c>
      <c r="D61" s="34">
        <f t="shared" si="28"/>
        <v>0</v>
      </c>
      <c r="E61" s="34">
        <v>0</v>
      </c>
      <c r="F61" s="34">
        <v>0</v>
      </c>
      <c r="G61" s="34">
        <v>0</v>
      </c>
      <c r="H61" s="34">
        <v>0</v>
      </c>
      <c r="I61" s="34">
        <f t="shared" si="29"/>
        <v>10.81982296</v>
      </c>
      <c r="J61" s="34">
        <v>0</v>
      </c>
      <c r="K61" s="34">
        <v>0</v>
      </c>
      <c r="L61" s="34">
        <v>0</v>
      </c>
      <c r="M61" s="34">
        <v>10.81982296</v>
      </c>
      <c r="N61" s="35">
        <f t="shared" si="30"/>
        <v>10.81982296</v>
      </c>
      <c r="O61" s="36" t="str">
        <f t="shared" si="7"/>
        <v>-</v>
      </c>
      <c r="P61" s="35">
        <f t="shared" si="31"/>
        <v>0</v>
      </c>
      <c r="Q61" s="37" t="str">
        <f t="shared" si="9"/>
        <v>-</v>
      </c>
      <c r="R61" s="35">
        <f t="shared" si="10"/>
        <v>0</v>
      </c>
      <c r="S61" s="37" t="str">
        <f t="shared" si="2"/>
        <v>-</v>
      </c>
      <c r="T61" s="35">
        <f t="shared" si="32"/>
        <v>0</v>
      </c>
      <c r="U61" s="37" t="str">
        <f t="shared" si="33"/>
        <v>-</v>
      </c>
      <c r="V61" s="35">
        <f t="shared" si="27"/>
        <v>10.81982296</v>
      </c>
      <c r="W61" s="37" t="str">
        <f t="shared" si="4"/>
        <v>-</v>
      </c>
      <c r="X61" s="38" t="s">
        <v>274</v>
      </c>
    </row>
    <row r="62" spans="1:24" ht="27" customHeight="1" x14ac:dyDescent="0.25">
      <c r="A62" s="60" t="s">
        <v>75</v>
      </c>
      <c r="B62" s="32" t="s">
        <v>76</v>
      </c>
      <c r="C62" s="61" t="s">
        <v>24</v>
      </c>
      <c r="D62" s="34">
        <f>D63+D64</f>
        <v>0</v>
      </c>
      <c r="E62" s="34">
        <f t="shared" ref="E62:M62" si="34">E63+E64</f>
        <v>0</v>
      </c>
      <c r="F62" s="34">
        <f t="shared" si="34"/>
        <v>0</v>
      </c>
      <c r="G62" s="34">
        <f t="shared" si="34"/>
        <v>0</v>
      </c>
      <c r="H62" s="34">
        <f t="shared" si="34"/>
        <v>0</v>
      </c>
      <c r="I62" s="34">
        <f t="shared" si="34"/>
        <v>0</v>
      </c>
      <c r="J62" s="34">
        <f t="shared" si="34"/>
        <v>0</v>
      </c>
      <c r="K62" s="34">
        <f t="shared" si="34"/>
        <v>0</v>
      </c>
      <c r="L62" s="34">
        <f t="shared" si="34"/>
        <v>0</v>
      </c>
      <c r="M62" s="34">
        <f t="shared" si="34"/>
        <v>0</v>
      </c>
      <c r="N62" s="35">
        <f t="shared" si="30"/>
        <v>0</v>
      </c>
      <c r="O62" s="36" t="str">
        <f t="shared" si="7"/>
        <v>-</v>
      </c>
      <c r="P62" s="35">
        <f t="shared" si="31"/>
        <v>0</v>
      </c>
      <c r="Q62" s="37" t="str">
        <f t="shared" si="9"/>
        <v>-</v>
      </c>
      <c r="R62" s="35">
        <f t="shared" si="10"/>
        <v>0</v>
      </c>
      <c r="S62" s="37" t="str">
        <f t="shared" si="2"/>
        <v>-</v>
      </c>
      <c r="T62" s="35">
        <f t="shared" si="11"/>
        <v>0</v>
      </c>
      <c r="U62" s="37" t="str">
        <f t="shared" si="3"/>
        <v>-</v>
      </c>
      <c r="V62" s="35">
        <f t="shared" si="27"/>
        <v>0</v>
      </c>
      <c r="W62" s="37" t="str">
        <f t="shared" si="4"/>
        <v>-</v>
      </c>
      <c r="X62" s="33" t="s">
        <v>25</v>
      </c>
    </row>
    <row r="63" spans="1:24" ht="27" customHeight="1" x14ac:dyDescent="0.25">
      <c r="A63" s="60" t="s">
        <v>77</v>
      </c>
      <c r="B63" s="32" t="s">
        <v>78</v>
      </c>
      <c r="C63" s="61" t="s">
        <v>24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5">
        <f t="shared" si="30"/>
        <v>0</v>
      </c>
      <c r="O63" s="36" t="str">
        <f t="shared" si="7"/>
        <v>-</v>
      </c>
      <c r="P63" s="35">
        <f t="shared" si="31"/>
        <v>0</v>
      </c>
      <c r="Q63" s="37" t="str">
        <f t="shared" si="9"/>
        <v>-</v>
      </c>
      <c r="R63" s="35">
        <f t="shared" si="10"/>
        <v>0</v>
      </c>
      <c r="S63" s="37" t="str">
        <f t="shared" si="2"/>
        <v>-</v>
      </c>
      <c r="T63" s="35">
        <f t="shared" si="11"/>
        <v>0</v>
      </c>
      <c r="U63" s="37" t="str">
        <f t="shared" si="3"/>
        <v>-</v>
      </c>
      <c r="V63" s="35">
        <f t="shared" si="27"/>
        <v>0</v>
      </c>
      <c r="W63" s="37" t="str">
        <f t="shared" si="4"/>
        <v>-</v>
      </c>
      <c r="X63" s="33" t="s">
        <v>25</v>
      </c>
    </row>
    <row r="64" spans="1:24" ht="27" customHeight="1" x14ac:dyDescent="0.25">
      <c r="A64" s="60" t="s">
        <v>79</v>
      </c>
      <c r="B64" s="32" t="s">
        <v>80</v>
      </c>
      <c r="C64" s="61" t="s">
        <v>24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5">
        <f t="shared" si="30"/>
        <v>0</v>
      </c>
      <c r="O64" s="36" t="str">
        <f t="shared" si="7"/>
        <v>-</v>
      </c>
      <c r="P64" s="35">
        <f t="shared" si="31"/>
        <v>0</v>
      </c>
      <c r="Q64" s="37" t="str">
        <f t="shared" si="9"/>
        <v>-</v>
      </c>
      <c r="R64" s="35">
        <f t="shared" si="10"/>
        <v>0</v>
      </c>
      <c r="S64" s="37" t="str">
        <f t="shared" si="2"/>
        <v>-</v>
      </c>
      <c r="T64" s="35">
        <f t="shared" si="11"/>
        <v>0</v>
      </c>
      <c r="U64" s="37" t="str">
        <f t="shared" si="3"/>
        <v>-</v>
      </c>
      <c r="V64" s="35">
        <f t="shared" si="27"/>
        <v>0</v>
      </c>
      <c r="W64" s="37" t="str">
        <f t="shared" si="4"/>
        <v>-</v>
      </c>
      <c r="X64" s="33" t="s">
        <v>25</v>
      </c>
    </row>
    <row r="65" spans="1:24" ht="27" customHeight="1" x14ac:dyDescent="0.25">
      <c r="A65" s="60" t="s">
        <v>81</v>
      </c>
      <c r="B65" s="32" t="s">
        <v>82</v>
      </c>
      <c r="C65" s="61" t="s">
        <v>24</v>
      </c>
      <c r="D65" s="34">
        <f>D66</f>
        <v>0</v>
      </c>
      <c r="E65" s="34">
        <f t="shared" ref="E65:M65" si="35">E66</f>
        <v>0</v>
      </c>
      <c r="F65" s="34">
        <f t="shared" si="35"/>
        <v>0</v>
      </c>
      <c r="G65" s="34">
        <f t="shared" si="35"/>
        <v>0</v>
      </c>
      <c r="H65" s="34">
        <f t="shared" si="35"/>
        <v>0</v>
      </c>
      <c r="I65" s="34">
        <f t="shared" si="35"/>
        <v>124.809637776</v>
      </c>
      <c r="J65" s="34">
        <f t="shared" si="35"/>
        <v>0</v>
      </c>
      <c r="K65" s="34">
        <f t="shared" si="35"/>
        <v>0</v>
      </c>
      <c r="L65" s="34">
        <f t="shared" si="35"/>
        <v>0</v>
      </c>
      <c r="M65" s="34">
        <f t="shared" si="35"/>
        <v>124.809637776</v>
      </c>
      <c r="N65" s="35">
        <f t="shared" si="30"/>
        <v>124.809637776</v>
      </c>
      <c r="O65" s="36" t="str">
        <f t="shared" si="7"/>
        <v>-</v>
      </c>
      <c r="P65" s="35">
        <f t="shared" si="31"/>
        <v>0</v>
      </c>
      <c r="Q65" s="37" t="str">
        <f t="shared" si="9"/>
        <v>-</v>
      </c>
      <c r="R65" s="35">
        <f t="shared" si="10"/>
        <v>0</v>
      </c>
      <c r="S65" s="37" t="str">
        <f t="shared" si="2"/>
        <v>-</v>
      </c>
      <c r="T65" s="35">
        <f t="shared" si="11"/>
        <v>0</v>
      </c>
      <c r="U65" s="37" t="str">
        <f t="shared" si="3"/>
        <v>-</v>
      </c>
      <c r="V65" s="35">
        <f t="shared" si="27"/>
        <v>124.809637776</v>
      </c>
      <c r="W65" s="37" t="str">
        <f t="shared" si="4"/>
        <v>-</v>
      </c>
      <c r="X65" s="33" t="s">
        <v>25</v>
      </c>
    </row>
    <row r="66" spans="1:24" ht="27" customHeight="1" x14ac:dyDescent="0.25">
      <c r="A66" s="60" t="s">
        <v>83</v>
      </c>
      <c r="B66" s="66" t="s">
        <v>84</v>
      </c>
      <c r="C66" s="61" t="s">
        <v>24</v>
      </c>
      <c r="D66" s="64">
        <f t="shared" ref="D66:M66" si="36">D67+D69+D70</f>
        <v>0</v>
      </c>
      <c r="E66" s="64">
        <f t="shared" si="36"/>
        <v>0</v>
      </c>
      <c r="F66" s="64">
        <f t="shared" si="36"/>
        <v>0</v>
      </c>
      <c r="G66" s="64">
        <f t="shared" si="36"/>
        <v>0</v>
      </c>
      <c r="H66" s="64">
        <f t="shared" si="36"/>
        <v>0</v>
      </c>
      <c r="I66" s="64">
        <f t="shared" si="36"/>
        <v>124.809637776</v>
      </c>
      <c r="J66" s="64">
        <f t="shared" si="36"/>
        <v>0</v>
      </c>
      <c r="K66" s="64">
        <f t="shared" si="36"/>
        <v>0</v>
      </c>
      <c r="L66" s="64">
        <f t="shared" si="36"/>
        <v>0</v>
      </c>
      <c r="M66" s="64">
        <f t="shared" si="36"/>
        <v>124.809637776</v>
      </c>
      <c r="N66" s="35">
        <f t="shared" si="30"/>
        <v>124.809637776</v>
      </c>
      <c r="O66" s="36" t="str">
        <f t="shared" si="7"/>
        <v>-</v>
      </c>
      <c r="P66" s="35">
        <f t="shared" si="31"/>
        <v>0</v>
      </c>
      <c r="Q66" s="37" t="str">
        <f t="shared" si="9"/>
        <v>-</v>
      </c>
      <c r="R66" s="35">
        <f t="shared" si="10"/>
        <v>0</v>
      </c>
      <c r="S66" s="37" t="str">
        <f t="shared" si="2"/>
        <v>-</v>
      </c>
      <c r="T66" s="35">
        <f t="shared" si="11"/>
        <v>0</v>
      </c>
      <c r="U66" s="37" t="str">
        <f t="shared" si="3"/>
        <v>-</v>
      </c>
      <c r="V66" s="35">
        <f t="shared" si="27"/>
        <v>124.809637776</v>
      </c>
      <c r="W66" s="37" t="str">
        <f t="shared" si="4"/>
        <v>-</v>
      </c>
      <c r="X66" s="33" t="s">
        <v>25</v>
      </c>
    </row>
    <row r="67" spans="1:24" ht="27" customHeight="1" x14ac:dyDescent="0.25">
      <c r="A67" s="60" t="s">
        <v>83</v>
      </c>
      <c r="B67" s="32" t="s">
        <v>85</v>
      </c>
      <c r="C67" s="61" t="s">
        <v>24</v>
      </c>
      <c r="D67" s="64">
        <f t="shared" ref="D67:M67" si="37">SUM(D68:D68)</f>
        <v>0</v>
      </c>
      <c r="E67" s="64">
        <f t="shared" si="37"/>
        <v>0</v>
      </c>
      <c r="F67" s="64">
        <f t="shared" si="37"/>
        <v>0</v>
      </c>
      <c r="G67" s="64">
        <f t="shared" si="37"/>
        <v>0</v>
      </c>
      <c r="H67" s="64">
        <f t="shared" si="37"/>
        <v>0</v>
      </c>
      <c r="I67" s="64">
        <f t="shared" si="37"/>
        <v>28.763347056600001</v>
      </c>
      <c r="J67" s="64">
        <f t="shared" si="37"/>
        <v>0</v>
      </c>
      <c r="K67" s="64">
        <f t="shared" si="37"/>
        <v>0</v>
      </c>
      <c r="L67" s="64">
        <f t="shared" si="37"/>
        <v>0</v>
      </c>
      <c r="M67" s="64">
        <f t="shared" si="37"/>
        <v>28.763347056600001</v>
      </c>
      <c r="N67" s="64">
        <v>0</v>
      </c>
      <c r="O67" s="36" t="str">
        <f t="shared" si="7"/>
        <v>-</v>
      </c>
      <c r="P67" s="35">
        <f t="shared" si="31"/>
        <v>0</v>
      </c>
      <c r="Q67" s="37" t="str">
        <f t="shared" si="9"/>
        <v>-</v>
      </c>
      <c r="R67" s="35">
        <f t="shared" si="10"/>
        <v>0</v>
      </c>
      <c r="S67" s="37" t="str">
        <f t="shared" si="2"/>
        <v>-</v>
      </c>
      <c r="T67" s="35">
        <f t="shared" si="11"/>
        <v>0</v>
      </c>
      <c r="U67" s="37" t="str">
        <f t="shared" si="3"/>
        <v>-</v>
      </c>
      <c r="V67" s="35">
        <f t="shared" si="27"/>
        <v>28.763347056600001</v>
      </c>
      <c r="W67" s="37" t="str">
        <f t="shared" si="4"/>
        <v>-</v>
      </c>
      <c r="X67" s="33" t="s">
        <v>25</v>
      </c>
    </row>
    <row r="68" spans="1:24" ht="27" customHeight="1" x14ac:dyDescent="0.25">
      <c r="A68" s="31" t="s">
        <v>83</v>
      </c>
      <c r="B68" s="32" t="s">
        <v>308</v>
      </c>
      <c r="C68" s="33" t="s">
        <v>277</v>
      </c>
      <c r="D68" s="34" t="str">
        <f>IF(E68="нд","нд",E68+F68+G68+H68)</f>
        <v>нд</v>
      </c>
      <c r="E68" s="34" t="s">
        <v>25</v>
      </c>
      <c r="F68" s="34" t="s">
        <v>25</v>
      </c>
      <c r="G68" s="34" t="s">
        <v>25</v>
      </c>
      <c r="H68" s="34" t="s">
        <v>25</v>
      </c>
      <c r="I68" s="34">
        <f>J68+K68+L68+M68</f>
        <v>28.763347056600001</v>
      </c>
      <c r="J68" s="34">
        <v>0</v>
      </c>
      <c r="K68" s="34">
        <v>0</v>
      </c>
      <c r="L68" s="34">
        <v>0</v>
      </c>
      <c r="M68" s="34">
        <v>28.763347056600001</v>
      </c>
      <c r="N68" s="35" t="str">
        <f>IF(D68="нд","нд",I68-D68)</f>
        <v>нд</v>
      </c>
      <c r="O68" s="36" t="str">
        <f>IF($D68="нд","нд",IF(D68=0,"-",N68/D68))</f>
        <v>нд</v>
      </c>
      <c r="P68" s="35" t="str">
        <f>IF(E68="нд","нд",J68-E68)</f>
        <v>нд</v>
      </c>
      <c r="Q68" s="37" t="str">
        <f>IF($D68="нд","нд",IF(E68=0,"-",P68/E68*100))</f>
        <v>нд</v>
      </c>
      <c r="R68" s="35" t="str">
        <f>IF(F68="нд","нд",K68-F68)</f>
        <v>нд</v>
      </c>
      <c r="S68" s="37" t="str">
        <f>IF($D68="нд","нд",IF(F68=0,"-",R68/F68*100))</f>
        <v>нд</v>
      </c>
      <c r="T68" s="35" t="str">
        <f>IF(G68="нд","нд",L68-G68)</f>
        <v>нд</v>
      </c>
      <c r="U68" s="37" t="str">
        <f>IF($D68="нд","нд",IF(G68=0,"-",T68/G68*100))</f>
        <v>нд</v>
      </c>
      <c r="V68" s="35" t="str">
        <f>IF(H68="нд","нд",M68-H68)</f>
        <v>нд</v>
      </c>
      <c r="W68" s="37" t="str">
        <f>IF($D68="нд","нд",IF(H68=0,"-",V68/H68*100))</f>
        <v>нд</v>
      </c>
      <c r="X68" s="38" t="s">
        <v>276</v>
      </c>
    </row>
    <row r="69" spans="1:24" ht="27" customHeight="1" x14ac:dyDescent="0.25">
      <c r="A69" s="60" t="s">
        <v>83</v>
      </c>
      <c r="B69" s="32" t="s">
        <v>86</v>
      </c>
      <c r="C69" s="61" t="s">
        <v>24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>
        <v>0</v>
      </c>
      <c r="N69" s="64">
        <v>0</v>
      </c>
      <c r="O69" s="36" t="str">
        <f t="shared" si="7"/>
        <v>-</v>
      </c>
      <c r="P69" s="35">
        <f t="shared" si="31"/>
        <v>0</v>
      </c>
      <c r="Q69" s="37" t="str">
        <f t="shared" si="9"/>
        <v>-</v>
      </c>
      <c r="R69" s="35">
        <f t="shared" si="10"/>
        <v>0</v>
      </c>
      <c r="S69" s="37" t="str">
        <f t="shared" si="2"/>
        <v>-</v>
      </c>
      <c r="T69" s="35">
        <f t="shared" si="11"/>
        <v>0</v>
      </c>
      <c r="U69" s="37" t="str">
        <f t="shared" si="3"/>
        <v>-</v>
      </c>
      <c r="V69" s="35">
        <f t="shared" si="27"/>
        <v>0</v>
      </c>
      <c r="W69" s="37" t="str">
        <f t="shared" si="4"/>
        <v>-</v>
      </c>
      <c r="X69" s="33" t="s">
        <v>25</v>
      </c>
    </row>
    <row r="70" spans="1:24" ht="27" customHeight="1" x14ac:dyDescent="0.25">
      <c r="A70" s="60" t="s">
        <v>83</v>
      </c>
      <c r="B70" s="32" t="s">
        <v>87</v>
      </c>
      <c r="C70" s="61" t="s">
        <v>24</v>
      </c>
      <c r="D70" s="64">
        <f>SUM(D71)</f>
        <v>0</v>
      </c>
      <c r="E70" s="64">
        <f t="shared" ref="E70:M70" si="38">SUM(E71)</f>
        <v>0</v>
      </c>
      <c r="F70" s="64">
        <f t="shared" si="38"/>
        <v>0</v>
      </c>
      <c r="G70" s="64">
        <f t="shared" si="38"/>
        <v>0</v>
      </c>
      <c r="H70" s="64">
        <f t="shared" si="38"/>
        <v>0</v>
      </c>
      <c r="I70" s="64">
        <f t="shared" si="38"/>
        <v>96.046290719400005</v>
      </c>
      <c r="J70" s="64">
        <f t="shared" si="38"/>
        <v>0</v>
      </c>
      <c r="K70" s="64">
        <f t="shared" si="38"/>
        <v>0</v>
      </c>
      <c r="L70" s="64">
        <f t="shared" si="38"/>
        <v>0</v>
      </c>
      <c r="M70" s="64">
        <f t="shared" si="38"/>
        <v>96.046290719400005</v>
      </c>
      <c r="N70" s="64">
        <v>0</v>
      </c>
      <c r="O70" s="36" t="str">
        <f t="shared" si="7"/>
        <v>-</v>
      </c>
      <c r="P70" s="35">
        <f t="shared" si="31"/>
        <v>0</v>
      </c>
      <c r="Q70" s="37" t="str">
        <f t="shared" si="9"/>
        <v>-</v>
      </c>
      <c r="R70" s="35">
        <f t="shared" si="10"/>
        <v>0</v>
      </c>
      <c r="S70" s="37" t="str">
        <f t="shared" si="2"/>
        <v>-</v>
      </c>
      <c r="T70" s="35">
        <f t="shared" si="11"/>
        <v>0</v>
      </c>
      <c r="U70" s="37" t="str">
        <f t="shared" si="3"/>
        <v>-</v>
      </c>
      <c r="V70" s="35">
        <f t="shared" si="27"/>
        <v>96.046290719400005</v>
      </c>
      <c r="W70" s="37" t="str">
        <f t="shared" si="4"/>
        <v>-</v>
      </c>
      <c r="X70" s="33" t="s">
        <v>25</v>
      </c>
    </row>
    <row r="71" spans="1:24" ht="27" customHeight="1" x14ac:dyDescent="0.25">
      <c r="A71" s="31" t="s">
        <v>83</v>
      </c>
      <c r="B71" s="32" t="s">
        <v>309</v>
      </c>
      <c r="C71" s="33" t="s">
        <v>278</v>
      </c>
      <c r="D71" s="34" t="str">
        <f t="shared" ref="D71" si="39">IF(E71="нд","нд",E71+F71+G71+H71)</f>
        <v>нд</v>
      </c>
      <c r="E71" s="34" t="s">
        <v>25</v>
      </c>
      <c r="F71" s="34" t="s">
        <v>25</v>
      </c>
      <c r="G71" s="34" t="s">
        <v>25</v>
      </c>
      <c r="H71" s="34" t="s">
        <v>25</v>
      </c>
      <c r="I71" s="34">
        <f t="shared" ref="I71" si="40">J71+K71+L71+M71</f>
        <v>96.046290719400005</v>
      </c>
      <c r="J71" s="34">
        <v>0</v>
      </c>
      <c r="K71" s="34">
        <v>0</v>
      </c>
      <c r="L71" s="34">
        <v>0</v>
      </c>
      <c r="M71" s="34">
        <v>96.046290719400005</v>
      </c>
      <c r="N71" s="35" t="str">
        <f t="shared" ref="N71" si="41">IF(D71="нд","нд",I71-D71)</f>
        <v>нд</v>
      </c>
      <c r="O71" s="36" t="str">
        <f>IF($D71="нд","нд",IF(D71=0,"-",N71/D71))</f>
        <v>нд</v>
      </c>
      <c r="P71" s="35" t="str">
        <f t="shared" si="31"/>
        <v>нд</v>
      </c>
      <c r="Q71" s="37" t="str">
        <f>IF($D71="нд","нд",IF(E71=0,"-",P71/E71*100))</f>
        <v>нд</v>
      </c>
      <c r="R71" s="35" t="str">
        <f t="shared" si="10"/>
        <v>нд</v>
      </c>
      <c r="S71" s="37" t="str">
        <f>IF($D71="нд","нд",IF(F71=0,"-",R71/F71*100))</f>
        <v>нд</v>
      </c>
      <c r="T71" s="35" t="str">
        <f t="shared" si="11"/>
        <v>нд</v>
      </c>
      <c r="U71" s="37" t="str">
        <f>IF($D71="нд","нд",IF(G71=0,"-",T71/G71*100))</f>
        <v>нд</v>
      </c>
      <c r="V71" s="35" t="str">
        <f t="shared" si="27"/>
        <v>нд</v>
      </c>
      <c r="W71" s="37" t="str">
        <f>IF($D71="нд","нд",IF(H71=0,"-",V71/H71*100))</f>
        <v>нд</v>
      </c>
      <c r="X71" s="38" t="s">
        <v>276</v>
      </c>
    </row>
    <row r="72" spans="1:24" ht="27" customHeight="1" x14ac:dyDescent="0.25">
      <c r="A72" s="60" t="s">
        <v>88</v>
      </c>
      <c r="B72" s="32" t="s">
        <v>89</v>
      </c>
      <c r="C72" s="61" t="s">
        <v>24</v>
      </c>
      <c r="D72" s="34">
        <f>D73+D74</f>
        <v>50</v>
      </c>
      <c r="E72" s="34">
        <f t="shared" ref="E72:M72" si="42">E73+E74</f>
        <v>0</v>
      </c>
      <c r="F72" s="34">
        <f t="shared" si="42"/>
        <v>0</v>
      </c>
      <c r="G72" s="34">
        <f t="shared" si="42"/>
        <v>0</v>
      </c>
      <c r="H72" s="34">
        <f t="shared" si="42"/>
        <v>50</v>
      </c>
      <c r="I72" s="34">
        <f t="shared" si="42"/>
        <v>42.470008159999999</v>
      </c>
      <c r="J72" s="34">
        <f t="shared" si="42"/>
        <v>0</v>
      </c>
      <c r="K72" s="34">
        <f t="shared" si="42"/>
        <v>0</v>
      </c>
      <c r="L72" s="34">
        <f t="shared" si="42"/>
        <v>12.759611683333336</v>
      </c>
      <c r="M72" s="34">
        <f t="shared" si="42"/>
        <v>29.710396476666666</v>
      </c>
      <c r="N72" s="35">
        <f t="shared" si="30"/>
        <v>-7.529991840000001</v>
      </c>
      <c r="O72" s="36">
        <f t="shared" si="7"/>
        <v>-0.15059983680000003</v>
      </c>
      <c r="P72" s="35">
        <f t="shared" si="31"/>
        <v>0</v>
      </c>
      <c r="Q72" s="37" t="str">
        <f t="shared" si="9"/>
        <v>-</v>
      </c>
      <c r="R72" s="35">
        <f t="shared" si="10"/>
        <v>0</v>
      </c>
      <c r="S72" s="37" t="str">
        <f t="shared" si="2"/>
        <v>-</v>
      </c>
      <c r="T72" s="35">
        <f t="shared" si="11"/>
        <v>12.759611683333336</v>
      </c>
      <c r="U72" s="37" t="str">
        <f t="shared" si="3"/>
        <v>-</v>
      </c>
      <c r="V72" s="35">
        <f t="shared" si="27"/>
        <v>-20.289603523333334</v>
      </c>
      <c r="W72" s="37">
        <f t="shared" si="4"/>
        <v>-40.579207046666667</v>
      </c>
      <c r="X72" s="33" t="s">
        <v>25</v>
      </c>
    </row>
    <row r="73" spans="1:24" ht="48.75" customHeight="1" x14ac:dyDescent="0.25">
      <c r="A73" s="60" t="s">
        <v>90</v>
      </c>
      <c r="B73" s="32" t="s">
        <v>91</v>
      </c>
      <c r="C73" s="61" t="s">
        <v>24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5">
        <f t="shared" si="30"/>
        <v>0</v>
      </c>
      <c r="O73" s="36" t="str">
        <f t="shared" si="7"/>
        <v>-</v>
      </c>
      <c r="P73" s="35">
        <f t="shared" si="31"/>
        <v>0</v>
      </c>
      <c r="Q73" s="37" t="str">
        <f t="shared" si="9"/>
        <v>-</v>
      </c>
      <c r="R73" s="35">
        <f t="shared" si="10"/>
        <v>0</v>
      </c>
      <c r="S73" s="37" t="str">
        <f t="shared" si="2"/>
        <v>-</v>
      </c>
      <c r="T73" s="35">
        <f t="shared" si="11"/>
        <v>0</v>
      </c>
      <c r="U73" s="37" t="str">
        <f t="shared" si="3"/>
        <v>-</v>
      </c>
      <c r="V73" s="35">
        <f t="shared" si="27"/>
        <v>0</v>
      </c>
      <c r="W73" s="37" t="str">
        <f t="shared" si="4"/>
        <v>-</v>
      </c>
      <c r="X73" s="33" t="s">
        <v>25</v>
      </c>
    </row>
    <row r="74" spans="1:24" ht="27" customHeight="1" x14ac:dyDescent="0.25">
      <c r="A74" s="60" t="s">
        <v>92</v>
      </c>
      <c r="B74" s="32" t="s">
        <v>93</v>
      </c>
      <c r="C74" s="61" t="s">
        <v>24</v>
      </c>
      <c r="D74" s="34">
        <f t="shared" ref="D74:M74" si="43">SUM(D75:D77)</f>
        <v>50</v>
      </c>
      <c r="E74" s="34">
        <f t="shared" si="43"/>
        <v>0</v>
      </c>
      <c r="F74" s="34">
        <f t="shared" si="43"/>
        <v>0</v>
      </c>
      <c r="G74" s="34">
        <f t="shared" si="43"/>
        <v>0</v>
      </c>
      <c r="H74" s="34">
        <f t="shared" si="43"/>
        <v>50</v>
      </c>
      <c r="I74" s="34">
        <f t="shared" si="43"/>
        <v>42.470008159999999</v>
      </c>
      <c r="J74" s="34">
        <f t="shared" si="43"/>
        <v>0</v>
      </c>
      <c r="K74" s="34">
        <f t="shared" si="43"/>
        <v>0</v>
      </c>
      <c r="L74" s="34">
        <f t="shared" si="43"/>
        <v>12.759611683333336</v>
      </c>
      <c r="M74" s="34">
        <f t="shared" si="43"/>
        <v>29.710396476666666</v>
      </c>
      <c r="N74" s="35">
        <f t="shared" si="30"/>
        <v>-7.529991840000001</v>
      </c>
      <c r="O74" s="36">
        <f t="shared" si="7"/>
        <v>-0.15059983680000003</v>
      </c>
      <c r="P74" s="35">
        <f>IF(E74="нд","нд",J74-E74)</f>
        <v>0</v>
      </c>
      <c r="Q74" s="37" t="str">
        <f t="shared" si="9"/>
        <v>-</v>
      </c>
      <c r="R74" s="35">
        <f t="shared" si="10"/>
        <v>0</v>
      </c>
      <c r="S74" s="37" t="str">
        <f t="shared" si="2"/>
        <v>-</v>
      </c>
      <c r="T74" s="35">
        <f t="shared" si="11"/>
        <v>12.759611683333336</v>
      </c>
      <c r="U74" s="37" t="str">
        <f t="shared" si="3"/>
        <v>-</v>
      </c>
      <c r="V74" s="35">
        <f t="shared" si="27"/>
        <v>-20.289603523333334</v>
      </c>
      <c r="W74" s="37">
        <f t="shared" si="4"/>
        <v>-40.579207046666667</v>
      </c>
      <c r="X74" s="33" t="s">
        <v>25</v>
      </c>
    </row>
    <row r="75" spans="1:24" ht="27" customHeight="1" x14ac:dyDescent="0.25">
      <c r="A75" s="31" t="s">
        <v>92</v>
      </c>
      <c r="B75" s="32" t="s">
        <v>310</v>
      </c>
      <c r="C75" s="33" t="s">
        <v>280</v>
      </c>
      <c r="D75" s="34">
        <f t="shared" ref="D75:D77" si="44">IF(E75="нд","нд",E75+F75+G75+H75)</f>
        <v>50</v>
      </c>
      <c r="E75" s="34">
        <v>0</v>
      </c>
      <c r="F75" s="34">
        <v>0</v>
      </c>
      <c r="G75" s="34">
        <v>0</v>
      </c>
      <c r="H75" s="34">
        <v>50</v>
      </c>
      <c r="I75" s="34">
        <f t="shared" ref="I75:I77" si="45">J75+K75+L75+M75</f>
        <v>31.248372419999999</v>
      </c>
      <c r="J75" s="34">
        <v>0</v>
      </c>
      <c r="K75" s="34">
        <v>0</v>
      </c>
      <c r="L75" s="34">
        <v>3.4401804833333336</v>
      </c>
      <c r="M75" s="34">
        <v>27.808191936666667</v>
      </c>
      <c r="N75" s="35">
        <f t="shared" si="30"/>
        <v>-18.751627580000001</v>
      </c>
      <c r="O75" s="36">
        <f t="shared" si="7"/>
        <v>-0.37503255160000004</v>
      </c>
      <c r="P75" s="35">
        <f t="shared" ref="P75:P77" si="46">IF(E75="нд","нд",J75-E75)</f>
        <v>0</v>
      </c>
      <c r="Q75" s="37" t="str">
        <f t="shared" si="9"/>
        <v>-</v>
      </c>
      <c r="R75" s="35">
        <f t="shared" si="10"/>
        <v>0</v>
      </c>
      <c r="S75" s="37" t="str">
        <f t="shared" si="2"/>
        <v>-</v>
      </c>
      <c r="T75" s="35">
        <f t="shared" si="11"/>
        <v>3.4401804833333336</v>
      </c>
      <c r="U75" s="37" t="str">
        <f t="shared" si="3"/>
        <v>-</v>
      </c>
      <c r="V75" s="35">
        <f t="shared" si="27"/>
        <v>-22.191808063333333</v>
      </c>
      <c r="W75" s="37">
        <f t="shared" si="4"/>
        <v>-44.383616126666666</v>
      </c>
      <c r="X75" s="38" t="s">
        <v>279</v>
      </c>
    </row>
    <row r="76" spans="1:24" ht="27" customHeight="1" x14ac:dyDescent="0.25">
      <c r="A76" s="31" t="s">
        <v>92</v>
      </c>
      <c r="B76" s="32" t="s">
        <v>311</v>
      </c>
      <c r="C76" s="33" t="s">
        <v>282</v>
      </c>
      <c r="D76" s="34">
        <f t="shared" si="44"/>
        <v>0</v>
      </c>
      <c r="E76" s="34">
        <v>0</v>
      </c>
      <c r="F76" s="34">
        <v>0</v>
      </c>
      <c r="G76" s="34">
        <v>0</v>
      </c>
      <c r="H76" s="34">
        <v>0</v>
      </c>
      <c r="I76" s="34">
        <f t="shared" si="45"/>
        <v>10.479031190000001</v>
      </c>
      <c r="J76" s="34">
        <v>0</v>
      </c>
      <c r="K76" s="34">
        <v>0</v>
      </c>
      <c r="L76" s="34">
        <v>8.7005940750000015</v>
      </c>
      <c r="M76" s="34">
        <v>1.7784371149999991</v>
      </c>
      <c r="N76" s="35">
        <f t="shared" si="30"/>
        <v>10.479031190000001</v>
      </c>
      <c r="O76" s="36" t="str">
        <f t="shared" si="7"/>
        <v>-</v>
      </c>
      <c r="P76" s="35">
        <f t="shared" si="46"/>
        <v>0</v>
      </c>
      <c r="Q76" s="37" t="str">
        <f t="shared" si="9"/>
        <v>-</v>
      </c>
      <c r="R76" s="35">
        <f t="shared" si="10"/>
        <v>0</v>
      </c>
      <c r="S76" s="37" t="str">
        <f t="shared" si="2"/>
        <v>-</v>
      </c>
      <c r="T76" s="35">
        <f t="shared" si="11"/>
        <v>8.7005940750000015</v>
      </c>
      <c r="U76" s="37" t="str">
        <f t="shared" si="3"/>
        <v>-</v>
      </c>
      <c r="V76" s="35">
        <f t="shared" si="27"/>
        <v>1.7784371149999991</v>
      </c>
      <c r="W76" s="37" t="str">
        <f t="shared" si="4"/>
        <v>-</v>
      </c>
      <c r="X76" s="38" t="s">
        <v>281</v>
      </c>
    </row>
    <row r="77" spans="1:24" ht="27" customHeight="1" x14ac:dyDescent="0.25">
      <c r="A77" s="31" t="s">
        <v>92</v>
      </c>
      <c r="B77" s="32" t="s">
        <v>312</v>
      </c>
      <c r="C77" s="33" t="s">
        <v>283</v>
      </c>
      <c r="D77" s="34">
        <f t="shared" si="44"/>
        <v>0</v>
      </c>
      <c r="E77" s="34">
        <v>0</v>
      </c>
      <c r="F77" s="34">
        <v>0</v>
      </c>
      <c r="G77" s="34">
        <v>0</v>
      </c>
      <c r="H77" s="34">
        <v>0</v>
      </c>
      <c r="I77" s="34">
        <f t="shared" si="45"/>
        <v>0.74260455000000003</v>
      </c>
      <c r="J77" s="34">
        <v>0</v>
      </c>
      <c r="K77" s="34">
        <v>0</v>
      </c>
      <c r="L77" s="34">
        <v>0.6188371250000001</v>
      </c>
      <c r="M77" s="34">
        <v>0.12376742499999993</v>
      </c>
      <c r="N77" s="35">
        <f t="shared" si="30"/>
        <v>0.74260455000000003</v>
      </c>
      <c r="O77" s="36" t="str">
        <f t="shared" si="7"/>
        <v>-</v>
      </c>
      <c r="P77" s="35">
        <f t="shared" si="46"/>
        <v>0</v>
      </c>
      <c r="Q77" s="37" t="str">
        <f t="shared" si="9"/>
        <v>-</v>
      </c>
      <c r="R77" s="35">
        <f t="shared" si="10"/>
        <v>0</v>
      </c>
      <c r="S77" s="37" t="str">
        <f t="shared" si="2"/>
        <v>-</v>
      </c>
      <c r="T77" s="35">
        <f t="shared" si="11"/>
        <v>0.6188371250000001</v>
      </c>
      <c r="U77" s="37" t="str">
        <f t="shared" si="3"/>
        <v>-</v>
      </c>
      <c r="V77" s="35">
        <f t="shared" si="27"/>
        <v>0.12376742499999993</v>
      </c>
      <c r="W77" s="37" t="str">
        <f t="shared" si="4"/>
        <v>-</v>
      </c>
      <c r="X77" s="38" t="s">
        <v>274</v>
      </c>
    </row>
    <row r="78" spans="1:24" ht="27" customHeight="1" x14ac:dyDescent="0.25">
      <c r="A78" s="60" t="s">
        <v>94</v>
      </c>
      <c r="B78" s="32" t="s">
        <v>95</v>
      </c>
      <c r="C78" s="61" t="s">
        <v>24</v>
      </c>
      <c r="D78" s="64">
        <f t="shared" ref="D78:M78" si="47">D79+D85+D95+D100</f>
        <v>2817.0555843362572</v>
      </c>
      <c r="E78" s="64">
        <f t="shared" si="47"/>
        <v>611.27659799317462</v>
      </c>
      <c r="F78" s="64">
        <f t="shared" si="47"/>
        <v>0</v>
      </c>
      <c r="G78" s="64">
        <f t="shared" si="47"/>
        <v>96.341560626377088</v>
      </c>
      <c r="H78" s="64">
        <f t="shared" si="47"/>
        <v>2109.4374257167055</v>
      </c>
      <c r="I78" s="64">
        <f t="shared" si="47"/>
        <v>327.25509887999999</v>
      </c>
      <c r="J78" s="64">
        <f t="shared" si="47"/>
        <v>0</v>
      </c>
      <c r="K78" s="64">
        <f t="shared" si="47"/>
        <v>0</v>
      </c>
      <c r="L78" s="64">
        <f t="shared" si="47"/>
        <v>52.517609958333331</v>
      </c>
      <c r="M78" s="64">
        <f t="shared" si="47"/>
        <v>274.73748892166668</v>
      </c>
      <c r="N78" s="35">
        <f t="shared" si="30"/>
        <v>-2489.8004854562573</v>
      </c>
      <c r="O78" s="36">
        <f t="shared" si="7"/>
        <v>-0.88383079812139864</v>
      </c>
      <c r="P78" s="35">
        <f t="shared" si="31"/>
        <v>-611.27659799317462</v>
      </c>
      <c r="Q78" s="37">
        <f t="shared" si="9"/>
        <v>-100</v>
      </c>
      <c r="R78" s="35">
        <f t="shared" si="10"/>
        <v>0</v>
      </c>
      <c r="S78" s="37" t="str">
        <f t="shared" si="2"/>
        <v>-</v>
      </c>
      <c r="T78" s="35">
        <f t="shared" si="11"/>
        <v>-43.823950668043757</v>
      </c>
      <c r="U78" s="37">
        <f t="shared" si="3"/>
        <v>-45.488105427311623</v>
      </c>
      <c r="V78" s="35">
        <f t="shared" si="27"/>
        <v>-1834.6999367950389</v>
      </c>
      <c r="W78" s="37">
        <f t="shared" si="4"/>
        <v>-86.975793376363299</v>
      </c>
      <c r="X78" s="33" t="s">
        <v>25</v>
      </c>
    </row>
    <row r="79" spans="1:24" ht="27" customHeight="1" x14ac:dyDescent="0.25">
      <c r="A79" s="60" t="s">
        <v>96</v>
      </c>
      <c r="B79" s="32" t="s">
        <v>97</v>
      </c>
      <c r="C79" s="61" t="s">
        <v>24</v>
      </c>
      <c r="D79" s="64">
        <f t="shared" ref="D79:M79" si="48">D80+D84</f>
        <v>346.02928674000054</v>
      </c>
      <c r="E79" s="64">
        <f t="shared" si="48"/>
        <v>346.02928674000054</v>
      </c>
      <c r="F79" s="64">
        <f t="shared" si="48"/>
        <v>0</v>
      </c>
      <c r="G79" s="64">
        <f t="shared" si="48"/>
        <v>0</v>
      </c>
      <c r="H79" s="64">
        <f t="shared" si="48"/>
        <v>0</v>
      </c>
      <c r="I79" s="64">
        <f t="shared" si="48"/>
        <v>2.5936067300000003</v>
      </c>
      <c r="J79" s="64">
        <f t="shared" si="48"/>
        <v>0</v>
      </c>
      <c r="K79" s="64">
        <f t="shared" si="48"/>
        <v>0</v>
      </c>
      <c r="L79" s="64">
        <f t="shared" si="48"/>
        <v>0</v>
      </c>
      <c r="M79" s="64">
        <f t="shared" si="48"/>
        <v>2.5936067300000003</v>
      </c>
      <c r="N79" s="35">
        <f t="shared" si="30"/>
        <v>-343.43568001000057</v>
      </c>
      <c r="O79" s="36">
        <f t="shared" si="7"/>
        <v>-0.99250466122554315</v>
      </c>
      <c r="P79" s="35">
        <f t="shared" si="31"/>
        <v>-346.02928674000054</v>
      </c>
      <c r="Q79" s="37">
        <f t="shared" si="9"/>
        <v>-100</v>
      </c>
      <c r="R79" s="35">
        <f t="shared" si="10"/>
        <v>0</v>
      </c>
      <c r="S79" s="37" t="str">
        <f t="shared" si="2"/>
        <v>-</v>
      </c>
      <c r="T79" s="35">
        <f t="shared" si="11"/>
        <v>0</v>
      </c>
      <c r="U79" s="37" t="str">
        <f t="shared" si="3"/>
        <v>-</v>
      </c>
      <c r="V79" s="35">
        <f t="shared" si="27"/>
        <v>2.5936067300000003</v>
      </c>
      <c r="W79" s="37" t="str">
        <f t="shared" si="4"/>
        <v>-</v>
      </c>
      <c r="X79" s="33" t="s">
        <v>25</v>
      </c>
    </row>
    <row r="80" spans="1:24" ht="27" customHeight="1" x14ac:dyDescent="0.25">
      <c r="A80" s="60" t="s">
        <v>98</v>
      </c>
      <c r="B80" s="32" t="s">
        <v>99</v>
      </c>
      <c r="C80" s="61" t="s">
        <v>24</v>
      </c>
      <c r="D80" s="34">
        <f t="shared" ref="D80:M80" si="49">SUM(D81:D83)</f>
        <v>346.02928674000054</v>
      </c>
      <c r="E80" s="34">
        <f t="shared" si="49"/>
        <v>346.02928674000054</v>
      </c>
      <c r="F80" s="34">
        <f t="shared" si="49"/>
        <v>0</v>
      </c>
      <c r="G80" s="34">
        <f t="shared" si="49"/>
        <v>0</v>
      </c>
      <c r="H80" s="34">
        <f t="shared" si="49"/>
        <v>0</v>
      </c>
      <c r="I80" s="34">
        <f t="shared" si="49"/>
        <v>2.5936067300000003</v>
      </c>
      <c r="J80" s="34">
        <f t="shared" si="49"/>
        <v>0</v>
      </c>
      <c r="K80" s="34">
        <f t="shared" si="49"/>
        <v>0</v>
      </c>
      <c r="L80" s="34">
        <f t="shared" si="49"/>
        <v>0</v>
      </c>
      <c r="M80" s="34">
        <f t="shared" si="49"/>
        <v>2.5936067300000003</v>
      </c>
      <c r="N80" s="35">
        <f t="shared" si="30"/>
        <v>-343.43568001000057</v>
      </c>
      <c r="O80" s="36">
        <f t="shared" si="7"/>
        <v>-0.99250466122554315</v>
      </c>
      <c r="P80" s="35">
        <f t="shared" si="31"/>
        <v>-346.02928674000054</v>
      </c>
      <c r="Q80" s="37">
        <f t="shared" si="9"/>
        <v>-100</v>
      </c>
      <c r="R80" s="35">
        <f t="shared" si="10"/>
        <v>0</v>
      </c>
      <c r="S80" s="37" t="str">
        <f t="shared" si="2"/>
        <v>-</v>
      </c>
      <c r="T80" s="35">
        <f t="shared" si="11"/>
        <v>0</v>
      </c>
      <c r="U80" s="37" t="str">
        <f t="shared" si="3"/>
        <v>-</v>
      </c>
      <c r="V80" s="35">
        <f t="shared" si="27"/>
        <v>2.5936067300000003</v>
      </c>
      <c r="W80" s="37" t="str">
        <f t="shared" si="4"/>
        <v>-</v>
      </c>
      <c r="X80" s="33" t="s">
        <v>25</v>
      </c>
    </row>
    <row r="81" spans="1:24" ht="27" customHeight="1" x14ac:dyDescent="0.25">
      <c r="A81" s="31" t="s">
        <v>98</v>
      </c>
      <c r="B81" s="32" t="s">
        <v>313</v>
      </c>
      <c r="C81" s="33" t="s">
        <v>285</v>
      </c>
      <c r="D81" s="34">
        <f t="shared" ref="D81:D83" si="50">IF(E81="нд","нд",E81+F81+G81+H81)</f>
        <v>0</v>
      </c>
      <c r="E81" s="34">
        <v>0</v>
      </c>
      <c r="F81" s="34">
        <v>0</v>
      </c>
      <c r="G81" s="34">
        <v>0</v>
      </c>
      <c r="H81" s="34">
        <v>0</v>
      </c>
      <c r="I81" s="34">
        <f t="shared" ref="I81:I83" si="51">J81+K81+L81+M81</f>
        <v>1.6916753100000002</v>
      </c>
      <c r="J81" s="34">
        <v>0</v>
      </c>
      <c r="K81" s="34">
        <v>0</v>
      </c>
      <c r="L81" s="34">
        <v>0</v>
      </c>
      <c r="M81" s="34">
        <v>1.6916753100000002</v>
      </c>
      <c r="N81" s="35">
        <f t="shared" si="30"/>
        <v>1.6916753100000002</v>
      </c>
      <c r="O81" s="36" t="str">
        <f t="shared" si="7"/>
        <v>-</v>
      </c>
      <c r="P81" s="35">
        <f t="shared" si="31"/>
        <v>0</v>
      </c>
      <c r="Q81" s="37" t="str">
        <f t="shared" si="9"/>
        <v>-</v>
      </c>
      <c r="R81" s="35">
        <f t="shared" si="10"/>
        <v>0</v>
      </c>
      <c r="S81" s="37" t="str">
        <f t="shared" si="2"/>
        <v>-</v>
      </c>
      <c r="T81" s="35">
        <f t="shared" si="11"/>
        <v>0</v>
      </c>
      <c r="U81" s="37" t="str">
        <f t="shared" si="3"/>
        <v>-</v>
      </c>
      <c r="V81" s="35">
        <f t="shared" si="27"/>
        <v>1.6916753100000002</v>
      </c>
      <c r="W81" s="37" t="str">
        <f t="shared" si="4"/>
        <v>-</v>
      </c>
      <c r="X81" s="38" t="s">
        <v>284</v>
      </c>
    </row>
    <row r="82" spans="1:24" ht="27" customHeight="1" x14ac:dyDescent="0.25">
      <c r="A82" s="31" t="s">
        <v>98</v>
      </c>
      <c r="B82" s="32" t="s">
        <v>314</v>
      </c>
      <c r="C82" s="33" t="s">
        <v>286</v>
      </c>
      <c r="D82" s="34">
        <f t="shared" si="50"/>
        <v>0</v>
      </c>
      <c r="E82" s="34">
        <v>0</v>
      </c>
      <c r="F82" s="34">
        <v>0</v>
      </c>
      <c r="G82" s="34">
        <v>0</v>
      </c>
      <c r="H82" s="34">
        <v>0</v>
      </c>
      <c r="I82" s="34">
        <f t="shared" si="51"/>
        <v>0.90193141999999993</v>
      </c>
      <c r="J82" s="34">
        <v>0</v>
      </c>
      <c r="K82" s="34">
        <v>0</v>
      </c>
      <c r="L82" s="34">
        <v>0</v>
      </c>
      <c r="M82" s="34">
        <v>0.90193141999999993</v>
      </c>
      <c r="N82" s="35">
        <f t="shared" si="30"/>
        <v>0.90193141999999993</v>
      </c>
      <c r="O82" s="36" t="str">
        <f t="shared" si="7"/>
        <v>-</v>
      </c>
      <c r="P82" s="35">
        <f t="shared" si="31"/>
        <v>0</v>
      </c>
      <c r="Q82" s="37" t="str">
        <f t="shared" si="9"/>
        <v>-</v>
      </c>
      <c r="R82" s="35">
        <f t="shared" si="10"/>
        <v>0</v>
      </c>
      <c r="S82" s="37" t="str">
        <f t="shared" si="2"/>
        <v>-</v>
      </c>
      <c r="T82" s="35">
        <f t="shared" si="11"/>
        <v>0</v>
      </c>
      <c r="U82" s="37" t="str">
        <f t="shared" si="3"/>
        <v>-</v>
      </c>
      <c r="V82" s="35">
        <f t="shared" si="27"/>
        <v>0.90193141999999993</v>
      </c>
      <c r="W82" s="37" t="str">
        <f t="shared" si="4"/>
        <v>-</v>
      </c>
      <c r="X82" s="38" t="s">
        <v>284</v>
      </c>
    </row>
    <row r="83" spans="1:24" ht="27" customHeight="1" x14ac:dyDescent="0.25">
      <c r="A83" s="31" t="s">
        <v>98</v>
      </c>
      <c r="B83" s="32" t="s">
        <v>315</v>
      </c>
      <c r="C83" s="33" t="s">
        <v>287</v>
      </c>
      <c r="D83" s="34">
        <f t="shared" si="50"/>
        <v>346.02928674000054</v>
      </c>
      <c r="E83" s="34">
        <v>346.02928674000054</v>
      </c>
      <c r="F83" s="34">
        <v>0</v>
      </c>
      <c r="G83" s="34">
        <v>0</v>
      </c>
      <c r="H83" s="34">
        <v>0</v>
      </c>
      <c r="I83" s="34">
        <f t="shared" si="51"/>
        <v>0</v>
      </c>
      <c r="J83" s="34">
        <v>0</v>
      </c>
      <c r="K83" s="34">
        <v>0</v>
      </c>
      <c r="L83" s="34">
        <v>0</v>
      </c>
      <c r="M83" s="34">
        <v>0</v>
      </c>
      <c r="N83" s="35">
        <f t="shared" si="30"/>
        <v>-346.02928674000054</v>
      </c>
      <c r="O83" s="36">
        <f t="shared" si="7"/>
        <v>-1</v>
      </c>
      <c r="P83" s="35">
        <f t="shared" si="31"/>
        <v>-346.02928674000054</v>
      </c>
      <c r="Q83" s="37">
        <f t="shared" si="9"/>
        <v>-100</v>
      </c>
      <c r="R83" s="35">
        <f t="shared" si="10"/>
        <v>0</v>
      </c>
      <c r="S83" s="37" t="str">
        <f t="shared" si="2"/>
        <v>-</v>
      </c>
      <c r="T83" s="35">
        <f t="shared" si="11"/>
        <v>0</v>
      </c>
      <c r="U83" s="37" t="str">
        <f t="shared" si="3"/>
        <v>-</v>
      </c>
      <c r="V83" s="35">
        <f t="shared" si="27"/>
        <v>0</v>
      </c>
      <c r="W83" s="37" t="str">
        <f t="shared" si="4"/>
        <v>-</v>
      </c>
      <c r="X83" s="38" t="s">
        <v>25</v>
      </c>
    </row>
    <row r="84" spans="1:24" ht="27" customHeight="1" x14ac:dyDescent="0.25">
      <c r="A84" s="60" t="s">
        <v>100</v>
      </c>
      <c r="B84" s="32" t="s">
        <v>101</v>
      </c>
      <c r="C84" s="61" t="s">
        <v>24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5">
        <f t="shared" si="30"/>
        <v>0</v>
      </c>
      <c r="O84" s="36" t="str">
        <f t="shared" si="7"/>
        <v>-</v>
      </c>
      <c r="P84" s="35">
        <f t="shared" si="31"/>
        <v>0</v>
      </c>
      <c r="Q84" s="37" t="str">
        <f t="shared" si="9"/>
        <v>-</v>
      </c>
      <c r="R84" s="35">
        <f t="shared" si="10"/>
        <v>0</v>
      </c>
      <c r="S84" s="37" t="str">
        <f t="shared" si="2"/>
        <v>-</v>
      </c>
      <c r="T84" s="35">
        <f t="shared" si="11"/>
        <v>0</v>
      </c>
      <c r="U84" s="37" t="str">
        <f t="shared" si="3"/>
        <v>-</v>
      </c>
      <c r="V84" s="35">
        <f t="shared" si="27"/>
        <v>0</v>
      </c>
      <c r="W84" s="37" t="str">
        <f t="shared" si="4"/>
        <v>-</v>
      </c>
      <c r="X84" s="33" t="s">
        <v>25</v>
      </c>
    </row>
    <row r="85" spans="1:24" ht="27" customHeight="1" x14ac:dyDescent="0.25">
      <c r="A85" s="60" t="s">
        <v>102</v>
      </c>
      <c r="B85" s="32" t="s">
        <v>103</v>
      </c>
      <c r="C85" s="61" t="s">
        <v>24</v>
      </c>
      <c r="D85" s="34">
        <f t="shared" ref="D85:M85" si="52">D86+D94</f>
        <v>380.85718400482654</v>
      </c>
      <c r="E85" s="34">
        <f t="shared" si="52"/>
        <v>265.24731125317402</v>
      </c>
      <c r="F85" s="34">
        <f t="shared" si="52"/>
        <v>0</v>
      </c>
      <c r="G85" s="34">
        <f t="shared" si="52"/>
        <v>96.341560626377088</v>
      </c>
      <c r="H85" s="34">
        <f t="shared" si="52"/>
        <v>19.268312125275418</v>
      </c>
      <c r="I85" s="34">
        <f t="shared" si="52"/>
        <v>60.845072570000006</v>
      </c>
      <c r="J85" s="34">
        <f t="shared" si="52"/>
        <v>0</v>
      </c>
      <c r="K85" s="34">
        <f t="shared" si="52"/>
        <v>0</v>
      </c>
      <c r="L85" s="34">
        <f t="shared" si="52"/>
        <v>50.704227141666664</v>
      </c>
      <c r="M85" s="34">
        <f t="shared" si="52"/>
        <v>10.140845428333332</v>
      </c>
      <c r="N85" s="35">
        <f t="shared" si="30"/>
        <v>-320.01211143482652</v>
      </c>
      <c r="O85" s="36">
        <f t="shared" si="7"/>
        <v>-0.84024176220021374</v>
      </c>
      <c r="P85" s="35">
        <f t="shared" si="31"/>
        <v>-265.24731125317402</v>
      </c>
      <c r="Q85" s="37">
        <f t="shared" si="9"/>
        <v>-100</v>
      </c>
      <c r="R85" s="35">
        <f t="shared" si="10"/>
        <v>0</v>
      </c>
      <c r="S85" s="37" t="str">
        <f t="shared" si="2"/>
        <v>-</v>
      </c>
      <c r="T85" s="35">
        <f t="shared" si="11"/>
        <v>-45.637333484710425</v>
      </c>
      <c r="U85" s="37">
        <f t="shared" si="3"/>
        <v>-47.370348983339497</v>
      </c>
      <c r="V85" s="35">
        <f t="shared" si="27"/>
        <v>-9.1274666969420863</v>
      </c>
      <c r="W85" s="37">
        <f t="shared" si="4"/>
        <v>-47.370348983339504</v>
      </c>
      <c r="X85" s="33" t="s">
        <v>25</v>
      </c>
    </row>
    <row r="86" spans="1:24" ht="27" customHeight="1" x14ac:dyDescent="0.25">
      <c r="A86" s="60" t="s">
        <v>104</v>
      </c>
      <c r="B86" s="32" t="s">
        <v>105</v>
      </c>
      <c r="C86" s="61" t="s">
        <v>24</v>
      </c>
      <c r="D86" s="34">
        <f>SUM(D87:D93)</f>
        <v>380.85718400482654</v>
      </c>
      <c r="E86" s="34">
        <f t="shared" ref="E86:M86" si="53">SUM(E87:E93)</f>
        <v>265.24731125317402</v>
      </c>
      <c r="F86" s="34">
        <f t="shared" si="53"/>
        <v>0</v>
      </c>
      <c r="G86" s="34">
        <f t="shared" si="53"/>
        <v>96.341560626377088</v>
      </c>
      <c r="H86" s="34">
        <f t="shared" si="53"/>
        <v>19.268312125275418</v>
      </c>
      <c r="I86" s="34">
        <f t="shared" si="53"/>
        <v>60.845072570000006</v>
      </c>
      <c r="J86" s="34">
        <f t="shared" si="53"/>
        <v>0</v>
      </c>
      <c r="K86" s="34">
        <f t="shared" si="53"/>
        <v>0</v>
      </c>
      <c r="L86" s="34">
        <f t="shared" si="53"/>
        <v>50.704227141666664</v>
      </c>
      <c r="M86" s="34">
        <f t="shared" si="53"/>
        <v>10.140845428333332</v>
      </c>
      <c r="N86" s="35">
        <f t="shared" si="30"/>
        <v>-320.01211143482652</v>
      </c>
      <c r="O86" s="36">
        <f t="shared" si="7"/>
        <v>-0.84024176220021374</v>
      </c>
      <c r="P86" s="35">
        <f t="shared" si="31"/>
        <v>-265.24731125317402</v>
      </c>
      <c r="Q86" s="37">
        <f t="shared" si="9"/>
        <v>-100</v>
      </c>
      <c r="R86" s="35">
        <f t="shared" si="10"/>
        <v>0</v>
      </c>
      <c r="S86" s="37" t="str">
        <f t="shared" si="2"/>
        <v>-</v>
      </c>
      <c r="T86" s="35">
        <f t="shared" si="11"/>
        <v>-45.637333484710425</v>
      </c>
      <c r="U86" s="37">
        <f t="shared" si="3"/>
        <v>-47.370348983339497</v>
      </c>
      <c r="V86" s="35">
        <f t="shared" si="27"/>
        <v>-9.1274666969420863</v>
      </c>
      <c r="W86" s="37">
        <f t="shared" si="4"/>
        <v>-47.370348983339504</v>
      </c>
      <c r="X86" s="33" t="s">
        <v>25</v>
      </c>
    </row>
    <row r="87" spans="1:24" ht="27" customHeight="1" x14ac:dyDescent="0.25">
      <c r="A87" s="31" t="s">
        <v>104</v>
      </c>
      <c r="B87" s="32" t="s">
        <v>316</v>
      </c>
      <c r="C87" s="33" t="s">
        <v>288</v>
      </c>
      <c r="D87" s="34">
        <f>IF(E87="нд","нд",E87+F87+G87+H87)</f>
        <v>0</v>
      </c>
      <c r="E87" s="34">
        <v>0</v>
      </c>
      <c r="F87" s="34">
        <v>0</v>
      </c>
      <c r="G87" s="34">
        <v>0</v>
      </c>
      <c r="H87" s="34">
        <v>0</v>
      </c>
      <c r="I87" s="34">
        <f>J87+K87+L87+M87</f>
        <v>1.39833085</v>
      </c>
      <c r="J87" s="34">
        <v>0</v>
      </c>
      <c r="K87" s="34">
        <v>0</v>
      </c>
      <c r="L87" s="34">
        <v>1.1652757083333334</v>
      </c>
      <c r="M87" s="34">
        <v>0.23305514166666663</v>
      </c>
      <c r="N87" s="35">
        <f>IF(D87="нд","нд",I87-D87)</f>
        <v>1.39833085</v>
      </c>
      <c r="O87" s="36" t="str">
        <f t="shared" si="7"/>
        <v>-</v>
      </c>
      <c r="P87" s="35">
        <f>IF(E87="нд","нд",J87-E87)</f>
        <v>0</v>
      </c>
      <c r="Q87" s="37" t="str">
        <f>IF($D87="нд","нд",IF(E87=0,"-",P87/E87*100))</f>
        <v>-</v>
      </c>
      <c r="R87" s="35">
        <f>IF(F87="нд","нд",K87-F87)</f>
        <v>0</v>
      </c>
      <c r="S87" s="37" t="str">
        <f>IF($D87="нд","нд",IF(F87=0,"-",R87/F87*100))</f>
        <v>-</v>
      </c>
      <c r="T87" s="35">
        <f>IF(G87="нд","нд",L87-G87)</f>
        <v>1.1652757083333334</v>
      </c>
      <c r="U87" s="37" t="str">
        <f>IF($D87="нд","нд",IF(G87=0,"-",T87/G87*100))</f>
        <v>-</v>
      </c>
      <c r="V87" s="35">
        <f>IF(H87="нд","нд",M87-H87)</f>
        <v>0.23305514166666663</v>
      </c>
      <c r="W87" s="37" t="str">
        <f>IF($D87="нд","нд",IF(H87=0,"-",V87/H87*100))</f>
        <v>-</v>
      </c>
      <c r="X87" s="38" t="s">
        <v>274</v>
      </c>
    </row>
    <row r="88" spans="1:24" ht="27" customHeight="1" x14ac:dyDescent="0.25">
      <c r="A88" s="31" t="s">
        <v>104</v>
      </c>
      <c r="B88" s="32" t="s">
        <v>317</v>
      </c>
      <c r="C88" s="33" t="s">
        <v>289</v>
      </c>
      <c r="D88" s="34">
        <f>IF(E88="нд","нд",E88+F88+G88+H88)</f>
        <v>265.24731125317402</v>
      </c>
      <c r="E88" s="34">
        <v>265.24731125317402</v>
      </c>
      <c r="F88" s="34">
        <v>0</v>
      </c>
      <c r="G88" s="34">
        <v>0</v>
      </c>
      <c r="H88" s="34">
        <v>0</v>
      </c>
      <c r="I88" s="34">
        <f>J88+K88+L88+M88</f>
        <v>0</v>
      </c>
      <c r="J88" s="34">
        <v>0</v>
      </c>
      <c r="K88" s="34">
        <v>0</v>
      </c>
      <c r="L88" s="34">
        <v>0</v>
      </c>
      <c r="M88" s="34">
        <v>0</v>
      </c>
      <c r="N88" s="35">
        <f>IF(D88="нд","нд",I88-D88)</f>
        <v>-265.24731125317402</v>
      </c>
      <c r="O88" s="36">
        <f t="shared" si="7"/>
        <v>-1</v>
      </c>
      <c r="P88" s="35">
        <f>IF(E88="нд","нд",J88-E88)</f>
        <v>-265.24731125317402</v>
      </c>
      <c r="Q88" s="37">
        <f>IF($D88="нд","нд",IF(E88=0,"-",P88/E88*100))</f>
        <v>-100</v>
      </c>
      <c r="R88" s="35">
        <f>IF(F88="нд","нд",K88-F88)</f>
        <v>0</v>
      </c>
      <c r="S88" s="37" t="str">
        <f>IF($D88="нд","нд",IF(F88=0,"-",R88/F88*100))</f>
        <v>-</v>
      </c>
      <c r="T88" s="35">
        <f>IF(G88="нд","нд",L88-G88)</f>
        <v>0</v>
      </c>
      <c r="U88" s="37" t="str">
        <f>IF($D88="нд","нд",IF(G88=0,"-",T88/G88*100))</f>
        <v>-</v>
      </c>
      <c r="V88" s="35">
        <f>IF(H88="нд","нд",M88-H88)</f>
        <v>0</v>
      </c>
      <c r="W88" s="37" t="str">
        <f>IF($D88="нд","нд",IF(H88=0,"-",V88/H88*100))</f>
        <v>-</v>
      </c>
      <c r="X88" s="38" t="s">
        <v>25</v>
      </c>
    </row>
    <row r="89" spans="1:24" ht="27" customHeight="1" x14ac:dyDescent="0.25">
      <c r="A89" s="31" t="s">
        <v>104</v>
      </c>
      <c r="B89" s="32" t="s">
        <v>318</v>
      </c>
      <c r="C89" s="33" t="s">
        <v>291</v>
      </c>
      <c r="D89" s="34">
        <f t="shared" ref="D89:D93" si="54">IF(E89="нд","нд",E89+F89+G89+H89)</f>
        <v>74.561584919516307</v>
      </c>
      <c r="E89" s="34">
        <v>0</v>
      </c>
      <c r="F89" s="34">
        <v>0</v>
      </c>
      <c r="G89" s="34">
        <v>62.134654099596922</v>
      </c>
      <c r="H89" s="34">
        <v>12.426930819919384</v>
      </c>
      <c r="I89" s="34">
        <f t="shared" ref="I89:I93" si="55">J89+K89+L89+M89</f>
        <v>45.717023230000002</v>
      </c>
      <c r="J89" s="34">
        <v>0</v>
      </c>
      <c r="K89" s="34">
        <v>0</v>
      </c>
      <c r="L89" s="34">
        <v>38.097519358333336</v>
      </c>
      <c r="M89" s="34">
        <v>7.6195038716666659</v>
      </c>
      <c r="N89" s="35">
        <f t="shared" ref="N89:N93" si="56">IF(D89="нд","нд",I89-D89)</f>
        <v>-28.844561689516304</v>
      </c>
      <c r="O89" s="36">
        <f t="shared" si="7"/>
        <v>-0.38685553318980365</v>
      </c>
      <c r="P89" s="35">
        <f t="shared" ref="P89:P93" si="57">IF(E89="нд","нд",J89-E89)</f>
        <v>0</v>
      </c>
      <c r="Q89" s="37" t="str">
        <f t="shared" ref="Q89:Q113" si="58">IF($D89="нд","нд",IF(E89=0,"-",P89/E89*100))</f>
        <v>-</v>
      </c>
      <c r="R89" s="35">
        <f t="shared" ref="R89:R113" si="59">IF(F89="нд","нд",K89-F89)</f>
        <v>0</v>
      </c>
      <c r="S89" s="37" t="str">
        <f t="shared" ref="S89:S113" si="60">IF($D89="нд","нд",IF(F89=0,"-",R89/F89*100))</f>
        <v>-</v>
      </c>
      <c r="T89" s="35">
        <f t="shared" ref="T89:T113" si="61">IF(G89="нд","нд",L89-G89)</f>
        <v>-24.037134741263586</v>
      </c>
      <c r="U89" s="37">
        <f t="shared" ref="U89:U113" si="62">IF($D89="нд","нд",IF(G89=0,"-",T89/G89*100))</f>
        <v>-38.685553318980368</v>
      </c>
      <c r="V89" s="35">
        <f t="shared" ref="V89:V93" si="63">IF(H89="нд","нд",M89-H89)</f>
        <v>-4.8074269482527185</v>
      </c>
      <c r="W89" s="37">
        <f t="shared" ref="W89:W113" si="64">IF($D89="нд","нд",IF(H89=0,"-",V89/H89*100))</f>
        <v>-38.685553318980375</v>
      </c>
      <c r="X89" s="38" t="s">
        <v>290</v>
      </c>
    </row>
    <row r="90" spans="1:24" ht="27" customHeight="1" x14ac:dyDescent="0.25">
      <c r="A90" s="31" t="s">
        <v>104</v>
      </c>
      <c r="B90" s="32" t="s">
        <v>319</v>
      </c>
      <c r="C90" s="33" t="s">
        <v>292</v>
      </c>
      <c r="D90" s="34">
        <f t="shared" si="54"/>
        <v>0</v>
      </c>
      <c r="E90" s="34">
        <v>0</v>
      </c>
      <c r="F90" s="34">
        <v>0</v>
      </c>
      <c r="G90" s="34">
        <v>0</v>
      </c>
      <c r="H90" s="34">
        <v>0</v>
      </c>
      <c r="I90" s="34">
        <f t="shared" si="55"/>
        <v>3.7169697199999998</v>
      </c>
      <c r="J90" s="34">
        <v>0</v>
      </c>
      <c r="K90" s="34">
        <v>0</v>
      </c>
      <c r="L90" s="34">
        <v>3.0974747666666667</v>
      </c>
      <c r="M90" s="34">
        <v>0.61949495333333315</v>
      </c>
      <c r="N90" s="35">
        <f t="shared" si="56"/>
        <v>3.7169697199999998</v>
      </c>
      <c r="O90" s="36" t="str">
        <f t="shared" ref="O90:O108" si="65">IF($D90="нд","нд",IF(D90=0,"-",N90/D90))</f>
        <v>-</v>
      </c>
      <c r="P90" s="35">
        <f t="shared" si="57"/>
        <v>0</v>
      </c>
      <c r="Q90" s="37" t="str">
        <f t="shared" si="58"/>
        <v>-</v>
      </c>
      <c r="R90" s="35">
        <f t="shared" si="59"/>
        <v>0</v>
      </c>
      <c r="S90" s="37" t="str">
        <f t="shared" si="60"/>
        <v>-</v>
      </c>
      <c r="T90" s="35">
        <f t="shared" si="61"/>
        <v>3.0974747666666667</v>
      </c>
      <c r="U90" s="37" t="str">
        <f t="shared" si="62"/>
        <v>-</v>
      </c>
      <c r="V90" s="35">
        <f t="shared" si="63"/>
        <v>0.61949495333333315</v>
      </c>
      <c r="W90" s="37" t="str">
        <f t="shared" si="64"/>
        <v>-</v>
      </c>
      <c r="X90" s="38" t="s">
        <v>274</v>
      </c>
    </row>
    <row r="91" spans="1:24" ht="27" customHeight="1" x14ac:dyDescent="0.25">
      <c r="A91" s="31" t="s">
        <v>104</v>
      </c>
      <c r="B91" s="32" t="s">
        <v>320</v>
      </c>
      <c r="C91" s="33" t="s">
        <v>294</v>
      </c>
      <c r="D91" s="34">
        <f t="shared" si="54"/>
        <v>25.409975834164801</v>
      </c>
      <c r="E91" s="34">
        <v>0</v>
      </c>
      <c r="F91" s="34">
        <v>0</v>
      </c>
      <c r="G91" s="34">
        <v>21.174979861804001</v>
      </c>
      <c r="H91" s="34">
        <v>4.2349959723607995</v>
      </c>
      <c r="I91" s="34">
        <f t="shared" si="55"/>
        <v>10.01274877</v>
      </c>
      <c r="J91" s="34">
        <v>0</v>
      </c>
      <c r="K91" s="34">
        <v>0</v>
      </c>
      <c r="L91" s="34">
        <v>8.3439573083333336</v>
      </c>
      <c r="M91" s="34">
        <v>1.6687914616666664</v>
      </c>
      <c r="N91" s="35">
        <f t="shared" si="56"/>
        <v>-15.397227064164801</v>
      </c>
      <c r="O91" s="36">
        <f t="shared" si="65"/>
        <v>-0.60595205460457657</v>
      </c>
      <c r="P91" s="35">
        <f t="shared" si="57"/>
        <v>0</v>
      </c>
      <c r="Q91" s="37" t="str">
        <f t="shared" si="58"/>
        <v>-</v>
      </c>
      <c r="R91" s="35">
        <f t="shared" si="59"/>
        <v>0</v>
      </c>
      <c r="S91" s="37" t="str">
        <f t="shared" si="60"/>
        <v>-</v>
      </c>
      <c r="T91" s="35">
        <f t="shared" si="61"/>
        <v>-12.831022553470667</v>
      </c>
      <c r="U91" s="37">
        <f t="shared" si="62"/>
        <v>-60.595205460457656</v>
      </c>
      <c r="V91" s="35">
        <f t="shared" si="63"/>
        <v>-2.5662045106941331</v>
      </c>
      <c r="W91" s="37">
        <f t="shared" si="64"/>
        <v>-60.595205460457656</v>
      </c>
      <c r="X91" s="38" t="s">
        <v>293</v>
      </c>
    </row>
    <row r="92" spans="1:24" ht="27" customHeight="1" x14ac:dyDescent="0.25">
      <c r="A92" s="31" t="s">
        <v>104</v>
      </c>
      <c r="B92" s="32" t="s">
        <v>321</v>
      </c>
      <c r="C92" s="33" t="s">
        <v>295</v>
      </c>
      <c r="D92" s="34">
        <f t="shared" si="54"/>
        <v>15.6383119979714</v>
      </c>
      <c r="E92" s="34">
        <v>0</v>
      </c>
      <c r="F92" s="34">
        <v>0</v>
      </c>
      <c r="G92" s="34">
        <v>13.031926664976167</v>
      </c>
      <c r="H92" s="34">
        <v>2.6063853329952331</v>
      </c>
      <c r="I92" s="34">
        <f t="shared" si="55"/>
        <v>0</v>
      </c>
      <c r="J92" s="34">
        <v>0</v>
      </c>
      <c r="K92" s="34">
        <v>0</v>
      </c>
      <c r="L92" s="34">
        <v>0</v>
      </c>
      <c r="M92" s="34">
        <v>0</v>
      </c>
      <c r="N92" s="35">
        <f t="shared" si="56"/>
        <v>-15.6383119979714</v>
      </c>
      <c r="O92" s="36">
        <f t="shared" si="65"/>
        <v>-1</v>
      </c>
      <c r="P92" s="35">
        <f t="shared" si="57"/>
        <v>0</v>
      </c>
      <c r="Q92" s="37" t="str">
        <f t="shared" si="58"/>
        <v>-</v>
      </c>
      <c r="R92" s="35">
        <f t="shared" si="59"/>
        <v>0</v>
      </c>
      <c r="S92" s="37" t="str">
        <f t="shared" si="60"/>
        <v>-</v>
      </c>
      <c r="T92" s="35">
        <f t="shared" si="61"/>
        <v>-13.031926664976167</v>
      </c>
      <c r="U92" s="37">
        <f t="shared" si="62"/>
        <v>-100</v>
      </c>
      <c r="V92" s="35">
        <f t="shared" si="63"/>
        <v>-2.6063853329952331</v>
      </c>
      <c r="W92" s="37">
        <f t="shared" si="64"/>
        <v>-100</v>
      </c>
      <c r="X92" s="38" t="s">
        <v>25</v>
      </c>
    </row>
    <row r="93" spans="1:24" ht="27" customHeight="1" x14ac:dyDescent="0.25">
      <c r="A93" s="31" t="s">
        <v>104</v>
      </c>
      <c r="B93" s="32" t="s">
        <v>322</v>
      </c>
      <c r="C93" s="33" t="s">
        <v>296</v>
      </c>
      <c r="D93" s="34">
        <f t="shared" si="54"/>
        <v>0</v>
      </c>
      <c r="E93" s="34">
        <v>0</v>
      </c>
      <c r="F93" s="34">
        <v>0</v>
      </c>
      <c r="G93" s="34">
        <v>0</v>
      </c>
      <c r="H93" s="34">
        <v>0</v>
      </c>
      <c r="I93" s="34">
        <f t="shared" si="55"/>
        <v>0</v>
      </c>
      <c r="J93" s="34">
        <v>0</v>
      </c>
      <c r="K93" s="34">
        <v>0</v>
      </c>
      <c r="L93" s="34">
        <v>0</v>
      </c>
      <c r="M93" s="34">
        <v>0</v>
      </c>
      <c r="N93" s="35">
        <f t="shared" si="56"/>
        <v>0</v>
      </c>
      <c r="O93" s="36" t="str">
        <f t="shared" si="65"/>
        <v>-</v>
      </c>
      <c r="P93" s="35">
        <f t="shared" si="57"/>
        <v>0</v>
      </c>
      <c r="Q93" s="37" t="str">
        <f t="shared" si="58"/>
        <v>-</v>
      </c>
      <c r="R93" s="35">
        <f t="shared" si="59"/>
        <v>0</v>
      </c>
      <c r="S93" s="37" t="str">
        <f t="shared" si="60"/>
        <v>-</v>
      </c>
      <c r="T93" s="35">
        <f t="shared" si="61"/>
        <v>0</v>
      </c>
      <c r="U93" s="37" t="str">
        <f t="shared" si="62"/>
        <v>-</v>
      </c>
      <c r="V93" s="35">
        <f t="shared" si="63"/>
        <v>0</v>
      </c>
      <c r="W93" s="37" t="str">
        <f t="shared" si="64"/>
        <v>-</v>
      </c>
      <c r="X93" s="38" t="s">
        <v>25</v>
      </c>
    </row>
    <row r="94" spans="1:24" ht="27" customHeight="1" x14ac:dyDescent="0.25">
      <c r="A94" s="60" t="s">
        <v>106</v>
      </c>
      <c r="B94" s="32" t="s">
        <v>107</v>
      </c>
      <c r="C94" s="61" t="s">
        <v>24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5">
        <f t="shared" si="30"/>
        <v>0</v>
      </c>
      <c r="O94" s="36" t="str">
        <f t="shared" si="65"/>
        <v>-</v>
      </c>
      <c r="P94" s="35">
        <f t="shared" si="31"/>
        <v>0</v>
      </c>
      <c r="Q94" s="37" t="str">
        <f t="shared" si="58"/>
        <v>-</v>
      </c>
      <c r="R94" s="35">
        <f t="shared" si="59"/>
        <v>0</v>
      </c>
      <c r="S94" s="37" t="str">
        <f t="shared" si="60"/>
        <v>-</v>
      </c>
      <c r="T94" s="35">
        <f t="shared" si="61"/>
        <v>0</v>
      </c>
      <c r="U94" s="37" t="str">
        <f t="shared" si="62"/>
        <v>-</v>
      </c>
      <c r="V94" s="35">
        <f t="shared" si="27"/>
        <v>0</v>
      </c>
      <c r="W94" s="37" t="str">
        <f t="shared" si="64"/>
        <v>-</v>
      </c>
      <c r="X94" s="33" t="s">
        <v>25</v>
      </c>
    </row>
    <row r="95" spans="1:24" ht="27" customHeight="1" x14ac:dyDescent="0.25">
      <c r="A95" s="60" t="s">
        <v>108</v>
      </c>
      <c r="B95" s="32" t="s">
        <v>109</v>
      </c>
      <c r="C95" s="61" t="s">
        <v>24</v>
      </c>
      <c r="D95" s="34">
        <f t="shared" ref="D95:M95" si="66">SUM(D96:D99)</f>
        <v>2090.1691135914302</v>
      </c>
      <c r="E95" s="34">
        <f t="shared" si="66"/>
        <v>0</v>
      </c>
      <c r="F95" s="34">
        <f t="shared" si="66"/>
        <v>0</v>
      </c>
      <c r="G95" s="34">
        <f t="shared" si="66"/>
        <v>0</v>
      </c>
      <c r="H95" s="34">
        <f t="shared" si="66"/>
        <v>2090.1691135914302</v>
      </c>
      <c r="I95" s="34">
        <f t="shared" si="66"/>
        <v>263.81641958</v>
      </c>
      <c r="J95" s="34">
        <f t="shared" si="66"/>
        <v>0</v>
      </c>
      <c r="K95" s="34">
        <f t="shared" si="66"/>
        <v>0</v>
      </c>
      <c r="L95" s="34">
        <f t="shared" si="66"/>
        <v>1.8133828166666666</v>
      </c>
      <c r="M95" s="34">
        <f t="shared" si="66"/>
        <v>262.00303676333334</v>
      </c>
      <c r="N95" s="35">
        <f t="shared" si="30"/>
        <v>-1826.3526940114302</v>
      </c>
      <c r="O95" s="36">
        <f t="shared" si="65"/>
        <v>-0.87378226103116707</v>
      </c>
      <c r="P95" s="35">
        <f t="shared" si="31"/>
        <v>0</v>
      </c>
      <c r="Q95" s="37" t="str">
        <f t="shared" si="58"/>
        <v>-</v>
      </c>
      <c r="R95" s="35">
        <f t="shared" si="59"/>
        <v>0</v>
      </c>
      <c r="S95" s="37" t="str">
        <f t="shared" si="60"/>
        <v>-</v>
      </c>
      <c r="T95" s="35">
        <f t="shared" si="61"/>
        <v>1.8133828166666666</v>
      </c>
      <c r="U95" s="37" t="str">
        <f t="shared" si="62"/>
        <v>-</v>
      </c>
      <c r="V95" s="35">
        <f t="shared" si="27"/>
        <v>-1828.1660768280969</v>
      </c>
      <c r="W95" s="37">
        <f t="shared" si="64"/>
        <v>-87.464983811135411</v>
      </c>
      <c r="X95" s="33" t="s">
        <v>25</v>
      </c>
    </row>
    <row r="96" spans="1:24" ht="27" customHeight="1" x14ac:dyDescent="0.25">
      <c r="A96" s="31" t="s">
        <v>108</v>
      </c>
      <c r="B96" s="32" t="s">
        <v>323</v>
      </c>
      <c r="C96" s="33" t="s">
        <v>298</v>
      </c>
      <c r="D96" s="34">
        <f t="shared" ref="D96:D99" si="67">IF(E96="нд","нд",E96+F96+G96+H96)</f>
        <v>1784.7057361300001</v>
      </c>
      <c r="E96" s="34">
        <v>0</v>
      </c>
      <c r="F96" s="34">
        <v>0</v>
      </c>
      <c r="G96" s="34">
        <v>0</v>
      </c>
      <c r="H96" s="34">
        <v>1784.7057361300001</v>
      </c>
      <c r="I96" s="34">
        <f t="shared" ref="I96:I99" si="68">J96+K96+L96+M96</f>
        <v>220.46302625000001</v>
      </c>
      <c r="J96" s="34">
        <v>0</v>
      </c>
      <c r="K96" s="34">
        <v>0</v>
      </c>
      <c r="L96" s="34">
        <v>0</v>
      </c>
      <c r="M96" s="34">
        <v>220.46302625000001</v>
      </c>
      <c r="N96" s="35">
        <f t="shared" si="30"/>
        <v>-1564.2427098800001</v>
      </c>
      <c r="O96" s="36">
        <f t="shared" si="65"/>
        <v>-0.87647093759666095</v>
      </c>
      <c r="P96" s="35">
        <f t="shared" si="31"/>
        <v>0</v>
      </c>
      <c r="Q96" s="37" t="str">
        <f t="shared" si="58"/>
        <v>-</v>
      </c>
      <c r="R96" s="35">
        <f t="shared" si="59"/>
        <v>0</v>
      </c>
      <c r="S96" s="37" t="str">
        <f t="shared" si="60"/>
        <v>-</v>
      </c>
      <c r="T96" s="35">
        <f t="shared" si="61"/>
        <v>0</v>
      </c>
      <c r="U96" s="37" t="str">
        <f t="shared" si="62"/>
        <v>-</v>
      </c>
      <c r="V96" s="35">
        <f t="shared" si="27"/>
        <v>-1564.2427098800001</v>
      </c>
      <c r="W96" s="37">
        <f t="shared" si="64"/>
        <v>-87.647093759666092</v>
      </c>
      <c r="X96" s="38" t="s">
        <v>297</v>
      </c>
    </row>
    <row r="97" spans="1:24" ht="27" customHeight="1" x14ac:dyDescent="0.25">
      <c r="A97" s="31" t="s">
        <v>108</v>
      </c>
      <c r="B97" s="32" t="s">
        <v>324</v>
      </c>
      <c r="C97" s="33" t="s">
        <v>299</v>
      </c>
      <c r="D97" s="34">
        <f t="shared" si="67"/>
        <v>0</v>
      </c>
      <c r="E97" s="34">
        <v>0</v>
      </c>
      <c r="F97" s="34">
        <v>0</v>
      </c>
      <c r="G97" s="34">
        <v>0</v>
      </c>
      <c r="H97" s="34">
        <v>0</v>
      </c>
      <c r="I97" s="34">
        <f t="shared" si="68"/>
        <v>26.32249303</v>
      </c>
      <c r="J97" s="34">
        <v>0</v>
      </c>
      <c r="K97" s="34">
        <v>0</v>
      </c>
      <c r="L97" s="34">
        <v>0</v>
      </c>
      <c r="M97" s="34">
        <v>26.32249303</v>
      </c>
      <c r="N97" s="35">
        <f t="shared" si="30"/>
        <v>26.32249303</v>
      </c>
      <c r="O97" s="36" t="str">
        <f t="shared" si="65"/>
        <v>-</v>
      </c>
      <c r="P97" s="35">
        <f t="shared" si="31"/>
        <v>0</v>
      </c>
      <c r="Q97" s="37" t="str">
        <f t="shared" si="58"/>
        <v>-</v>
      </c>
      <c r="R97" s="35">
        <f t="shared" si="59"/>
        <v>0</v>
      </c>
      <c r="S97" s="37" t="str">
        <f t="shared" si="60"/>
        <v>-</v>
      </c>
      <c r="T97" s="35">
        <f t="shared" si="61"/>
        <v>0</v>
      </c>
      <c r="U97" s="37" t="str">
        <f t="shared" si="62"/>
        <v>-</v>
      </c>
      <c r="V97" s="35">
        <f t="shared" si="27"/>
        <v>26.32249303</v>
      </c>
      <c r="W97" s="37" t="str">
        <f t="shared" si="64"/>
        <v>-</v>
      </c>
      <c r="X97" s="38" t="s">
        <v>297</v>
      </c>
    </row>
    <row r="98" spans="1:24" ht="27" customHeight="1" x14ac:dyDescent="0.25">
      <c r="A98" s="31">
        <v>0</v>
      </c>
      <c r="B98" s="32" t="s">
        <v>325</v>
      </c>
      <c r="C98" s="33" t="s">
        <v>300</v>
      </c>
      <c r="D98" s="34">
        <f t="shared" si="67"/>
        <v>121.96686789</v>
      </c>
      <c r="E98" s="34">
        <v>0</v>
      </c>
      <c r="F98" s="34">
        <v>0</v>
      </c>
      <c r="G98" s="34">
        <v>0</v>
      </c>
      <c r="H98" s="34">
        <v>121.96686789</v>
      </c>
      <c r="I98" s="34">
        <f t="shared" si="68"/>
        <v>0</v>
      </c>
      <c r="J98" s="34">
        <v>0</v>
      </c>
      <c r="K98" s="34">
        <v>0</v>
      </c>
      <c r="L98" s="34">
        <v>0</v>
      </c>
      <c r="M98" s="34">
        <v>0</v>
      </c>
      <c r="N98" s="35">
        <f t="shared" si="30"/>
        <v>-121.96686789</v>
      </c>
      <c r="O98" s="36">
        <f t="shared" si="65"/>
        <v>-1</v>
      </c>
      <c r="P98" s="35">
        <f t="shared" si="31"/>
        <v>0</v>
      </c>
      <c r="Q98" s="37" t="str">
        <f t="shared" si="58"/>
        <v>-</v>
      </c>
      <c r="R98" s="35">
        <f t="shared" si="59"/>
        <v>0</v>
      </c>
      <c r="S98" s="37" t="str">
        <f t="shared" si="60"/>
        <v>-</v>
      </c>
      <c r="T98" s="35">
        <f t="shared" si="61"/>
        <v>0</v>
      </c>
      <c r="U98" s="37" t="str">
        <f t="shared" si="62"/>
        <v>-</v>
      </c>
      <c r="V98" s="35">
        <f t="shared" si="27"/>
        <v>-121.96686789</v>
      </c>
      <c r="W98" s="37">
        <f t="shared" si="64"/>
        <v>-100</v>
      </c>
      <c r="X98" s="38" t="s">
        <v>25</v>
      </c>
    </row>
    <row r="99" spans="1:24" ht="27" customHeight="1" x14ac:dyDescent="0.25">
      <c r="A99" s="31" t="s">
        <v>108</v>
      </c>
      <c r="B99" s="32" t="s">
        <v>326</v>
      </c>
      <c r="C99" s="33" t="s">
        <v>301</v>
      </c>
      <c r="D99" s="34">
        <f t="shared" si="67"/>
        <v>183.49650957143001</v>
      </c>
      <c r="E99" s="34">
        <v>0</v>
      </c>
      <c r="F99" s="34">
        <v>0</v>
      </c>
      <c r="G99" s="34">
        <v>0</v>
      </c>
      <c r="H99" s="34">
        <v>183.49650957143001</v>
      </c>
      <c r="I99" s="34">
        <f t="shared" si="68"/>
        <v>17.030900299999999</v>
      </c>
      <c r="J99" s="34">
        <v>0</v>
      </c>
      <c r="K99" s="34">
        <v>0</v>
      </c>
      <c r="L99" s="34">
        <v>1.8133828166666666</v>
      </c>
      <c r="M99" s="34">
        <v>15.217517483333332</v>
      </c>
      <c r="N99" s="35">
        <f t="shared" si="30"/>
        <v>-166.46560927143003</v>
      </c>
      <c r="O99" s="36">
        <f t="shared" si="65"/>
        <v>-0.90718678878537284</v>
      </c>
      <c r="P99" s="35">
        <f t="shared" si="31"/>
        <v>0</v>
      </c>
      <c r="Q99" s="37" t="str">
        <f t="shared" si="58"/>
        <v>-</v>
      </c>
      <c r="R99" s="35">
        <f t="shared" si="59"/>
        <v>0</v>
      </c>
      <c r="S99" s="37" t="str">
        <f t="shared" si="60"/>
        <v>-</v>
      </c>
      <c r="T99" s="35">
        <f t="shared" si="61"/>
        <v>1.8133828166666666</v>
      </c>
      <c r="U99" s="37" t="str">
        <f t="shared" si="62"/>
        <v>-</v>
      </c>
      <c r="V99" s="35">
        <f t="shared" si="27"/>
        <v>-168.27899208809669</v>
      </c>
      <c r="W99" s="37">
        <f t="shared" si="64"/>
        <v>-91.706917194842021</v>
      </c>
      <c r="X99" s="38" t="s">
        <v>297</v>
      </c>
    </row>
    <row r="100" spans="1:24" ht="27" customHeight="1" x14ac:dyDescent="0.25">
      <c r="A100" s="60" t="s">
        <v>110</v>
      </c>
      <c r="B100" s="32" t="s">
        <v>111</v>
      </c>
      <c r="C100" s="61" t="s">
        <v>24</v>
      </c>
      <c r="D100" s="64">
        <f>D101+D102</f>
        <v>0</v>
      </c>
      <c r="E100" s="64">
        <f t="shared" ref="E100:M100" si="69">E101+E102</f>
        <v>0</v>
      </c>
      <c r="F100" s="64">
        <f t="shared" si="69"/>
        <v>0</v>
      </c>
      <c r="G100" s="64">
        <f t="shared" si="69"/>
        <v>0</v>
      </c>
      <c r="H100" s="64">
        <f t="shared" si="69"/>
        <v>0</v>
      </c>
      <c r="I100" s="64">
        <f t="shared" si="69"/>
        <v>0</v>
      </c>
      <c r="J100" s="64">
        <f t="shared" si="69"/>
        <v>0</v>
      </c>
      <c r="K100" s="64">
        <f t="shared" si="69"/>
        <v>0</v>
      </c>
      <c r="L100" s="64">
        <f t="shared" si="69"/>
        <v>0</v>
      </c>
      <c r="M100" s="64">
        <f t="shared" si="69"/>
        <v>0</v>
      </c>
      <c r="N100" s="35">
        <f t="shared" si="30"/>
        <v>0</v>
      </c>
      <c r="O100" s="36" t="str">
        <f t="shared" si="65"/>
        <v>-</v>
      </c>
      <c r="P100" s="35">
        <f t="shared" si="31"/>
        <v>0</v>
      </c>
      <c r="Q100" s="37" t="str">
        <f t="shared" si="58"/>
        <v>-</v>
      </c>
      <c r="R100" s="35">
        <f t="shared" si="59"/>
        <v>0</v>
      </c>
      <c r="S100" s="37" t="str">
        <f t="shared" si="60"/>
        <v>-</v>
      </c>
      <c r="T100" s="35">
        <f t="shared" si="61"/>
        <v>0</v>
      </c>
      <c r="U100" s="37" t="str">
        <f t="shared" si="62"/>
        <v>-</v>
      </c>
      <c r="V100" s="35">
        <f t="shared" si="27"/>
        <v>0</v>
      </c>
      <c r="W100" s="37" t="str">
        <f t="shared" si="64"/>
        <v>-</v>
      </c>
      <c r="X100" s="33" t="s">
        <v>25</v>
      </c>
    </row>
    <row r="101" spans="1:24" ht="27" customHeight="1" x14ac:dyDescent="0.25">
      <c r="A101" s="60" t="s">
        <v>112</v>
      </c>
      <c r="B101" s="32" t="s">
        <v>113</v>
      </c>
      <c r="C101" s="61" t="s">
        <v>24</v>
      </c>
      <c r="D101" s="64">
        <v>0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35">
        <f t="shared" si="30"/>
        <v>0</v>
      </c>
      <c r="O101" s="36" t="str">
        <f t="shared" si="65"/>
        <v>-</v>
      </c>
      <c r="P101" s="35">
        <f t="shared" si="31"/>
        <v>0</v>
      </c>
      <c r="Q101" s="37" t="str">
        <f t="shared" si="58"/>
        <v>-</v>
      </c>
      <c r="R101" s="35">
        <f t="shared" si="59"/>
        <v>0</v>
      </c>
      <c r="S101" s="37" t="str">
        <f t="shared" si="60"/>
        <v>-</v>
      </c>
      <c r="T101" s="35">
        <f t="shared" si="61"/>
        <v>0</v>
      </c>
      <c r="U101" s="37" t="str">
        <f t="shared" si="62"/>
        <v>-</v>
      </c>
      <c r="V101" s="35">
        <f t="shared" si="27"/>
        <v>0</v>
      </c>
      <c r="W101" s="37" t="str">
        <f t="shared" si="64"/>
        <v>-</v>
      </c>
      <c r="X101" s="33" t="s">
        <v>25</v>
      </c>
    </row>
    <row r="102" spans="1:24" ht="27" customHeight="1" x14ac:dyDescent="0.25">
      <c r="A102" s="60" t="s">
        <v>114</v>
      </c>
      <c r="B102" s="32" t="s">
        <v>115</v>
      </c>
      <c r="C102" s="61" t="s">
        <v>24</v>
      </c>
      <c r="D102" s="64">
        <v>0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33" t="s">
        <v>25</v>
      </c>
    </row>
    <row r="103" spans="1:24" ht="27" customHeight="1" x14ac:dyDescent="0.25">
      <c r="A103" s="60" t="s">
        <v>116</v>
      </c>
      <c r="B103" s="32" t="s">
        <v>117</v>
      </c>
      <c r="C103" s="61" t="s">
        <v>24</v>
      </c>
      <c r="D103" s="34">
        <f>D104+D105</f>
        <v>0</v>
      </c>
      <c r="E103" s="34">
        <f t="shared" ref="E103:M103" si="70">E104+E105</f>
        <v>0</v>
      </c>
      <c r="F103" s="34">
        <f t="shared" si="70"/>
        <v>0</v>
      </c>
      <c r="G103" s="34">
        <f t="shared" si="70"/>
        <v>0</v>
      </c>
      <c r="H103" s="34">
        <f t="shared" si="70"/>
        <v>0</v>
      </c>
      <c r="I103" s="34">
        <f t="shared" si="70"/>
        <v>0</v>
      </c>
      <c r="J103" s="34">
        <f t="shared" si="70"/>
        <v>0</v>
      </c>
      <c r="K103" s="34">
        <f t="shared" si="70"/>
        <v>0</v>
      </c>
      <c r="L103" s="34">
        <f t="shared" si="70"/>
        <v>0</v>
      </c>
      <c r="M103" s="34">
        <f t="shared" si="70"/>
        <v>0</v>
      </c>
      <c r="N103" s="35">
        <f t="shared" si="30"/>
        <v>0</v>
      </c>
      <c r="O103" s="36" t="str">
        <f t="shared" si="65"/>
        <v>-</v>
      </c>
      <c r="P103" s="35">
        <f t="shared" si="31"/>
        <v>0</v>
      </c>
      <c r="Q103" s="37" t="str">
        <f t="shared" si="58"/>
        <v>-</v>
      </c>
      <c r="R103" s="35">
        <f t="shared" si="59"/>
        <v>0</v>
      </c>
      <c r="S103" s="37" t="str">
        <f t="shared" si="60"/>
        <v>-</v>
      </c>
      <c r="T103" s="35">
        <f t="shared" si="61"/>
        <v>0</v>
      </c>
      <c r="U103" s="37" t="str">
        <f t="shared" si="62"/>
        <v>-</v>
      </c>
      <c r="V103" s="35">
        <f t="shared" si="27"/>
        <v>0</v>
      </c>
      <c r="W103" s="37" t="str">
        <f t="shared" si="64"/>
        <v>-</v>
      </c>
      <c r="X103" s="33" t="s">
        <v>25</v>
      </c>
    </row>
    <row r="104" spans="1:24" ht="27" customHeight="1" x14ac:dyDescent="0.25">
      <c r="A104" s="60" t="s">
        <v>118</v>
      </c>
      <c r="B104" s="32" t="s">
        <v>119</v>
      </c>
      <c r="C104" s="61" t="s">
        <v>24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5">
        <f t="shared" si="30"/>
        <v>0</v>
      </c>
      <c r="O104" s="36" t="str">
        <f t="shared" si="65"/>
        <v>-</v>
      </c>
      <c r="P104" s="35">
        <f t="shared" si="31"/>
        <v>0</v>
      </c>
      <c r="Q104" s="37" t="str">
        <f t="shared" si="58"/>
        <v>-</v>
      </c>
      <c r="R104" s="35">
        <f t="shared" si="59"/>
        <v>0</v>
      </c>
      <c r="S104" s="37" t="str">
        <f t="shared" si="60"/>
        <v>-</v>
      </c>
      <c r="T104" s="35">
        <f t="shared" si="61"/>
        <v>0</v>
      </c>
      <c r="U104" s="37" t="str">
        <f t="shared" si="62"/>
        <v>-</v>
      </c>
      <c r="V104" s="35">
        <f t="shared" si="27"/>
        <v>0</v>
      </c>
      <c r="W104" s="37" t="str">
        <f t="shared" si="64"/>
        <v>-</v>
      </c>
      <c r="X104" s="33" t="s">
        <v>25</v>
      </c>
    </row>
    <row r="105" spans="1:24" ht="27" customHeight="1" x14ac:dyDescent="0.25">
      <c r="A105" s="60" t="s">
        <v>120</v>
      </c>
      <c r="B105" s="32" t="s">
        <v>121</v>
      </c>
      <c r="C105" s="61" t="s">
        <v>24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6" t="str">
        <f t="shared" si="65"/>
        <v>-</v>
      </c>
      <c r="P105" s="35">
        <f t="shared" si="31"/>
        <v>0</v>
      </c>
      <c r="Q105" s="37" t="str">
        <f t="shared" si="58"/>
        <v>-</v>
      </c>
      <c r="R105" s="35">
        <f t="shared" si="59"/>
        <v>0</v>
      </c>
      <c r="S105" s="37" t="str">
        <f t="shared" si="60"/>
        <v>-</v>
      </c>
      <c r="T105" s="35">
        <f t="shared" si="61"/>
        <v>0</v>
      </c>
      <c r="U105" s="37" t="str">
        <f t="shared" si="62"/>
        <v>-</v>
      </c>
      <c r="V105" s="35">
        <f t="shared" si="27"/>
        <v>0</v>
      </c>
      <c r="W105" s="37" t="str">
        <f t="shared" si="64"/>
        <v>-</v>
      </c>
      <c r="X105" s="33" t="s">
        <v>25</v>
      </c>
    </row>
    <row r="106" spans="1:24" ht="27" customHeight="1" x14ac:dyDescent="0.25">
      <c r="A106" s="60" t="s">
        <v>122</v>
      </c>
      <c r="B106" s="32" t="s">
        <v>123</v>
      </c>
      <c r="C106" s="61" t="s">
        <v>24</v>
      </c>
      <c r="D106" s="34">
        <f t="shared" ref="D106:N106" si="71">SUM(D107:D107)</f>
        <v>167.98855417667599</v>
      </c>
      <c r="E106" s="34">
        <f t="shared" si="71"/>
        <v>0</v>
      </c>
      <c r="F106" s="34">
        <f t="shared" si="71"/>
        <v>0</v>
      </c>
      <c r="G106" s="34">
        <f t="shared" si="71"/>
        <v>0</v>
      </c>
      <c r="H106" s="34">
        <f t="shared" si="71"/>
        <v>167.98855417667599</v>
      </c>
      <c r="I106" s="34">
        <f t="shared" si="71"/>
        <v>0</v>
      </c>
      <c r="J106" s="34">
        <f t="shared" si="71"/>
        <v>0</v>
      </c>
      <c r="K106" s="34">
        <f t="shared" si="71"/>
        <v>0</v>
      </c>
      <c r="L106" s="34">
        <f t="shared" si="71"/>
        <v>0</v>
      </c>
      <c r="M106" s="34">
        <f t="shared" si="71"/>
        <v>0</v>
      </c>
      <c r="N106" s="34">
        <f t="shared" si="71"/>
        <v>-167.98855417667599</v>
      </c>
      <c r="O106" s="36">
        <f t="shared" si="65"/>
        <v>-1</v>
      </c>
      <c r="P106" s="35">
        <f t="shared" si="31"/>
        <v>0</v>
      </c>
      <c r="Q106" s="37" t="str">
        <f t="shared" si="58"/>
        <v>-</v>
      </c>
      <c r="R106" s="35">
        <f t="shared" si="59"/>
        <v>0</v>
      </c>
      <c r="S106" s="37" t="str">
        <f t="shared" si="60"/>
        <v>-</v>
      </c>
      <c r="T106" s="35">
        <f t="shared" si="61"/>
        <v>0</v>
      </c>
      <c r="U106" s="37" t="str">
        <f t="shared" si="62"/>
        <v>-</v>
      </c>
      <c r="V106" s="35">
        <f t="shared" si="27"/>
        <v>-167.98855417667599</v>
      </c>
      <c r="W106" s="37">
        <f t="shared" si="64"/>
        <v>-100</v>
      </c>
      <c r="X106" s="33" t="s">
        <v>25</v>
      </c>
    </row>
    <row r="107" spans="1:24" ht="27" customHeight="1" x14ac:dyDescent="0.25">
      <c r="A107" s="31" t="s">
        <v>122</v>
      </c>
      <c r="B107" s="32" t="s">
        <v>327</v>
      </c>
      <c r="C107" s="33" t="s">
        <v>302</v>
      </c>
      <c r="D107" s="34">
        <f t="shared" ref="D107" si="72">IF(E107="нд","нд",E107+F107+G107+H107)</f>
        <v>167.98855417667599</v>
      </c>
      <c r="E107" s="34">
        <v>0</v>
      </c>
      <c r="F107" s="34">
        <v>0</v>
      </c>
      <c r="G107" s="34">
        <v>0</v>
      </c>
      <c r="H107" s="34">
        <v>167.98855417667599</v>
      </c>
      <c r="I107" s="34">
        <f t="shared" ref="I107" si="73">J107+K107+L107+M107</f>
        <v>0</v>
      </c>
      <c r="J107" s="34">
        <v>0</v>
      </c>
      <c r="K107" s="34">
        <v>0</v>
      </c>
      <c r="L107" s="34">
        <v>0</v>
      </c>
      <c r="M107" s="34">
        <v>0</v>
      </c>
      <c r="N107" s="35">
        <f t="shared" ref="N107" si="74">IF(D107="нд","нд",I107-D107)</f>
        <v>-167.98855417667599</v>
      </c>
      <c r="O107" s="36">
        <f t="shared" si="65"/>
        <v>-1</v>
      </c>
      <c r="P107" s="35">
        <f t="shared" si="31"/>
        <v>0</v>
      </c>
      <c r="Q107" s="37" t="str">
        <f t="shared" si="58"/>
        <v>-</v>
      </c>
      <c r="R107" s="35">
        <f t="shared" si="59"/>
        <v>0</v>
      </c>
      <c r="S107" s="37" t="str">
        <f t="shared" si="60"/>
        <v>-</v>
      </c>
      <c r="T107" s="35">
        <f t="shared" si="61"/>
        <v>0</v>
      </c>
      <c r="U107" s="37" t="str">
        <f t="shared" si="62"/>
        <v>-</v>
      </c>
      <c r="V107" s="35">
        <f t="shared" si="27"/>
        <v>-167.98855417667599</v>
      </c>
      <c r="W107" s="37">
        <f t="shared" si="64"/>
        <v>-100</v>
      </c>
      <c r="X107" s="38" t="s">
        <v>25</v>
      </c>
    </row>
    <row r="108" spans="1:24" ht="27" customHeight="1" x14ac:dyDescent="0.25">
      <c r="A108" s="60" t="s">
        <v>124</v>
      </c>
      <c r="B108" s="32" t="s">
        <v>125</v>
      </c>
      <c r="C108" s="61" t="s">
        <v>24</v>
      </c>
      <c r="D108" s="64">
        <v>0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35">
        <f>IF(D108="нд","нд",I108-D108)</f>
        <v>0</v>
      </c>
      <c r="O108" s="36" t="str">
        <f t="shared" si="65"/>
        <v>-</v>
      </c>
      <c r="P108" s="35">
        <f t="shared" si="31"/>
        <v>0</v>
      </c>
      <c r="Q108" s="37" t="str">
        <f t="shared" si="58"/>
        <v>-</v>
      </c>
      <c r="R108" s="35">
        <f t="shared" si="59"/>
        <v>0</v>
      </c>
      <c r="S108" s="37" t="str">
        <f t="shared" si="60"/>
        <v>-</v>
      </c>
      <c r="T108" s="35">
        <f t="shared" si="61"/>
        <v>0</v>
      </c>
      <c r="U108" s="37" t="str">
        <f t="shared" si="62"/>
        <v>-</v>
      </c>
      <c r="V108" s="35">
        <f t="shared" si="27"/>
        <v>0</v>
      </c>
      <c r="W108" s="37" t="str">
        <f t="shared" si="64"/>
        <v>-</v>
      </c>
      <c r="X108" s="33" t="s">
        <v>25</v>
      </c>
    </row>
    <row r="109" spans="1:24" ht="27" customHeight="1" x14ac:dyDescent="0.25">
      <c r="A109" s="60" t="s">
        <v>126</v>
      </c>
      <c r="B109" s="32" t="s">
        <v>127</v>
      </c>
      <c r="C109" s="61" t="s">
        <v>24</v>
      </c>
      <c r="D109" s="64">
        <f t="shared" ref="D109:M109" si="75">SUM(D110:D113)</f>
        <v>0</v>
      </c>
      <c r="E109" s="64">
        <f t="shared" si="75"/>
        <v>0</v>
      </c>
      <c r="F109" s="64">
        <f t="shared" si="75"/>
        <v>0</v>
      </c>
      <c r="G109" s="64">
        <f t="shared" si="75"/>
        <v>0</v>
      </c>
      <c r="H109" s="64">
        <f t="shared" si="75"/>
        <v>0</v>
      </c>
      <c r="I109" s="64">
        <f t="shared" si="75"/>
        <v>0</v>
      </c>
      <c r="J109" s="64">
        <f t="shared" si="75"/>
        <v>0</v>
      </c>
      <c r="K109" s="64">
        <f t="shared" si="75"/>
        <v>0</v>
      </c>
      <c r="L109" s="64">
        <f t="shared" si="75"/>
        <v>0</v>
      </c>
      <c r="M109" s="64">
        <f t="shared" si="75"/>
        <v>0</v>
      </c>
      <c r="N109" s="35">
        <f>IF(D109="нд","нд",I109-D109)</f>
        <v>0</v>
      </c>
      <c r="O109" s="36" t="str">
        <f>IF($D109="нд","нд",IF(D109=0,"-",N109/D109))</f>
        <v>-</v>
      </c>
      <c r="P109" s="35">
        <f t="shared" si="31"/>
        <v>0</v>
      </c>
      <c r="Q109" s="37" t="str">
        <f t="shared" si="58"/>
        <v>-</v>
      </c>
      <c r="R109" s="35">
        <f t="shared" si="59"/>
        <v>0</v>
      </c>
      <c r="S109" s="37" t="str">
        <f t="shared" si="60"/>
        <v>-</v>
      </c>
      <c r="T109" s="35">
        <f t="shared" si="61"/>
        <v>0</v>
      </c>
      <c r="U109" s="37" t="str">
        <f t="shared" si="62"/>
        <v>-</v>
      </c>
      <c r="V109" s="35">
        <f t="shared" si="27"/>
        <v>0</v>
      </c>
      <c r="W109" s="37" t="str">
        <f t="shared" si="64"/>
        <v>-</v>
      </c>
      <c r="X109" s="33" t="s">
        <v>25</v>
      </c>
    </row>
    <row r="110" spans="1:24" ht="27" customHeight="1" x14ac:dyDescent="0.25">
      <c r="A110" s="31" t="s">
        <v>126</v>
      </c>
      <c r="B110" s="32" t="s">
        <v>328</v>
      </c>
      <c r="C110" s="33" t="s">
        <v>303</v>
      </c>
      <c r="D110" s="34" t="str">
        <f t="shared" ref="D110:D113" si="76">IF(E110="нд","нд",E110+F110+G110+H110)</f>
        <v>нд</v>
      </c>
      <c r="E110" s="34" t="s">
        <v>25</v>
      </c>
      <c r="F110" s="34" t="s">
        <v>25</v>
      </c>
      <c r="G110" s="34" t="s">
        <v>25</v>
      </c>
      <c r="H110" s="34" t="s">
        <v>25</v>
      </c>
      <c r="I110" s="34">
        <f t="shared" ref="I110:I113" si="77">J110+K110+L110+M110</f>
        <v>0</v>
      </c>
      <c r="J110" s="34">
        <v>0</v>
      </c>
      <c r="K110" s="34">
        <v>0</v>
      </c>
      <c r="L110" s="34">
        <v>0</v>
      </c>
      <c r="M110" s="34">
        <v>0</v>
      </c>
      <c r="N110" s="35" t="str">
        <f t="shared" ref="N110:N113" si="78">IF(D110="нд","нд",I110-D110)</f>
        <v>нд</v>
      </c>
      <c r="O110" s="36" t="str">
        <f t="shared" ref="O110:O173" si="79">IF($D110="нд","нд",IF(D110=0,"-",N110/D110))</f>
        <v>нд</v>
      </c>
      <c r="P110" s="35" t="str">
        <f t="shared" si="31"/>
        <v>нд</v>
      </c>
      <c r="Q110" s="37" t="str">
        <f t="shared" si="58"/>
        <v>нд</v>
      </c>
      <c r="R110" s="35" t="str">
        <f t="shared" si="59"/>
        <v>нд</v>
      </c>
      <c r="S110" s="37" t="str">
        <f t="shared" si="60"/>
        <v>нд</v>
      </c>
      <c r="T110" s="35" t="str">
        <f t="shared" si="61"/>
        <v>нд</v>
      </c>
      <c r="U110" s="37" t="str">
        <f t="shared" si="62"/>
        <v>нд</v>
      </c>
      <c r="V110" s="35" t="str">
        <f t="shared" si="27"/>
        <v>нд</v>
      </c>
      <c r="W110" s="37" t="str">
        <f t="shared" si="64"/>
        <v>нд</v>
      </c>
      <c r="X110" s="38" t="s">
        <v>25</v>
      </c>
    </row>
    <row r="111" spans="1:24" ht="27" customHeight="1" x14ac:dyDescent="0.25">
      <c r="A111" s="31" t="s">
        <v>126</v>
      </c>
      <c r="B111" s="32" t="s">
        <v>329</v>
      </c>
      <c r="C111" s="33" t="s">
        <v>304</v>
      </c>
      <c r="D111" s="34" t="str">
        <f t="shared" si="76"/>
        <v>нд</v>
      </c>
      <c r="E111" s="34" t="s">
        <v>25</v>
      </c>
      <c r="F111" s="34" t="s">
        <v>25</v>
      </c>
      <c r="G111" s="34" t="s">
        <v>25</v>
      </c>
      <c r="H111" s="34" t="s">
        <v>25</v>
      </c>
      <c r="I111" s="34">
        <f t="shared" si="77"/>
        <v>0</v>
      </c>
      <c r="J111" s="34">
        <v>0</v>
      </c>
      <c r="K111" s="34">
        <v>0</v>
      </c>
      <c r="L111" s="34">
        <v>0</v>
      </c>
      <c r="M111" s="34">
        <v>0</v>
      </c>
      <c r="N111" s="35" t="str">
        <f t="shared" si="78"/>
        <v>нд</v>
      </c>
      <c r="O111" s="36" t="str">
        <f t="shared" si="79"/>
        <v>нд</v>
      </c>
      <c r="P111" s="35" t="str">
        <f t="shared" si="31"/>
        <v>нд</v>
      </c>
      <c r="Q111" s="37" t="str">
        <f t="shared" si="58"/>
        <v>нд</v>
      </c>
      <c r="R111" s="35" t="str">
        <f t="shared" si="59"/>
        <v>нд</v>
      </c>
      <c r="S111" s="37" t="str">
        <f t="shared" si="60"/>
        <v>нд</v>
      </c>
      <c r="T111" s="35" t="str">
        <f t="shared" si="61"/>
        <v>нд</v>
      </c>
      <c r="U111" s="37" t="str">
        <f t="shared" si="62"/>
        <v>нд</v>
      </c>
      <c r="V111" s="35" t="str">
        <f t="shared" si="27"/>
        <v>нд</v>
      </c>
      <c r="W111" s="37" t="str">
        <f t="shared" si="64"/>
        <v>нд</v>
      </c>
      <c r="X111" s="38" t="s">
        <v>25</v>
      </c>
    </row>
    <row r="112" spans="1:24" ht="27" customHeight="1" x14ac:dyDescent="0.25">
      <c r="A112" s="31" t="s">
        <v>126</v>
      </c>
      <c r="B112" s="32" t="s">
        <v>330</v>
      </c>
      <c r="C112" s="33" t="s">
        <v>305</v>
      </c>
      <c r="D112" s="34" t="str">
        <f t="shared" si="76"/>
        <v>нд</v>
      </c>
      <c r="E112" s="34" t="s">
        <v>25</v>
      </c>
      <c r="F112" s="34" t="s">
        <v>25</v>
      </c>
      <c r="G112" s="34" t="s">
        <v>25</v>
      </c>
      <c r="H112" s="34" t="s">
        <v>25</v>
      </c>
      <c r="I112" s="34">
        <f t="shared" si="77"/>
        <v>0</v>
      </c>
      <c r="J112" s="34">
        <v>0</v>
      </c>
      <c r="K112" s="34">
        <v>0</v>
      </c>
      <c r="L112" s="34">
        <v>0</v>
      </c>
      <c r="M112" s="34">
        <v>0</v>
      </c>
      <c r="N112" s="35" t="str">
        <f t="shared" si="78"/>
        <v>нд</v>
      </c>
      <c r="O112" s="36" t="str">
        <f t="shared" si="79"/>
        <v>нд</v>
      </c>
      <c r="P112" s="35" t="str">
        <f t="shared" si="31"/>
        <v>нд</v>
      </c>
      <c r="Q112" s="37" t="str">
        <f t="shared" si="58"/>
        <v>нд</v>
      </c>
      <c r="R112" s="35" t="str">
        <f t="shared" si="59"/>
        <v>нд</v>
      </c>
      <c r="S112" s="37" t="str">
        <f t="shared" si="60"/>
        <v>нд</v>
      </c>
      <c r="T112" s="35" t="str">
        <f t="shared" si="61"/>
        <v>нд</v>
      </c>
      <c r="U112" s="37" t="str">
        <f t="shared" si="62"/>
        <v>нд</v>
      </c>
      <c r="V112" s="35" t="str">
        <f t="shared" si="27"/>
        <v>нд</v>
      </c>
      <c r="W112" s="37" t="str">
        <f t="shared" si="64"/>
        <v>нд</v>
      </c>
      <c r="X112" s="38" t="s">
        <v>25</v>
      </c>
    </row>
    <row r="113" spans="1:24" ht="27" customHeight="1" x14ac:dyDescent="0.25">
      <c r="A113" s="31" t="s">
        <v>126</v>
      </c>
      <c r="B113" s="32" t="s">
        <v>331</v>
      </c>
      <c r="C113" s="33" t="s">
        <v>306</v>
      </c>
      <c r="D113" s="34" t="str">
        <f t="shared" si="76"/>
        <v>нд</v>
      </c>
      <c r="E113" s="34" t="s">
        <v>25</v>
      </c>
      <c r="F113" s="34" t="s">
        <v>25</v>
      </c>
      <c r="G113" s="34" t="s">
        <v>25</v>
      </c>
      <c r="H113" s="34" t="s">
        <v>25</v>
      </c>
      <c r="I113" s="34">
        <f t="shared" si="77"/>
        <v>0</v>
      </c>
      <c r="J113" s="34">
        <v>0</v>
      </c>
      <c r="K113" s="34">
        <v>0</v>
      </c>
      <c r="L113" s="34">
        <v>0</v>
      </c>
      <c r="M113" s="34">
        <v>0</v>
      </c>
      <c r="N113" s="35" t="str">
        <f t="shared" si="78"/>
        <v>нд</v>
      </c>
      <c r="O113" s="36" t="str">
        <f t="shared" si="79"/>
        <v>нд</v>
      </c>
      <c r="P113" s="35" t="str">
        <f t="shared" si="31"/>
        <v>нд</v>
      </c>
      <c r="Q113" s="37" t="str">
        <f t="shared" si="58"/>
        <v>нд</v>
      </c>
      <c r="R113" s="35" t="str">
        <f t="shared" si="59"/>
        <v>нд</v>
      </c>
      <c r="S113" s="37" t="str">
        <f t="shared" si="60"/>
        <v>нд</v>
      </c>
      <c r="T113" s="35" t="str">
        <f t="shared" si="61"/>
        <v>нд</v>
      </c>
      <c r="U113" s="37" t="str">
        <f t="shared" si="62"/>
        <v>нд</v>
      </c>
      <c r="V113" s="35" t="str">
        <f t="shared" si="27"/>
        <v>нд</v>
      </c>
      <c r="W113" s="37" t="str">
        <f t="shared" si="64"/>
        <v>нд</v>
      </c>
      <c r="X113" s="38" t="s">
        <v>25</v>
      </c>
    </row>
    <row r="114" spans="1:24" ht="31.5" x14ac:dyDescent="0.25">
      <c r="A114" s="60" t="s">
        <v>128</v>
      </c>
      <c r="B114" s="32" t="s">
        <v>129</v>
      </c>
      <c r="C114" s="61" t="s">
        <v>24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6" t="str">
        <f t="shared" si="79"/>
        <v>-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8" t="s">
        <v>25</v>
      </c>
    </row>
    <row r="115" spans="1:24" x14ac:dyDescent="0.25">
      <c r="A115" s="60" t="s">
        <v>130</v>
      </c>
      <c r="B115" s="32" t="s">
        <v>131</v>
      </c>
      <c r="C115" s="61" t="s">
        <v>24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6" t="str">
        <f t="shared" si="79"/>
        <v>-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8" t="s">
        <v>25</v>
      </c>
    </row>
    <row r="116" spans="1:24" ht="63" x14ac:dyDescent="0.25">
      <c r="A116" s="60" t="s">
        <v>132</v>
      </c>
      <c r="B116" s="32" t="s">
        <v>133</v>
      </c>
      <c r="C116" s="61" t="s">
        <v>24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4">
        <v>0</v>
      </c>
      <c r="O116" s="36" t="str">
        <f t="shared" si="79"/>
        <v>-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8" t="s">
        <v>25</v>
      </c>
    </row>
    <row r="117" spans="1:24" ht="31.5" x14ac:dyDescent="0.25">
      <c r="A117" s="60" t="s">
        <v>134</v>
      </c>
      <c r="B117" s="32" t="s">
        <v>135</v>
      </c>
      <c r="C117" s="61" t="s">
        <v>24</v>
      </c>
      <c r="D117" s="34">
        <v>0</v>
      </c>
      <c r="E117" s="34">
        <v>0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6" t="str">
        <f t="shared" si="79"/>
        <v>-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8" t="s">
        <v>25</v>
      </c>
    </row>
    <row r="118" spans="1:24" ht="31.5" x14ac:dyDescent="0.25">
      <c r="A118" s="60" t="s">
        <v>136</v>
      </c>
      <c r="B118" s="32" t="s">
        <v>135</v>
      </c>
      <c r="C118" s="61" t="s">
        <v>24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6" t="str">
        <f t="shared" si="79"/>
        <v>-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8" t="s">
        <v>25</v>
      </c>
    </row>
    <row r="119" spans="1:24" ht="31.5" x14ac:dyDescent="0.25">
      <c r="A119" s="60" t="s">
        <v>137</v>
      </c>
      <c r="B119" s="32" t="s">
        <v>138</v>
      </c>
      <c r="C119" s="61" t="s">
        <v>24</v>
      </c>
      <c r="D119" s="34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  <c r="N119" s="34">
        <v>0</v>
      </c>
      <c r="O119" s="36" t="str">
        <f t="shared" si="79"/>
        <v>-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8" t="s">
        <v>25</v>
      </c>
    </row>
    <row r="120" spans="1:24" ht="31.5" x14ac:dyDescent="0.25">
      <c r="A120" s="60" t="s">
        <v>139</v>
      </c>
      <c r="B120" s="32" t="s">
        <v>140</v>
      </c>
      <c r="C120" s="61" t="s">
        <v>24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6" t="str">
        <f t="shared" si="79"/>
        <v>-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8" t="s">
        <v>25</v>
      </c>
    </row>
    <row r="121" spans="1:24" ht="31.5" x14ac:dyDescent="0.25">
      <c r="A121" s="60" t="s">
        <v>141</v>
      </c>
      <c r="B121" s="32" t="s">
        <v>135</v>
      </c>
      <c r="C121" s="61" t="s">
        <v>24</v>
      </c>
      <c r="D121" s="34">
        <v>0</v>
      </c>
      <c r="E121" s="34">
        <v>0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6" t="str">
        <f t="shared" si="79"/>
        <v>-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8" t="s">
        <v>25</v>
      </c>
    </row>
    <row r="122" spans="1:24" ht="31.5" x14ac:dyDescent="0.25">
      <c r="A122" s="60" t="s">
        <v>142</v>
      </c>
      <c r="B122" s="32" t="s">
        <v>143</v>
      </c>
      <c r="C122" s="61" t="s">
        <v>24</v>
      </c>
      <c r="D122" s="34">
        <v>0</v>
      </c>
      <c r="E122" s="34">
        <v>0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  <c r="N122" s="34">
        <v>0</v>
      </c>
      <c r="O122" s="36" t="str">
        <f t="shared" si="79"/>
        <v>-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8" t="s">
        <v>25</v>
      </c>
    </row>
    <row r="123" spans="1:24" ht="47.25" x14ac:dyDescent="0.25">
      <c r="A123" s="60" t="s">
        <v>144</v>
      </c>
      <c r="B123" s="32" t="s">
        <v>145</v>
      </c>
      <c r="C123" s="61" t="s">
        <v>24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6" t="str">
        <f t="shared" si="79"/>
        <v>-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8" t="s">
        <v>25</v>
      </c>
    </row>
    <row r="124" spans="1:24" ht="47.25" x14ac:dyDescent="0.25">
      <c r="A124" s="60" t="s">
        <v>146</v>
      </c>
      <c r="B124" s="32" t="s">
        <v>147</v>
      </c>
      <c r="C124" s="61" t="s">
        <v>24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6" t="str">
        <f t="shared" si="79"/>
        <v>-</v>
      </c>
      <c r="P124" s="34">
        <v>0</v>
      </c>
      <c r="Q124" s="34">
        <v>0</v>
      </c>
      <c r="R124" s="34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8" t="s">
        <v>25</v>
      </c>
    </row>
    <row r="125" spans="1:24" ht="47.25" x14ac:dyDescent="0.25">
      <c r="A125" s="60" t="s">
        <v>148</v>
      </c>
      <c r="B125" s="32" t="s">
        <v>149</v>
      </c>
      <c r="C125" s="61" t="s">
        <v>24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6" t="str">
        <f t="shared" si="79"/>
        <v>-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8" t="s">
        <v>25</v>
      </c>
    </row>
    <row r="126" spans="1:24" ht="63" x14ac:dyDescent="0.25">
      <c r="A126" s="60" t="s">
        <v>150</v>
      </c>
      <c r="B126" s="32" t="s">
        <v>151</v>
      </c>
      <c r="C126" s="61" t="s">
        <v>24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6" t="str">
        <f t="shared" si="79"/>
        <v>-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8" t="s">
        <v>25</v>
      </c>
    </row>
    <row r="127" spans="1:24" ht="63" x14ac:dyDescent="0.25">
      <c r="A127" s="60" t="s">
        <v>152</v>
      </c>
      <c r="B127" s="32" t="s">
        <v>153</v>
      </c>
      <c r="C127" s="61" t="s">
        <v>24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6" t="str">
        <f t="shared" si="79"/>
        <v>-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8" t="s">
        <v>25</v>
      </c>
    </row>
    <row r="128" spans="1:24" ht="31.5" x14ac:dyDescent="0.25">
      <c r="A128" s="60" t="s">
        <v>154</v>
      </c>
      <c r="B128" s="32" t="s">
        <v>155</v>
      </c>
      <c r="C128" s="61" t="s">
        <v>24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6" t="str">
        <f t="shared" si="79"/>
        <v>-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8" t="s">
        <v>25</v>
      </c>
    </row>
    <row r="129" spans="1:24" ht="31.5" x14ac:dyDescent="0.25">
      <c r="A129" s="60" t="s">
        <v>156</v>
      </c>
      <c r="B129" s="32" t="s">
        <v>157</v>
      </c>
      <c r="C129" s="61" t="s">
        <v>24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6" t="str">
        <f t="shared" si="79"/>
        <v>-</v>
      </c>
      <c r="P129" s="34">
        <v>0</v>
      </c>
      <c r="Q129" s="34">
        <v>0</v>
      </c>
      <c r="R129" s="34">
        <v>0</v>
      </c>
      <c r="S129" s="34">
        <v>0</v>
      </c>
      <c r="T129" s="34">
        <v>0</v>
      </c>
      <c r="U129" s="34">
        <v>0</v>
      </c>
      <c r="V129" s="34">
        <v>0</v>
      </c>
      <c r="W129" s="34">
        <v>0</v>
      </c>
      <c r="X129" s="38" t="s">
        <v>25</v>
      </c>
    </row>
    <row r="130" spans="1:24" ht="31.5" x14ac:dyDescent="0.25">
      <c r="A130" s="60" t="s">
        <v>158</v>
      </c>
      <c r="B130" s="32" t="s">
        <v>159</v>
      </c>
      <c r="C130" s="61" t="s">
        <v>24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6" t="str">
        <f t="shared" si="79"/>
        <v>-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8" t="s">
        <v>25</v>
      </c>
    </row>
    <row r="131" spans="1:24" x14ac:dyDescent="0.25">
      <c r="A131" s="60" t="s">
        <v>160</v>
      </c>
      <c r="B131" s="32" t="s">
        <v>161</v>
      </c>
      <c r="C131" s="61" t="s">
        <v>24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6" t="str">
        <f t="shared" si="79"/>
        <v>-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8" t="s">
        <v>25</v>
      </c>
    </row>
    <row r="132" spans="1:24" x14ac:dyDescent="0.25">
      <c r="A132" s="60" t="s">
        <v>162</v>
      </c>
      <c r="B132" s="32" t="s">
        <v>163</v>
      </c>
      <c r="C132" s="61" t="s">
        <v>24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6" t="str">
        <f t="shared" si="79"/>
        <v>-</v>
      </c>
      <c r="P132" s="34">
        <v>0</v>
      </c>
      <c r="Q132" s="34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8" t="s">
        <v>25</v>
      </c>
    </row>
    <row r="133" spans="1:24" x14ac:dyDescent="0.25">
      <c r="A133" s="60" t="s">
        <v>164</v>
      </c>
      <c r="B133" s="32" t="s">
        <v>113</v>
      </c>
      <c r="C133" s="61" t="s">
        <v>24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6" t="str">
        <f t="shared" si="79"/>
        <v>-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8" t="s">
        <v>25</v>
      </c>
    </row>
    <row r="134" spans="1:24" x14ac:dyDescent="0.25">
      <c r="A134" s="60" t="s">
        <v>165</v>
      </c>
      <c r="B134" s="32" t="s">
        <v>166</v>
      </c>
      <c r="C134" s="61" t="s">
        <v>24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  <c r="N134" s="34">
        <v>0</v>
      </c>
      <c r="O134" s="36" t="str">
        <f t="shared" si="79"/>
        <v>-</v>
      </c>
      <c r="P134" s="34">
        <v>0</v>
      </c>
      <c r="Q134" s="34">
        <v>0</v>
      </c>
      <c r="R134" s="34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8" t="s">
        <v>25</v>
      </c>
    </row>
    <row r="135" spans="1:24" ht="31.5" x14ac:dyDescent="0.25">
      <c r="A135" s="60" t="s">
        <v>167</v>
      </c>
      <c r="B135" s="32" t="s">
        <v>168</v>
      </c>
      <c r="C135" s="61" t="s">
        <v>24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6" t="str">
        <f t="shared" si="79"/>
        <v>-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8" t="s">
        <v>25</v>
      </c>
    </row>
    <row r="136" spans="1:24" x14ac:dyDescent="0.25">
      <c r="A136" s="60" t="s">
        <v>169</v>
      </c>
      <c r="B136" s="32" t="s">
        <v>170</v>
      </c>
      <c r="C136" s="61" t="s">
        <v>24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6" t="str">
        <f t="shared" si="79"/>
        <v>-</v>
      </c>
      <c r="P136" s="34">
        <v>0</v>
      </c>
      <c r="Q136" s="34">
        <v>0</v>
      </c>
      <c r="R136" s="34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8" t="s">
        <v>25</v>
      </c>
    </row>
    <row r="137" spans="1:24" ht="31.5" x14ac:dyDescent="0.25">
      <c r="A137" s="60" t="s">
        <v>171</v>
      </c>
      <c r="B137" s="32" t="s">
        <v>172</v>
      </c>
      <c r="C137" s="61" t="s">
        <v>24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  <c r="N137" s="34">
        <v>0</v>
      </c>
      <c r="O137" s="36" t="str">
        <f t="shared" si="79"/>
        <v>-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</v>
      </c>
      <c r="X137" s="38" t="s">
        <v>25</v>
      </c>
    </row>
    <row r="138" spans="1:24" ht="31.5" x14ac:dyDescent="0.25">
      <c r="A138" s="60" t="s">
        <v>173</v>
      </c>
      <c r="B138" s="32" t="s">
        <v>115</v>
      </c>
      <c r="C138" s="61" t="s">
        <v>24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6" t="str">
        <f t="shared" si="79"/>
        <v>-</v>
      </c>
      <c r="P138" s="34">
        <v>0</v>
      </c>
      <c r="Q138" s="34">
        <v>0</v>
      </c>
      <c r="R138" s="34"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8" t="s">
        <v>25</v>
      </c>
    </row>
    <row r="139" spans="1:24" ht="31.5" x14ac:dyDescent="0.25">
      <c r="A139" s="60" t="s">
        <v>174</v>
      </c>
      <c r="B139" s="32" t="s">
        <v>175</v>
      </c>
      <c r="C139" s="61" t="s">
        <v>24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6" t="str">
        <f t="shared" si="79"/>
        <v>-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8" t="s">
        <v>25</v>
      </c>
    </row>
    <row r="140" spans="1:24" x14ac:dyDescent="0.25">
      <c r="A140" s="60" t="s">
        <v>176</v>
      </c>
      <c r="B140" s="32" t="s">
        <v>177</v>
      </c>
      <c r="C140" s="61" t="s">
        <v>24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6" t="str">
        <f t="shared" si="79"/>
        <v>-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8" t="s">
        <v>25</v>
      </c>
    </row>
    <row r="141" spans="1:24" ht="31.5" x14ac:dyDescent="0.25">
      <c r="A141" s="60" t="s">
        <v>178</v>
      </c>
      <c r="B141" s="32" t="s">
        <v>179</v>
      </c>
      <c r="C141" s="61" t="s">
        <v>24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6" t="str">
        <f t="shared" si="79"/>
        <v>-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8" t="s">
        <v>25</v>
      </c>
    </row>
    <row r="142" spans="1:24" ht="31.5" x14ac:dyDescent="0.25">
      <c r="A142" s="60" t="s">
        <v>180</v>
      </c>
      <c r="B142" s="32" t="s">
        <v>181</v>
      </c>
      <c r="C142" s="61" t="s">
        <v>24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  <c r="O142" s="36" t="str">
        <f t="shared" si="79"/>
        <v>-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8" t="s">
        <v>25</v>
      </c>
    </row>
    <row r="143" spans="1:24" x14ac:dyDescent="0.25">
      <c r="A143" s="60" t="s">
        <v>182</v>
      </c>
      <c r="B143" s="32" t="s">
        <v>177</v>
      </c>
      <c r="C143" s="61" t="s">
        <v>24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6" t="str">
        <f t="shared" si="79"/>
        <v>-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8" t="s">
        <v>25</v>
      </c>
    </row>
    <row r="144" spans="1:24" ht="31.5" x14ac:dyDescent="0.25">
      <c r="A144" s="60" t="s">
        <v>183</v>
      </c>
      <c r="B144" s="32" t="s">
        <v>179</v>
      </c>
      <c r="C144" s="61" t="s">
        <v>24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6" t="str">
        <f t="shared" si="79"/>
        <v>-</v>
      </c>
      <c r="P144" s="34">
        <v>0</v>
      </c>
      <c r="Q144" s="34">
        <v>0</v>
      </c>
      <c r="R144" s="34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8" t="s">
        <v>25</v>
      </c>
    </row>
    <row r="145" spans="1:24" ht="31.5" x14ac:dyDescent="0.25">
      <c r="A145" s="60" t="s">
        <v>184</v>
      </c>
      <c r="B145" s="32" t="s">
        <v>181</v>
      </c>
      <c r="C145" s="61" t="s">
        <v>24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4">
        <v>0</v>
      </c>
      <c r="O145" s="36" t="str">
        <f t="shared" si="79"/>
        <v>-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8" t="s">
        <v>25</v>
      </c>
    </row>
    <row r="146" spans="1:24" x14ac:dyDescent="0.25">
      <c r="A146" s="60" t="s">
        <v>185</v>
      </c>
      <c r="B146" s="32" t="s">
        <v>186</v>
      </c>
      <c r="C146" s="61" t="s">
        <v>24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6" t="str">
        <f t="shared" si="79"/>
        <v>-</v>
      </c>
      <c r="P146" s="34">
        <v>0</v>
      </c>
      <c r="Q146" s="34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8" t="s">
        <v>25</v>
      </c>
    </row>
    <row r="147" spans="1:24" ht="31.5" x14ac:dyDescent="0.25">
      <c r="A147" s="60" t="s">
        <v>187</v>
      </c>
      <c r="B147" s="32" t="s">
        <v>188</v>
      </c>
      <c r="C147" s="61" t="s">
        <v>24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6" t="str">
        <f t="shared" si="79"/>
        <v>-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8" t="s">
        <v>25</v>
      </c>
    </row>
    <row r="148" spans="1:24" x14ac:dyDescent="0.25">
      <c r="A148" s="60" t="s">
        <v>189</v>
      </c>
      <c r="B148" s="32" t="s">
        <v>190</v>
      </c>
      <c r="C148" s="61" t="s">
        <v>24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  <c r="O148" s="36" t="str">
        <f t="shared" si="79"/>
        <v>-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8" t="s">
        <v>25</v>
      </c>
    </row>
    <row r="149" spans="1:24" x14ac:dyDescent="0.25">
      <c r="A149" s="60" t="s">
        <v>191</v>
      </c>
      <c r="B149" s="32" t="s">
        <v>192</v>
      </c>
      <c r="C149" s="61" t="s">
        <v>24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6" t="str">
        <f t="shared" si="79"/>
        <v>-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8" t="s">
        <v>25</v>
      </c>
    </row>
    <row r="150" spans="1:24" x14ac:dyDescent="0.25">
      <c r="A150" s="60" t="s">
        <v>193</v>
      </c>
      <c r="B150" s="32" t="s">
        <v>194</v>
      </c>
      <c r="C150" s="61" t="s">
        <v>24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6" t="str">
        <f t="shared" si="79"/>
        <v>-</v>
      </c>
      <c r="P150" s="34">
        <v>0</v>
      </c>
      <c r="Q150" s="34">
        <v>0</v>
      </c>
      <c r="R150" s="34"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8" t="s">
        <v>25</v>
      </c>
    </row>
    <row r="151" spans="1:24" ht="31.5" x14ac:dyDescent="0.25">
      <c r="A151" s="60" t="s">
        <v>195</v>
      </c>
      <c r="B151" s="32" t="s">
        <v>125</v>
      </c>
      <c r="C151" s="61" t="s">
        <v>24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34">
        <v>0</v>
      </c>
      <c r="O151" s="36" t="str">
        <f t="shared" si="79"/>
        <v>-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8" t="s">
        <v>25</v>
      </c>
    </row>
    <row r="152" spans="1:24" x14ac:dyDescent="0.25">
      <c r="A152" s="60" t="s">
        <v>196</v>
      </c>
      <c r="B152" s="32" t="s">
        <v>197</v>
      </c>
      <c r="C152" s="61" t="s">
        <v>24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6" t="str">
        <f t="shared" si="79"/>
        <v>-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8" t="s">
        <v>25</v>
      </c>
    </row>
    <row r="153" spans="1:24" ht="47.25" x14ac:dyDescent="0.25">
      <c r="A153" s="60" t="s">
        <v>198</v>
      </c>
      <c r="B153" s="32" t="s">
        <v>199</v>
      </c>
      <c r="C153" s="61" t="s">
        <v>24</v>
      </c>
      <c r="D153" s="64">
        <f>D154+D160+D167+D174+D175</f>
        <v>49.498304600579928</v>
      </c>
      <c r="E153" s="64">
        <f t="shared" ref="E153:M153" si="80">E154+E160+E167+E174+E175</f>
        <v>0</v>
      </c>
      <c r="F153" s="64">
        <f t="shared" si="80"/>
        <v>0</v>
      </c>
      <c r="G153" s="64">
        <f t="shared" si="80"/>
        <v>0</v>
      </c>
      <c r="H153" s="64">
        <f t="shared" si="80"/>
        <v>49.498304600579928</v>
      </c>
      <c r="I153" s="64">
        <f t="shared" si="80"/>
        <v>0</v>
      </c>
      <c r="J153" s="64">
        <f t="shared" si="80"/>
        <v>0</v>
      </c>
      <c r="K153" s="64">
        <f t="shared" si="80"/>
        <v>0</v>
      </c>
      <c r="L153" s="64">
        <f t="shared" si="80"/>
        <v>0</v>
      </c>
      <c r="M153" s="64">
        <f t="shared" si="80"/>
        <v>0</v>
      </c>
      <c r="N153" s="34">
        <v>0</v>
      </c>
      <c r="O153" s="36">
        <f t="shared" si="79"/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8" t="s">
        <v>25</v>
      </c>
    </row>
    <row r="154" spans="1:24" x14ac:dyDescent="0.25">
      <c r="A154" s="60" t="s">
        <v>200</v>
      </c>
      <c r="B154" s="32" t="s">
        <v>201</v>
      </c>
      <c r="C154" s="61" t="s">
        <v>24</v>
      </c>
      <c r="D154" s="64">
        <v>0</v>
      </c>
      <c r="E154" s="64">
        <v>0</v>
      </c>
      <c r="F154" s="64">
        <v>0</v>
      </c>
      <c r="G154" s="64">
        <v>0</v>
      </c>
      <c r="H154" s="64">
        <v>0</v>
      </c>
      <c r="I154" s="64">
        <v>0</v>
      </c>
      <c r="J154" s="64">
        <v>0</v>
      </c>
      <c r="K154" s="64">
        <v>0</v>
      </c>
      <c r="L154" s="64">
        <v>0</v>
      </c>
      <c r="M154" s="64">
        <v>0</v>
      </c>
      <c r="N154" s="34">
        <v>0</v>
      </c>
      <c r="O154" s="36" t="str">
        <f t="shared" si="79"/>
        <v>-</v>
      </c>
      <c r="P154" s="34">
        <v>0</v>
      </c>
      <c r="Q154" s="34">
        <v>0</v>
      </c>
      <c r="R154" s="34"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8" t="s">
        <v>25</v>
      </c>
    </row>
    <row r="155" spans="1:24" x14ac:dyDescent="0.25">
      <c r="A155" s="60" t="s">
        <v>202</v>
      </c>
      <c r="B155" s="32" t="s">
        <v>203</v>
      </c>
      <c r="C155" s="61" t="s">
        <v>24</v>
      </c>
      <c r="D155" s="64">
        <v>0</v>
      </c>
      <c r="E155" s="64">
        <v>0</v>
      </c>
      <c r="F155" s="64">
        <v>0</v>
      </c>
      <c r="G155" s="64">
        <v>0</v>
      </c>
      <c r="H155" s="64">
        <v>0</v>
      </c>
      <c r="I155" s="64">
        <v>0</v>
      </c>
      <c r="J155" s="64">
        <v>0</v>
      </c>
      <c r="K155" s="64">
        <v>0</v>
      </c>
      <c r="L155" s="64">
        <v>0</v>
      </c>
      <c r="M155" s="64">
        <v>0</v>
      </c>
      <c r="N155" s="34">
        <v>0</v>
      </c>
      <c r="O155" s="36" t="str">
        <f t="shared" si="79"/>
        <v>-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8" t="s">
        <v>25</v>
      </c>
    </row>
    <row r="156" spans="1:24" ht="31.5" x14ac:dyDescent="0.25">
      <c r="A156" s="60" t="s">
        <v>204</v>
      </c>
      <c r="B156" s="32" t="s">
        <v>205</v>
      </c>
      <c r="C156" s="61" t="s">
        <v>24</v>
      </c>
      <c r="D156" s="64">
        <v>0</v>
      </c>
      <c r="E156" s="64">
        <v>0</v>
      </c>
      <c r="F156" s="64">
        <v>0</v>
      </c>
      <c r="G156" s="64">
        <v>0</v>
      </c>
      <c r="H156" s="64">
        <v>0</v>
      </c>
      <c r="I156" s="64">
        <v>0</v>
      </c>
      <c r="J156" s="64">
        <v>0</v>
      </c>
      <c r="K156" s="64">
        <v>0</v>
      </c>
      <c r="L156" s="64">
        <v>0</v>
      </c>
      <c r="M156" s="64">
        <v>0</v>
      </c>
      <c r="N156" s="34">
        <v>0</v>
      </c>
      <c r="O156" s="36" t="str">
        <f t="shared" si="79"/>
        <v>-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8" t="s">
        <v>25</v>
      </c>
    </row>
    <row r="157" spans="1:24" x14ac:dyDescent="0.25">
      <c r="A157" s="60" t="s">
        <v>206</v>
      </c>
      <c r="B157" s="32" t="s">
        <v>113</v>
      </c>
      <c r="C157" s="61" t="s">
        <v>24</v>
      </c>
      <c r="D157" s="64">
        <v>0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64">
        <v>0</v>
      </c>
      <c r="L157" s="64">
        <v>0</v>
      </c>
      <c r="M157" s="64">
        <v>0</v>
      </c>
      <c r="N157" s="34">
        <v>0</v>
      </c>
      <c r="O157" s="36" t="str">
        <f t="shared" si="79"/>
        <v>-</v>
      </c>
      <c r="P157" s="34">
        <v>0</v>
      </c>
      <c r="Q157" s="34">
        <v>0</v>
      </c>
      <c r="R157" s="34"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8" t="s">
        <v>25</v>
      </c>
    </row>
    <row r="158" spans="1:24" ht="31.5" x14ac:dyDescent="0.25">
      <c r="A158" s="60" t="s">
        <v>207</v>
      </c>
      <c r="B158" s="32" t="s">
        <v>208</v>
      </c>
      <c r="C158" s="61" t="s">
        <v>24</v>
      </c>
      <c r="D158" s="64">
        <v>0</v>
      </c>
      <c r="E158" s="64">
        <v>0</v>
      </c>
      <c r="F158" s="64">
        <v>0</v>
      </c>
      <c r="G158" s="64">
        <v>0</v>
      </c>
      <c r="H158" s="64">
        <v>0</v>
      </c>
      <c r="I158" s="64">
        <v>0</v>
      </c>
      <c r="J158" s="64">
        <v>0</v>
      </c>
      <c r="K158" s="64">
        <v>0</v>
      </c>
      <c r="L158" s="64">
        <v>0</v>
      </c>
      <c r="M158" s="64">
        <v>0</v>
      </c>
      <c r="N158" s="34">
        <v>0</v>
      </c>
      <c r="O158" s="36" t="str">
        <f t="shared" si="79"/>
        <v>-</v>
      </c>
      <c r="P158" s="34">
        <v>0</v>
      </c>
      <c r="Q158" s="34">
        <v>0</v>
      </c>
      <c r="R158" s="34"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8" t="s">
        <v>25</v>
      </c>
    </row>
    <row r="159" spans="1:24" ht="31.5" x14ac:dyDescent="0.25">
      <c r="A159" s="60" t="s">
        <v>209</v>
      </c>
      <c r="B159" s="32" t="s">
        <v>210</v>
      </c>
      <c r="C159" s="61" t="s">
        <v>24</v>
      </c>
      <c r="D159" s="64">
        <v>0</v>
      </c>
      <c r="E159" s="64">
        <v>0</v>
      </c>
      <c r="F159" s="64">
        <v>0</v>
      </c>
      <c r="G159" s="64">
        <v>0</v>
      </c>
      <c r="H159" s="64">
        <v>0</v>
      </c>
      <c r="I159" s="64">
        <v>0</v>
      </c>
      <c r="J159" s="64">
        <v>0</v>
      </c>
      <c r="K159" s="64">
        <v>0</v>
      </c>
      <c r="L159" s="64">
        <v>0</v>
      </c>
      <c r="M159" s="64">
        <v>0</v>
      </c>
      <c r="N159" s="34">
        <v>0</v>
      </c>
      <c r="O159" s="36" t="str">
        <f t="shared" si="79"/>
        <v>-</v>
      </c>
      <c r="P159" s="34">
        <v>0</v>
      </c>
      <c r="Q159" s="34">
        <v>0</v>
      </c>
      <c r="R159" s="34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8" t="s">
        <v>25</v>
      </c>
    </row>
    <row r="160" spans="1:24" ht="31.5" x14ac:dyDescent="0.25">
      <c r="A160" s="60" t="s">
        <v>211</v>
      </c>
      <c r="B160" s="32" t="s">
        <v>212</v>
      </c>
      <c r="C160" s="61" t="s">
        <v>24</v>
      </c>
      <c r="D160" s="64">
        <v>0</v>
      </c>
      <c r="E160" s="64">
        <v>0</v>
      </c>
      <c r="F160" s="64">
        <v>0</v>
      </c>
      <c r="G160" s="64">
        <v>0</v>
      </c>
      <c r="H160" s="64">
        <v>0</v>
      </c>
      <c r="I160" s="64">
        <v>0</v>
      </c>
      <c r="J160" s="64">
        <v>0</v>
      </c>
      <c r="K160" s="64">
        <v>0</v>
      </c>
      <c r="L160" s="64">
        <v>0</v>
      </c>
      <c r="M160" s="64">
        <v>0</v>
      </c>
      <c r="N160" s="34">
        <v>0</v>
      </c>
      <c r="O160" s="36" t="str">
        <f t="shared" si="79"/>
        <v>-</v>
      </c>
      <c r="P160" s="34">
        <v>0</v>
      </c>
      <c r="Q160" s="34">
        <v>0</v>
      </c>
      <c r="R160" s="34"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8" t="s">
        <v>25</v>
      </c>
    </row>
    <row r="161" spans="1:24" ht="31.5" x14ac:dyDescent="0.25">
      <c r="A161" s="60" t="s">
        <v>213</v>
      </c>
      <c r="B161" s="32" t="s">
        <v>214</v>
      </c>
      <c r="C161" s="61" t="s">
        <v>24</v>
      </c>
      <c r="D161" s="64">
        <v>0</v>
      </c>
      <c r="E161" s="64">
        <v>0</v>
      </c>
      <c r="F161" s="64">
        <v>0</v>
      </c>
      <c r="G161" s="64">
        <v>0</v>
      </c>
      <c r="H161" s="64">
        <v>0</v>
      </c>
      <c r="I161" s="64">
        <v>0</v>
      </c>
      <c r="J161" s="64">
        <v>0</v>
      </c>
      <c r="K161" s="64">
        <v>0</v>
      </c>
      <c r="L161" s="64">
        <v>0</v>
      </c>
      <c r="M161" s="64">
        <v>0</v>
      </c>
      <c r="N161" s="34">
        <v>0</v>
      </c>
      <c r="O161" s="36" t="str">
        <f t="shared" si="79"/>
        <v>-</v>
      </c>
      <c r="P161" s="34">
        <v>0</v>
      </c>
      <c r="Q161" s="34">
        <v>0</v>
      </c>
      <c r="R161" s="34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8" t="s">
        <v>25</v>
      </c>
    </row>
    <row r="162" spans="1:24" ht="31.5" x14ac:dyDescent="0.25">
      <c r="A162" s="60" t="s">
        <v>215</v>
      </c>
      <c r="B162" s="32" t="s">
        <v>216</v>
      </c>
      <c r="C162" s="61" t="s">
        <v>24</v>
      </c>
      <c r="D162" s="64">
        <v>0</v>
      </c>
      <c r="E162" s="64">
        <v>0</v>
      </c>
      <c r="F162" s="64">
        <v>0</v>
      </c>
      <c r="G162" s="64">
        <v>0</v>
      </c>
      <c r="H162" s="64">
        <v>0</v>
      </c>
      <c r="I162" s="64">
        <v>0</v>
      </c>
      <c r="J162" s="64">
        <v>0</v>
      </c>
      <c r="K162" s="64">
        <v>0</v>
      </c>
      <c r="L162" s="64">
        <v>0</v>
      </c>
      <c r="M162" s="64">
        <v>0</v>
      </c>
      <c r="N162" s="34">
        <v>0</v>
      </c>
      <c r="O162" s="36" t="str">
        <f t="shared" si="79"/>
        <v>-</v>
      </c>
      <c r="P162" s="34">
        <v>0</v>
      </c>
      <c r="Q162" s="34">
        <v>0</v>
      </c>
      <c r="R162" s="34">
        <v>0</v>
      </c>
      <c r="S162" s="34">
        <v>0</v>
      </c>
      <c r="T162" s="34">
        <v>0</v>
      </c>
      <c r="U162" s="34">
        <v>0</v>
      </c>
      <c r="V162" s="34">
        <v>0</v>
      </c>
      <c r="W162" s="34">
        <v>0</v>
      </c>
      <c r="X162" s="38" t="s">
        <v>25</v>
      </c>
    </row>
    <row r="163" spans="1:24" ht="31.5" x14ac:dyDescent="0.25">
      <c r="A163" s="60" t="s">
        <v>217</v>
      </c>
      <c r="B163" s="32" t="s">
        <v>115</v>
      </c>
      <c r="C163" s="61" t="s">
        <v>24</v>
      </c>
      <c r="D163" s="64">
        <v>0</v>
      </c>
      <c r="E163" s="64">
        <v>0</v>
      </c>
      <c r="F163" s="64">
        <v>0</v>
      </c>
      <c r="G163" s="64">
        <v>0</v>
      </c>
      <c r="H163" s="64">
        <v>0</v>
      </c>
      <c r="I163" s="64">
        <v>0</v>
      </c>
      <c r="J163" s="64">
        <v>0</v>
      </c>
      <c r="K163" s="64">
        <v>0</v>
      </c>
      <c r="L163" s="64">
        <v>0</v>
      </c>
      <c r="M163" s="64">
        <v>0</v>
      </c>
      <c r="N163" s="34">
        <v>0</v>
      </c>
      <c r="O163" s="36" t="str">
        <f t="shared" si="79"/>
        <v>-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8" t="s">
        <v>25</v>
      </c>
    </row>
    <row r="164" spans="1:24" ht="31.5" x14ac:dyDescent="0.25">
      <c r="A164" s="60" t="s">
        <v>218</v>
      </c>
      <c r="B164" s="32" t="s">
        <v>219</v>
      </c>
      <c r="C164" s="61" t="s">
        <v>24</v>
      </c>
      <c r="D164" s="64">
        <v>0</v>
      </c>
      <c r="E164" s="64">
        <v>0</v>
      </c>
      <c r="F164" s="64">
        <v>0</v>
      </c>
      <c r="G164" s="64">
        <v>0</v>
      </c>
      <c r="H164" s="64">
        <v>0</v>
      </c>
      <c r="I164" s="64">
        <v>0</v>
      </c>
      <c r="J164" s="64">
        <v>0</v>
      </c>
      <c r="K164" s="64">
        <v>0</v>
      </c>
      <c r="L164" s="64">
        <v>0</v>
      </c>
      <c r="M164" s="64">
        <v>0</v>
      </c>
      <c r="N164" s="34">
        <v>0</v>
      </c>
      <c r="O164" s="36" t="str">
        <f t="shared" si="79"/>
        <v>-</v>
      </c>
      <c r="P164" s="34">
        <v>0</v>
      </c>
      <c r="Q164" s="34">
        <v>0</v>
      </c>
      <c r="R164" s="34"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8" t="s">
        <v>25</v>
      </c>
    </row>
    <row r="165" spans="1:24" ht="31.5" x14ac:dyDescent="0.25">
      <c r="A165" s="60" t="s">
        <v>220</v>
      </c>
      <c r="B165" s="32" t="s">
        <v>221</v>
      </c>
      <c r="C165" s="61" t="s">
        <v>24</v>
      </c>
      <c r="D165" s="64">
        <v>0</v>
      </c>
      <c r="E165" s="64">
        <v>0</v>
      </c>
      <c r="F165" s="64">
        <v>0</v>
      </c>
      <c r="G165" s="64">
        <v>0</v>
      </c>
      <c r="H165" s="64">
        <v>0</v>
      </c>
      <c r="I165" s="64">
        <v>0</v>
      </c>
      <c r="J165" s="64">
        <v>0</v>
      </c>
      <c r="K165" s="64">
        <v>0</v>
      </c>
      <c r="L165" s="64">
        <v>0</v>
      </c>
      <c r="M165" s="64">
        <v>0</v>
      </c>
      <c r="N165" s="34">
        <v>0</v>
      </c>
      <c r="O165" s="36" t="str">
        <f t="shared" si="79"/>
        <v>-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8" t="s">
        <v>25</v>
      </c>
    </row>
    <row r="166" spans="1:24" x14ac:dyDescent="0.25">
      <c r="A166" s="60" t="s">
        <v>222</v>
      </c>
      <c r="B166" s="32" t="s">
        <v>223</v>
      </c>
      <c r="C166" s="61" t="s">
        <v>24</v>
      </c>
      <c r="D166" s="64">
        <v>0</v>
      </c>
      <c r="E166" s="64">
        <v>0</v>
      </c>
      <c r="F166" s="64">
        <v>0</v>
      </c>
      <c r="G166" s="64">
        <v>0</v>
      </c>
      <c r="H166" s="64">
        <v>0</v>
      </c>
      <c r="I166" s="64">
        <v>0</v>
      </c>
      <c r="J166" s="64">
        <v>0</v>
      </c>
      <c r="K166" s="64">
        <v>0</v>
      </c>
      <c r="L166" s="64">
        <v>0</v>
      </c>
      <c r="M166" s="64">
        <v>0</v>
      </c>
      <c r="N166" s="34">
        <v>0</v>
      </c>
      <c r="O166" s="36" t="str">
        <f t="shared" si="79"/>
        <v>-</v>
      </c>
      <c r="P166" s="34">
        <v>0</v>
      </c>
      <c r="Q166" s="34">
        <v>0</v>
      </c>
      <c r="R166" s="34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8" t="s">
        <v>25</v>
      </c>
    </row>
    <row r="167" spans="1:24" x14ac:dyDescent="0.25">
      <c r="A167" s="60" t="s">
        <v>224</v>
      </c>
      <c r="B167" s="32" t="s">
        <v>225</v>
      </c>
      <c r="C167" s="61" t="s">
        <v>24</v>
      </c>
      <c r="D167" s="64">
        <v>0</v>
      </c>
      <c r="E167" s="64">
        <v>0</v>
      </c>
      <c r="F167" s="64">
        <v>0</v>
      </c>
      <c r="G167" s="64">
        <v>0</v>
      </c>
      <c r="H167" s="64">
        <v>0</v>
      </c>
      <c r="I167" s="64">
        <v>0</v>
      </c>
      <c r="J167" s="64">
        <v>0</v>
      </c>
      <c r="K167" s="64">
        <v>0</v>
      </c>
      <c r="L167" s="64">
        <v>0</v>
      </c>
      <c r="M167" s="64">
        <v>0</v>
      </c>
      <c r="N167" s="34">
        <v>0</v>
      </c>
      <c r="O167" s="36" t="str">
        <f t="shared" si="79"/>
        <v>-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8" t="s">
        <v>25</v>
      </c>
    </row>
    <row r="168" spans="1:24" x14ac:dyDescent="0.25">
      <c r="A168" s="60" t="s">
        <v>226</v>
      </c>
      <c r="B168" s="32" t="s">
        <v>227</v>
      </c>
      <c r="C168" s="61" t="s">
        <v>24</v>
      </c>
      <c r="D168" s="64">
        <v>0</v>
      </c>
      <c r="E168" s="64">
        <v>0</v>
      </c>
      <c r="F168" s="64">
        <v>0</v>
      </c>
      <c r="G168" s="64">
        <v>0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34">
        <v>0</v>
      </c>
      <c r="O168" s="36" t="str">
        <f t="shared" si="79"/>
        <v>-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8" t="s">
        <v>25</v>
      </c>
    </row>
    <row r="169" spans="1:24" ht="31.5" x14ac:dyDescent="0.25">
      <c r="A169" s="60" t="s">
        <v>228</v>
      </c>
      <c r="B169" s="32" t="s">
        <v>229</v>
      </c>
      <c r="C169" s="61" t="s">
        <v>24</v>
      </c>
      <c r="D169" s="64">
        <v>0</v>
      </c>
      <c r="E169" s="64">
        <v>0</v>
      </c>
      <c r="F169" s="64">
        <v>0</v>
      </c>
      <c r="G169" s="64">
        <v>0</v>
      </c>
      <c r="H169" s="64">
        <v>0</v>
      </c>
      <c r="I169" s="64">
        <v>0</v>
      </c>
      <c r="J169" s="64">
        <v>0</v>
      </c>
      <c r="K169" s="64">
        <v>0</v>
      </c>
      <c r="L169" s="64">
        <v>0</v>
      </c>
      <c r="M169" s="64">
        <v>0</v>
      </c>
      <c r="N169" s="34">
        <v>0</v>
      </c>
      <c r="O169" s="36" t="str">
        <f t="shared" si="79"/>
        <v>-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8" t="s">
        <v>25</v>
      </c>
    </row>
    <row r="170" spans="1:24" ht="31.5" x14ac:dyDescent="0.25">
      <c r="A170" s="60" t="s">
        <v>230</v>
      </c>
      <c r="B170" s="32" t="s">
        <v>231</v>
      </c>
      <c r="C170" s="61" t="s">
        <v>24</v>
      </c>
      <c r="D170" s="64">
        <v>0</v>
      </c>
      <c r="E170" s="64">
        <v>0</v>
      </c>
      <c r="F170" s="64">
        <v>0</v>
      </c>
      <c r="G170" s="64">
        <v>0</v>
      </c>
      <c r="H170" s="64">
        <v>0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34">
        <v>0</v>
      </c>
      <c r="O170" s="36" t="str">
        <f t="shared" si="79"/>
        <v>-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8" t="s">
        <v>25</v>
      </c>
    </row>
    <row r="171" spans="1:24" ht="31.5" x14ac:dyDescent="0.25">
      <c r="A171" s="60" t="s">
        <v>232</v>
      </c>
      <c r="B171" s="32" t="s">
        <v>233</v>
      </c>
      <c r="C171" s="61" t="s">
        <v>24</v>
      </c>
      <c r="D171" s="64">
        <v>0</v>
      </c>
      <c r="E171" s="64">
        <v>0</v>
      </c>
      <c r="F171" s="64">
        <v>0</v>
      </c>
      <c r="G171" s="64">
        <v>0</v>
      </c>
      <c r="H171" s="64">
        <v>0</v>
      </c>
      <c r="I171" s="64">
        <v>0</v>
      </c>
      <c r="J171" s="64">
        <v>0</v>
      </c>
      <c r="K171" s="64">
        <v>0</v>
      </c>
      <c r="L171" s="64">
        <v>0</v>
      </c>
      <c r="M171" s="64">
        <v>0</v>
      </c>
      <c r="N171" s="34">
        <v>0</v>
      </c>
      <c r="O171" s="36" t="str">
        <f t="shared" si="79"/>
        <v>-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8" t="s">
        <v>25</v>
      </c>
    </row>
    <row r="172" spans="1:24" ht="31.5" x14ac:dyDescent="0.25">
      <c r="A172" s="60" t="s">
        <v>234</v>
      </c>
      <c r="B172" s="32" t="s">
        <v>235</v>
      </c>
      <c r="C172" s="61" t="s">
        <v>24</v>
      </c>
      <c r="D172" s="64">
        <v>0</v>
      </c>
      <c r="E172" s="64">
        <v>0</v>
      </c>
      <c r="F172" s="64">
        <v>0</v>
      </c>
      <c r="G172" s="64">
        <v>0</v>
      </c>
      <c r="H172" s="64">
        <v>0</v>
      </c>
      <c r="I172" s="64">
        <v>0</v>
      </c>
      <c r="J172" s="64">
        <v>0</v>
      </c>
      <c r="K172" s="64">
        <v>0</v>
      </c>
      <c r="L172" s="64">
        <v>0</v>
      </c>
      <c r="M172" s="64">
        <v>0</v>
      </c>
      <c r="N172" s="34">
        <v>0</v>
      </c>
      <c r="O172" s="36" t="str">
        <f t="shared" si="79"/>
        <v>-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8" t="s">
        <v>25</v>
      </c>
    </row>
    <row r="173" spans="1:24" ht="31.5" x14ac:dyDescent="0.25">
      <c r="A173" s="60" t="s">
        <v>236</v>
      </c>
      <c r="B173" s="32" t="s">
        <v>237</v>
      </c>
      <c r="C173" s="61" t="s">
        <v>24</v>
      </c>
      <c r="D173" s="64">
        <v>0</v>
      </c>
      <c r="E173" s="64">
        <v>0</v>
      </c>
      <c r="F173" s="64">
        <v>0</v>
      </c>
      <c r="G173" s="64">
        <v>0</v>
      </c>
      <c r="H173" s="64">
        <v>0</v>
      </c>
      <c r="I173" s="64">
        <v>0</v>
      </c>
      <c r="J173" s="64">
        <v>0</v>
      </c>
      <c r="K173" s="64">
        <v>0</v>
      </c>
      <c r="L173" s="64">
        <v>0</v>
      </c>
      <c r="M173" s="64">
        <v>0</v>
      </c>
      <c r="N173" s="34">
        <v>0</v>
      </c>
      <c r="O173" s="36" t="str">
        <f t="shared" si="79"/>
        <v>-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8" t="s">
        <v>25</v>
      </c>
    </row>
    <row r="174" spans="1:24" ht="31.5" x14ac:dyDescent="0.25">
      <c r="A174" s="60" t="s">
        <v>238</v>
      </c>
      <c r="B174" s="32" t="s">
        <v>125</v>
      </c>
      <c r="C174" s="61" t="s">
        <v>24</v>
      </c>
      <c r="D174" s="64">
        <v>0</v>
      </c>
      <c r="E174" s="64">
        <v>0</v>
      </c>
      <c r="F174" s="64">
        <v>0</v>
      </c>
      <c r="G174" s="64">
        <v>0</v>
      </c>
      <c r="H174" s="64">
        <v>0</v>
      </c>
      <c r="I174" s="64">
        <v>0</v>
      </c>
      <c r="J174" s="64">
        <v>0</v>
      </c>
      <c r="K174" s="64">
        <v>0</v>
      </c>
      <c r="L174" s="64">
        <v>0</v>
      </c>
      <c r="M174" s="64">
        <v>0</v>
      </c>
      <c r="N174" s="34">
        <v>0</v>
      </c>
      <c r="O174" s="36" t="str">
        <f t="shared" ref="O174:O195" si="81">IF($D174="нд","нд",IF(D174=0,"-",N174/D174))</f>
        <v>-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8" t="s">
        <v>25</v>
      </c>
    </row>
    <row r="175" spans="1:24" x14ac:dyDescent="0.25">
      <c r="A175" s="60" t="s">
        <v>239</v>
      </c>
      <c r="B175" s="32" t="s">
        <v>127</v>
      </c>
      <c r="C175" s="61" t="s">
        <v>24</v>
      </c>
      <c r="D175" s="64">
        <f t="shared" ref="D175:N175" si="82">SUM(D176:D176)</f>
        <v>49.498304600579928</v>
      </c>
      <c r="E175" s="64">
        <f t="shared" si="82"/>
        <v>0</v>
      </c>
      <c r="F175" s="64">
        <f t="shared" si="82"/>
        <v>0</v>
      </c>
      <c r="G175" s="64">
        <f t="shared" si="82"/>
        <v>0</v>
      </c>
      <c r="H175" s="64">
        <f t="shared" si="82"/>
        <v>49.498304600579928</v>
      </c>
      <c r="I175" s="64">
        <f t="shared" si="82"/>
        <v>0</v>
      </c>
      <c r="J175" s="64">
        <f t="shared" si="82"/>
        <v>0</v>
      </c>
      <c r="K175" s="64">
        <f t="shared" si="82"/>
        <v>0</v>
      </c>
      <c r="L175" s="64">
        <f t="shared" si="82"/>
        <v>0</v>
      </c>
      <c r="M175" s="64">
        <f t="shared" si="82"/>
        <v>0</v>
      </c>
      <c r="N175" s="65">
        <f t="shared" si="82"/>
        <v>-49.498304600579928</v>
      </c>
      <c r="O175" s="36">
        <f t="shared" si="81"/>
        <v>-1</v>
      </c>
      <c r="P175" s="65">
        <f>SUM(P176:P176)</f>
        <v>0</v>
      </c>
      <c r="Q175" s="65">
        <f t="shared" ref="Q175:W175" si="83">SUM(Q176:Q176)</f>
        <v>0</v>
      </c>
      <c r="R175" s="65">
        <f>SUM(R176:R176)</f>
        <v>0</v>
      </c>
      <c r="S175" s="65">
        <f t="shared" si="83"/>
        <v>0</v>
      </c>
      <c r="T175" s="65">
        <f>SUM(T176:T176)</f>
        <v>0</v>
      </c>
      <c r="U175" s="65">
        <f t="shared" si="83"/>
        <v>0</v>
      </c>
      <c r="V175" s="65">
        <f>SUM(V176:V176)</f>
        <v>-49.498304600579928</v>
      </c>
      <c r="W175" s="65">
        <f t="shared" si="83"/>
        <v>-100</v>
      </c>
      <c r="X175" s="38" t="s">
        <v>25</v>
      </c>
    </row>
    <row r="176" spans="1:24" ht="63" x14ac:dyDescent="0.25">
      <c r="A176" s="31" t="s">
        <v>239</v>
      </c>
      <c r="B176" s="32" t="s">
        <v>332</v>
      </c>
      <c r="C176" s="33" t="s">
        <v>307</v>
      </c>
      <c r="D176" s="34">
        <f>IF(E176="нд","нд",E176+F176+G176+H176)</f>
        <v>49.498304600579928</v>
      </c>
      <c r="E176" s="34">
        <v>0</v>
      </c>
      <c r="F176" s="34">
        <v>0</v>
      </c>
      <c r="G176" s="34">
        <v>0</v>
      </c>
      <c r="H176" s="34">
        <v>49.498304600579928</v>
      </c>
      <c r="I176" s="34">
        <f>J176+K176+L176+M176</f>
        <v>0</v>
      </c>
      <c r="J176" s="34">
        <v>0</v>
      </c>
      <c r="K176" s="34">
        <v>0</v>
      </c>
      <c r="L176" s="34">
        <v>0</v>
      </c>
      <c r="M176" s="34">
        <v>0</v>
      </c>
      <c r="N176" s="35">
        <f>IF(D176="нд","нд",I176-D176)</f>
        <v>-49.498304600579928</v>
      </c>
      <c r="O176" s="36">
        <f t="shared" si="81"/>
        <v>-1</v>
      </c>
      <c r="P176" s="35">
        <f>IF(E176="нд","нд",J176-E176)</f>
        <v>0</v>
      </c>
      <c r="Q176" s="37" t="str">
        <f>IF($D176="нд","нд",IF(E176=0,"-",P176/E176*100))</f>
        <v>-</v>
      </c>
      <c r="R176" s="35">
        <f>IF(F176="нд","нд",K176-F176)</f>
        <v>0</v>
      </c>
      <c r="S176" s="37" t="str">
        <f>IF($D176="нд","нд",IF(F176=0,"-",R176/F176*100))</f>
        <v>-</v>
      </c>
      <c r="T176" s="35">
        <f>IF(G176="нд","нд",L176-G176)</f>
        <v>0</v>
      </c>
      <c r="U176" s="37" t="str">
        <f>IF($D176="нд","нд",IF(G176=0,"-",T176/G176*100))</f>
        <v>-</v>
      </c>
      <c r="V176" s="35">
        <f>IF(H176="нд","нд",M176-H176)</f>
        <v>-49.498304600579928</v>
      </c>
      <c r="W176" s="37">
        <f>IF($D176="нд","нд",IF(H176=0,"-",V176/H176*100))</f>
        <v>-100</v>
      </c>
      <c r="X176" s="38" t="s">
        <v>25</v>
      </c>
    </row>
    <row r="177" spans="1:24" ht="27" customHeight="1" x14ac:dyDescent="0.25">
      <c r="A177" s="60" t="s">
        <v>240</v>
      </c>
      <c r="B177" s="33" t="s">
        <v>241</v>
      </c>
      <c r="C177" s="61" t="s">
        <v>24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6" t="str">
        <f t="shared" si="81"/>
        <v>-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8" t="s">
        <v>25</v>
      </c>
    </row>
    <row r="178" spans="1:24" x14ac:dyDescent="0.25">
      <c r="A178" s="39" t="s">
        <v>242</v>
      </c>
      <c r="B178" s="39"/>
      <c r="C178" s="40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41"/>
    </row>
    <row r="179" spans="1:24" x14ac:dyDescent="0.25">
      <c r="A179" s="42"/>
      <c r="B179" s="42" t="s">
        <v>243</v>
      </c>
      <c r="C179" s="42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41"/>
    </row>
    <row r="180" spans="1:24" x14ac:dyDescent="0.25">
      <c r="A180" s="42">
        <v>1</v>
      </c>
      <c r="B180" s="43" t="s">
        <v>244</v>
      </c>
      <c r="C180" s="43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41"/>
    </row>
    <row r="181" spans="1:24" x14ac:dyDescent="0.25">
      <c r="A181" s="42">
        <v>2</v>
      </c>
      <c r="B181" s="43" t="s">
        <v>245</v>
      </c>
      <c r="C181" s="43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41"/>
    </row>
    <row r="182" spans="1:24" x14ac:dyDescent="0.25">
      <c r="A182" s="42" t="s">
        <v>246</v>
      </c>
      <c r="B182" s="42"/>
      <c r="C182" s="42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41"/>
    </row>
    <row r="183" spans="1:24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</row>
    <row r="184" spans="1:24" x14ac:dyDescent="0.25">
      <c r="A184" s="44"/>
      <c r="B184" s="45" t="s">
        <v>247</v>
      </c>
      <c r="C184" s="45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</row>
    <row r="185" spans="1:24" x14ac:dyDescent="0.25">
      <c r="A185" s="44"/>
      <c r="B185" s="46" t="s">
        <v>248</v>
      </c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4"/>
      <c r="O185" s="44"/>
      <c r="P185" s="44"/>
      <c r="Q185" s="44"/>
      <c r="R185" s="44"/>
      <c r="S185" s="44"/>
      <c r="T185" s="44"/>
      <c r="U185" s="44"/>
      <c r="V185" s="44"/>
      <c r="W185" s="44"/>
    </row>
    <row r="186" spans="1:24" x14ac:dyDescent="0.25">
      <c r="A186" s="44"/>
      <c r="B186" s="18" t="s">
        <v>249</v>
      </c>
      <c r="S186" s="44"/>
      <c r="T186" s="44"/>
      <c r="U186" s="44"/>
      <c r="V186" s="44"/>
      <c r="W186" s="44"/>
    </row>
    <row r="187" spans="1:24" x14ac:dyDescent="0.25">
      <c r="A187" s="44"/>
      <c r="S187" s="44"/>
      <c r="T187" s="44"/>
      <c r="U187" s="44"/>
      <c r="V187" s="44"/>
      <c r="W187" s="44"/>
    </row>
    <row r="188" spans="1:24" x14ac:dyDescent="0.25">
      <c r="A188" s="44"/>
      <c r="B188" s="47" t="s">
        <v>250</v>
      </c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8"/>
      <c r="P188" s="48"/>
      <c r="Q188" s="48"/>
      <c r="R188" s="48"/>
      <c r="S188" s="44"/>
      <c r="T188" s="44"/>
      <c r="U188" s="44"/>
      <c r="V188" s="44"/>
      <c r="W188" s="44"/>
    </row>
    <row r="189" spans="1:24" x14ac:dyDescent="0.25">
      <c r="A189" s="44"/>
      <c r="B189" s="49"/>
      <c r="C189" s="49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</row>
    <row r="190" spans="1:24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</row>
    <row r="191" spans="1:24" x14ac:dyDescent="0.25">
      <c r="A191" s="50"/>
    </row>
    <row r="192" spans="1:24" x14ac:dyDescent="0.25">
      <c r="A192" s="51"/>
      <c r="N192" s="52"/>
      <c r="O192" s="52"/>
      <c r="P192" s="52"/>
      <c r="Q192" s="52"/>
      <c r="R192" s="52"/>
      <c r="S192" s="52"/>
      <c r="T192" s="52"/>
      <c r="U192" s="52"/>
      <c r="V192" s="52"/>
      <c r="W192" s="52"/>
    </row>
    <row r="193" spans="2:23" ht="21" customHeight="1" x14ac:dyDescent="0.3">
      <c r="B193" s="53"/>
      <c r="C193" s="53"/>
      <c r="D193" s="54"/>
      <c r="E193" s="54"/>
      <c r="F193" s="54"/>
      <c r="G193" s="54"/>
      <c r="H193" s="54"/>
      <c r="S193" s="55"/>
      <c r="T193" s="55"/>
      <c r="U193" s="55"/>
      <c r="V193" s="55"/>
      <c r="W193" s="55"/>
    </row>
  </sheetData>
  <autoFilter ref="A24:X182"/>
  <mergeCells count="35">
    <mergeCell ref="A178:B178"/>
    <mergeCell ref="B185:M185"/>
    <mergeCell ref="B188:N188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2025-05-12T12:54:32Z</dcterms:created>
  <dcterms:modified xsi:type="dcterms:W3CDTF">2025-05-12T12:56:37Z</dcterms:modified>
</cp:coreProperties>
</file>