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Паспорта\Чеченэнерго\"/>
    </mc:Choice>
  </mc:AlternateContent>
  <bookViews>
    <workbookView xWindow="14550" yWindow="225" windowWidth="13635" windowHeight="12375" tabRatio="829" firstSheet="8" activeTab="8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закупке'!$A$1:$AV$26</definedName>
    <definedName name="_xlnm.Print_Area" localSheetId="11">'8. Общие сведения'!$A$1:$B$86</definedName>
  </definedNames>
  <calcPr calcId="162913"/>
</workbook>
</file>

<file path=xl/calcChain.xml><?xml version="1.0" encoding="utf-8"?>
<calcChain xmlns="http://schemas.openxmlformats.org/spreadsheetml/2006/main">
  <c r="H37" i="16" l="1"/>
  <c r="G37" i="16"/>
  <c r="B62" i="22"/>
  <c r="B27" i="22"/>
  <c r="B44" i="22" l="1"/>
  <c r="B34" i="22"/>
  <c r="B30" i="22"/>
  <c r="C63" i="22" l="1"/>
  <c r="A5" i="7" l="1"/>
  <c r="C61" i="22" l="1"/>
  <c r="B29" i="22" l="1"/>
  <c r="P26" i="5"/>
  <c r="E37" i="15" l="1"/>
  <c r="E38" i="15"/>
  <c r="E39" i="15"/>
  <c r="E40" i="15"/>
  <c r="E41" i="15"/>
  <c r="E42" i="15"/>
  <c r="E36" i="15"/>
  <c r="A11" i="24" l="1"/>
  <c r="AG25" i="5" l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12" i="23" l="1"/>
  <c r="A13" i="28"/>
  <c r="A11" i="27"/>
  <c r="A12" i="26"/>
  <c r="A13" i="25"/>
  <c r="B57" i="22" l="1"/>
  <c r="B71" i="22"/>
  <c r="G22" i="16" l="1"/>
  <c r="A5" i="22" l="1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12" i="16" l="1"/>
  <c r="A11" i="15" l="1"/>
  <c r="A12" i="5" l="1"/>
  <c r="A12" i="22"/>
  <c r="B80" i="22" l="1"/>
  <c r="B22" i="22"/>
  <c r="B23" i="22" l="1"/>
  <c r="D22" i="24" l="1"/>
  <c r="B52" i="22" l="1"/>
  <c r="C49" i="15" l="1"/>
  <c r="G44" i="15"/>
  <c r="E44" i="15" s="1"/>
  <c r="G32" i="15"/>
  <c r="E32" i="15" s="1"/>
  <c r="G48" i="15"/>
  <c r="E48" i="15" s="1"/>
  <c r="C50" i="15"/>
  <c r="G34" i="15"/>
  <c r="E34" i="15" s="1"/>
  <c r="G26" i="15"/>
  <c r="G57" i="15"/>
  <c r="E57" i="15" s="1"/>
  <c r="C55" i="15"/>
  <c r="G49" i="15"/>
  <c r="E49" i="15" s="1"/>
  <c r="G27" i="15"/>
  <c r="G29" i="15"/>
  <c r="C36" i="15"/>
  <c r="J26" i="15"/>
  <c r="G62" i="15"/>
  <c r="E62" i="15" s="1"/>
  <c r="G55" i="15"/>
  <c r="E55" i="15" s="1"/>
  <c r="C47" i="15"/>
  <c r="G46" i="15"/>
  <c r="E46" i="15" s="1"/>
  <c r="G24" i="15"/>
  <c r="G63" i="15"/>
  <c r="E63" i="15" s="1"/>
  <c r="G54" i="15"/>
  <c r="E54" i="15" s="1"/>
  <c r="C46" i="15"/>
  <c r="C31" i="15"/>
  <c r="G28" i="15"/>
  <c r="G60" i="15"/>
  <c r="E60" i="15" s="1"/>
  <c r="G45" i="15"/>
  <c r="E45" i="15" s="1"/>
  <c r="C33" i="15"/>
  <c r="G61" i="15"/>
  <c r="E61" i="15" s="1"/>
  <c r="C52" i="15"/>
  <c r="H26" i="15"/>
  <c r="C37" i="15"/>
  <c r="H28" i="15"/>
  <c r="C38" i="15"/>
  <c r="C30" i="15"/>
  <c r="C49" i="7" s="1"/>
  <c r="C56" i="15"/>
  <c r="G50" i="15"/>
  <c r="E50" i="15" s="1"/>
  <c r="G64" i="15"/>
  <c r="E64" i="15" s="1"/>
  <c r="G52" i="15"/>
  <c r="E52" i="15" s="1"/>
  <c r="G53" i="15"/>
  <c r="E53" i="15" s="1"/>
  <c r="C45" i="15"/>
  <c r="C39" i="15"/>
  <c r="C40" i="15"/>
  <c r="G25" i="15"/>
  <c r="C42" i="15"/>
  <c r="C32" i="15"/>
  <c r="C57" i="15"/>
  <c r="G56" i="15"/>
  <c r="E56" i="15" s="1"/>
  <c r="G47" i="15"/>
  <c r="E47" i="15" s="1"/>
  <c r="I30" i="15"/>
  <c r="G30" i="15"/>
  <c r="G33" i="15"/>
  <c r="E33" i="15" s="1"/>
  <c r="C53" i="15"/>
  <c r="C41" i="15"/>
  <c r="H25" i="15"/>
  <c r="C44" i="15"/>
  <c r="J25" i="15"/>
  <c r="C48" i="15"/>
  <c r="C34" i="15"/>
  <c r="G31" i="15"/>
  <c r="E31" i="15" s="1"/>
  <c r="C54" i="15"/>
  <c r="H27" i="15"/>
  <c r="B25" i="22"/>
  <c r="D25" i="15" l="1"/>
  <c r="D26" i="15"/>
  <c r="K25" i="15"/>
  <c r="F25" i="15"/>
  <c r="E25" i="15" s="1"/>
  <c r="C25" i="15"/>
  <c r="C28" i="15"/>
  <c r="C26" i="15"/>
  <c r="E28" i="15"/>
  <c r="K26" i="15"/>
  <c r="F26" i="15"/>
  <c r="E26" i="15" s="1"/>
  <c r="E29" i="15"/>
  <c r="A15" i="7" l="1"/>
  <c r="A16" i="25" l="1"/>
  <c r="A15" i="26"/>
  <c r="A14" i="27"/>
  <c r="B21" i="22"/>
  <c r="A14" i="24"/>
  <c r="A15" i="23"/>
  <c r="A15" i="6"/>
  <c r="A15" i="16" s="1"/>
  <c r="A14" i="15" s="1"/>
  <c r="A16" i="28"/>
  <c r="A15" i="22" l="1"/>
  <c r="A15" i="5"/>
  <c r="E30" i="15" l="1"/>
  <c r="F30" i="15"/>
  <c r="E24" i="15" l="1"/>
  <c r="F24" i="15"/>
  <c r="F27" i="15" s="1"/>
  <c r="E27" i="15" s="1"/>
  <c r="K24" i="15" l="1"/>
  <c r="J28" i="15" l="1"/>
  <c r="J27" i="15"/>
  <c r="K27" i="15" l="1"/>
  <c r="K28" i="15"/>
  <c r="D28" i="15"/>
  <c r="J29" i="15" l="1"/>
  <c r="K29" i="15" l="1"/>
  <c r="D29" i="15"/>
  <c r="I63" i="15" l="1"/>
  <c r="I61" i="15" l="1"/>
  <c r="I64" i="15"/>
  <c r="I60" i="15"/>
  <c r="J61" i="15"/>
  <c r="D61" i="15" s="1"/>
  <c r="I62" i="15"/>
  <c r="J63" i="15"/>
  <c r="D63" i="15" s="1"/>
  <c r="C60" i="15" l="1"/>
  <c r="H61" i="15"/>
  <c r="C61" i="15"/>
  <c r="H62" i="15"/>
  <c r="C63" i="15"/>
  <c r="H60" i="15"/>
  <c r="C62" i="15"/>
  <c r="H63" i="15"/>
  <c r="J60" i="15"/>
  <c r="D60" i="15" s="1"/>
  <c r="J62" i="15"/>
  <c r="D62" i="15" s="1"/>
  <c r="C64" i="15" l="1"/>
  <c r="H64" i="15"/>
  <c r="J64" i="15"/>
  <c r="D64" i="15" s="1"/>
  <c r="D52" i="15" l="1"/>
  <c r="D56" i="15" l="1"/>
  <c r="D47" i="15"/>
  <c r="D39" i="15"/>
  <c r="D54" i="15"/>
  <c r="D45" i="15"/>
  <c r="D37" i="15"/>
  <c r="D55" i="15"/>
  <c r="D46" i="15"/>
  <c r="D38" i="15"/>
  <c r="D24" i="15"/>
  <c r="H24" i="15"/>
  <c r="J24" i="15"/>
  <c r="H30" i="15"/>
  <c r="D30" i="15"/>
  <c r="B63" i="22" s="1"/>
  <c r="D42" i="15" l="1"/>
  <c r="D57" i="15"/>
  <c r="D50" i="15"/>
  <c r="D63" i="22"/>
  <c r="B61" i="22"/>
  <c r="D61" i="22" s="1"/>
  <c r="D27" i="15"/>
  <c r="I26" i="15"/>
  <c r="I27" i="15"/>
  <c r="I24" i="15"/>
  <c r="C24" i="15"/>
  <c r="I28" i="15"/>
  <c r="I25" i="15"/>
  <c r="H29" i="15"/>
  <c r="C48" i="7" l="1"/>
  <c r="C27" i="15"/>
  <c r="C29" i="15"/>
  <c r="I29" i="15"/>
  <c r="B60" i="22" l="1"/>
  <c r="I39" i="15"/>
  <c r="I47" i="15"/>
  <c r="H41" i="15"/>
  <c r="H49" i="15"/>
  <c r="I40" i="15"/>
  <c r="I48" i="15"/>
  <c r="H40" i="15"/>
  <c r="H48" i="15"/>
  <c r="K47" i="15"/>
  <c r="K39" i="15"/>
  <c r="J40" i="15"/>
  <c r="J48" i="15"/>
  <c r="J39" i="15"/>
  <c r="J47" i="15"/>
  <c r="I41" i="15"/>
  <c r="I49" i="15"/>
  <c r="J49" i="15"/>
  <c r="J41" i="15"/>
  <c r="H39" i="15"/>
  <c r="H47" i="15"/>
  <c r="K41" i="15"/>
  <c r="K49" i="15"/>
  <c r="K48" i="15"/>
  <c r="K40" i="15"/>
  <c r="K30" i="15" l="1"/>
  <c r="J34" i="15"/>
  <c r="J30" i="15"/>
  <c r="J31" i="15"/>
  <c r="J32" i="15"/>
  <c r="J33" i="15"/>
  <c r="K33" i="15" l="1"/>
  <c r="D33" i="15"/>
  <c r="K32" i="15"/>
  <c r="D32" i="15"/>
  <c r="K34" i="15"/>
  <c r="D34" i="15"/>
  <c r="K31" i="15"/>
  <c r="D31" i="15"/>
  <c r="I52" i="15" l="1"/>
  <c r="I56" i="15"/>
  <c r="H52" i="15"/>
  <c r="K52" i="15"/>
  <c r="J56" i="15"/>
  <c r="H56" i="15"/>
  <c r="J52" i="15"/>
  <c r="K56" i="15"/>
  <c r="I38" i="15" l="1"/>
  <c r="I55" i="15"/>
  <c r="I46" i="15"/>
  <c r="H55" i="15"/>
  <c r="H38" i="15"/>
  <c r="H46" i="15"/>
  <c r="K55" i="15"/>
  <c r="K38" i="15"/>
  <c r="K46" i="15"/>
  <c r="J38" i="15"/>
  <c r="J55" i="15"/>
  <c r="J46" i="15"/>
  <c r="J37" i="15"/>
  <c r="J45" i="15"/>
  <c r="J54" i="15"/>
  <c r="K37" i="15"/>
  <c r="K54" i="15"/>
  <c r="K45" i="15"/>
  <c r="I44" i="15"/>
  <c r="I36" i="15"/>
  <c r="I53" i="15"/>
  <c r="J44" i="15"/>
  <c r="J53" i="15"/>
  <c r="J36" i="15"/>
  <c r="I37" i="15"/>
  <c r="I54" i="15"/>
  <c r="I45" i="15"/>
  <c r="K44" i="15"/>
  <c r="K53" i="15"/>
  <c r="K36" i="15"/>
  <c r="H37" i="15"/>
  <c r="H45" i="15"/>
  <c r="H54" i="15"/>
  <c r="H53" i="15"/>
  <c r="H44" i="15"/>
  <c r="H36" i="15"/>
  <c r="J50" i="15" l="1"/>
  <c r="J42" i="15"/>
  <c r="J57" i="15"/>
  <c r="I57" i="15"/>
  <c r="I42" i="15"/>
  <c r="I50" i="15"/>
  <c r="H42" i="15"/>
  <c r="H50" i="15"/>
  <c r="H57" i="15"/>
  <c r="K57" i="15"/>
  <c r="K42" i="15"/>
  <c r="K50" i="15"/>
  <c r="K63" i="15" l="1"/>
  <c r="K61" i="15"/>
  <c r="K62" i="15" l="1"/>
  <c r="K60" i="15" l="1"/>
  <c r="K64" i="15"/>
</calcChain>
</file>

<file path=xl/sharedStrings.xml><?xml version="1.0" encoding="utf-8"?>
<sst xmlns="http://schemas.openxmlformats.org/spreadsheetml/2006/main" count="1127" uniqueCount="501">
  <si>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</si>
  <si>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</si>
  <si>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</si>
  <si>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</si>
  <si>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</si>
  <si>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</si>
  <si>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</si>
  <si>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</si>
  <si>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</si>
  <si>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</si>
  <si>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</si>
  <si>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</si>
  <si>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</si>
  <si>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</si>
  <si>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</si>
  <si>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</si>
  <si>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</si>
  <si>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</si>
  <si>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</si>
  <si>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</si>
  <si>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</si>
  <si>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</si>
  <si>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</si>
  <si>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</si>
  <si>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</si>
  <si>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</si>
  <si>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</si>
  <si>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</si>
  <si>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</si>
  <si>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</si>
  <si>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</si>
  <si>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</si>
  <si>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</si>
  <si>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</si>
  <si>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</si>
  <si>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</si>
  <si>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</si>
  <si>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</si>
  <si>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</si>
  <si>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</si>
  <si>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</si>
  <si>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</si>
  <si>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</si>
  <si>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</si>
  <si>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</si>
  <si>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</si>
  <si>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</si>
  <si>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</si>
  <si>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</si>
  <si>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</si>
  <si>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</si>
  <si>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</si>
  <si>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</si>
  <si>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</si>
  <si>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</si>
  <si>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</si>
  <si>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</si>
  <si>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</si>
  <si>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</si>
  <si>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</si>
  <si>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</si>
  <si>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</si>
  <si>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</si>
  <si>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</si>
  <si>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</si>
  <si>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</si>
  <si>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</si>
  <si>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</si>
  <si>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</si>
  <si>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</si>
  <si>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</si>
  <si>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</si>
  <si>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</si>
  <si>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</si>
  <si>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</si>
  <si>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</si>
  <si>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</si>
  <si>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</si>
  <si>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</si>
  <si>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</si>
  <si>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</si>
  <si>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</si>
  <si>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</si>
  <si>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</si>
  <si>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</si>
  <si>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</si>
  <si>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</si>
  <si>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</si>
  <si>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</si>
  <si>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</si>
  <si>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</si>
  <si>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</si>
  <si>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</si>
  <si>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</si>
  <si>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</si>
  <si>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</si>
  <si>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</si>
  <si>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</si>
  <si>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</si>
  <si>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</si>
  <si>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</si>
  <si>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</si>
  <si>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</si>
  <si>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</si>
  <si>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</si>
  <si>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</si>
  <si>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</si>
  <si>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</si>
  <si>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</si>
  <si>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</si>
  <si>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</si>
  <si>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</si>
  <si>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</si>
  <si>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</si>
  <si>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</si>
  <si>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</si>
  <si>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</si>
  <si>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</si>
  <si>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</si>
  <si>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</si>
  <si>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</si>
  <si>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</si>
  <si>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</si>
  <si>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</si>
  <si>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</si>
  <si>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</si>
  <si>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</si>
  <si>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</si>
  <si>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</si>
  <si>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</si>
  <si>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</si>
  <si>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</si>
  <si>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</si>
  <si>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</si>
  <si>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</si>
  <si>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</si>
  <si>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</si>
  <si>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</si>
  <si>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</si>
  <si>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</si>
  <si>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</si>
  <si>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</si>
  <si>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</si>
  <si>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</si>
  <si>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</si>
  <si>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</si>
  <si>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</si>
  <si>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</si>
  <si>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</si>
  <si>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</si>
  <si>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</si>
  <si>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</si>
  <si>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</si>
  <si>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</si>
  <si>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</si>
  <si>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</si>
  <si>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</si>
  <si>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</si>
  <si>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</si>
  <si>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</si>
  <si>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</si>
  <si>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</si>
  <si>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</si>
  <si>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</si>
  <si>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</si>
  <si>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</si>
  <si>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</si>
  <si>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</si>
  <si>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</si>
  <si>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</si>
  <si>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</si>
  <si>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</si>
  <si>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</si>
  <si>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</si>
  <si>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</si>
  <si>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</si>
  <si>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</si>
  <si>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</si>
  <si>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</si>
  <si>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</si>
  <si>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</si>
  <si>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</si>
  <si>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</si>
  <si>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</si>
  <si>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</si>
  <si>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</si>
  <si>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</si>
  <si>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</si>
  <si>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</si>
  <si>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</si>
  <si>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</si>
  <si>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</si>
  <si>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</si>
  <si>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</si>
  <si>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</si>
  <si>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</si>
  <si>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</si>
  <si>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</si>
  <si>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</si>
  <si>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</si>
  <si>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</si>
  <si>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</si>
  <si>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</si>
  <si>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</si>
  <si>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</si>
  <si>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</si>
  <si>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</si>
  <si>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</si>
  <si>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</si>
  <si>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</si>
  <si>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</si>
  <si>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</si>
  <si>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</si>
  <si>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</si>
  <si>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</si>
  <si>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</si>
  <si>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</si>
  <si>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</si>
  <si>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</si>
  <si>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</si>
  <si>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</si>
  <si>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</si>
  <si>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</si>
  <si>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</si>
  <si>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</si>
  <si>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</si>
  <si>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</si>
  <si>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</si>
  <si>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</si>
  <si>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</si>
  <si>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</si>
  <si>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</si>
  <si>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</si>
  <si>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</si>
  <si>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</si>
  <si>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</si>
  <si>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</si>
  <si>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</si>
  <si>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</si>
  <si>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</si>
  <si>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</si>
  <si>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</si>
  <si>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</si>
  <si>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</si>
  <si>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</si>
  <si>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</si>
  <si>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</si>
  <si>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</si>
  <si>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</si>
  <si>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</si>
  <si>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</si>
  <si>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</si>
  <si>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</si>
  <si>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</si>
  <si>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</si>
  <si>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</si>
  <si>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</si>
  <si>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</si>
  <si>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</si>
  <si>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</si>
  <si>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</si>
  <si>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</si>
  <si>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</si>
  <si>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</si>
  <si>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</si>
  <si>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</si>
  <si>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</si>
  <si>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</si>
  <si>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</si>
  <si>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</si>
  <si>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</si>
  <si>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</si>
  <si>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</si>
  <si>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</si>
  <si>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</si>
  <si>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</si>
  <si>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</si>
  <si>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</si>
  <si>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</si>
  <si>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</si>
  <si>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</si>
  <si>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</si>
  <si>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</si>
  <si>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</si>
  <si>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</si>
  <si>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</si>
  <si>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</si>
  <si>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</si>
  <si>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</si>
  <si>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</si>
  <si>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</si>
  <si>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</si>
  <si>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</si>
  <si>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</si>
  <si>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</si>
  <si>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</si>
  <si>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</si>
  <si>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</si>
  <si>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</si>
  <si>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</si>
  <si>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</si>
  <si>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</si>
  <si>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</si>
  <si>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</si>
  <si>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</si>
  <si>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</si>
  <si>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</si>
  <si>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</si>
  <si>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</si>
  <si>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</si>
  <si>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</si>
  <si>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</si>
  <si>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</si>
  <si>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</si>
  <si>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</si>
  <si>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</si>
  <si>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</si>
  <si>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</si>
  <si>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</si>
  <si>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</si>
  <si>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</si>
  <si>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</si>
  <si>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</si>
  <si>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</si>
  <si>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</si>
  <si>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</si>
  <si>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</si>
  <si>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</si>
  <si>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</si>
  <si>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</si>
  <si>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</si>
  <si>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</si>
  <si>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</si>
  <si>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</si>
  <si>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</si>
  <si>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</si>
  <si>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</si>
  <si>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</si>
  <si>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</si>
  <si>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</si>
  <si>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</si>
  <si>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</si>
  <si>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</si>
  <si>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</si>
  <si>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</si>
  <si>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</si>
  <si>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</si>
  <si>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</si>
  <si>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</si>
  <si>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</si>
  <si>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</si>
  <si>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</si>
  <si>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</si>
  <si>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</si>
  <si>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</si>
  <si>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</si>
  <si>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</si>
  <si>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</si>
  <si>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</si>
  <si>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</si>
  <si>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</si>
  <si>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</si>
  <si>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</si>
  <si>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</si>
  <si>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</si>
  <si>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</si>
  <si>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</si>
  <si>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</si>
  <si>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</si>
  <si>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</si>
  <si>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</si>
  <si>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</si>
  <si>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</si>
  <si>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</si>
  <si>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</si>
  <si>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</si>
  <si>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</si>
  <si>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</si>
  <si>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</si>
  <si>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</si>
  <si>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</si>
  <si>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</si>
  <si>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</si>
  <si>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</si>
  <si>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</si>
  <si>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</si>
  <si>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</si>
  <si>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</si>
  <si>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</si>
  <si>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</si>
  <si>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</si>
  <si>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</si>
  <si>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</si>
  <si>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</si>
  <si>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</si>
  <si>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</si>
  <si>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</si>
  <si>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</si>
  <si>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</si>
  <si>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</si>
  <si>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</si>
  <si>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</si>
  <si>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</si>
  <si>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</si>
  <si>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</si>
  <si>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</si>
  <si>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</si>
  <si>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</si>
  <si>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</si>
  <si>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</si>
  <si>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</si>
  <si>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</si>
  <si>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</si>
  <si>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</si>
  <si>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</si>
  <si>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</si>
  <si>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</si>
  <si>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</si>
  <si>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</si>
  <si>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</si>
  <si>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</si>
  <si>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</si>
  <si>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</si>
  <si>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</si>
  <si>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</si>
  <si>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</si>
  <si>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</si>
  <si>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</si>
  <si>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</si>
  <si>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</si>
  <si>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</si>
  <si>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</si>
  <si>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</si>
  <si>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</si>
  <si>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</si>
  <si>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</si>
  <si>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</si>
  <si>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</si>
  <si>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</si>
  <si>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</si>
  <si>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</si>
  <si>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</si>
  <si>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</si>
  <si>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</si>
  <si>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</si>
  <si>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</si>
  <si>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</si>
  <si>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</si>
  <si>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</si>
  <si>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</si>
  <si>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</si>
  <si>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</si>
  <si>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</si>
  <si>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</si>
  <si>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</si>
  <si>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</si>
  <si>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</si>
  <si>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</si>
  <si>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</si>
  <si>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</si>
  <si>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</si>
  <si>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</si>
  <si>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Внутренняя норма доходности (IRR),
%</t>
  </si>
  <si>
    <t>объем заключенного договора в ценах _2021_ года с НДС, млн. руб.</t>
  </si>
  <si>
    <t>Технологическое присоединение энергопринимающих устройств потребителей свыше 150 кВт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</si>
  <si>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 Выполнение требований законодательства Российской Федерации, предписаний органов исполнительной власти, регламентов рынков электрической энергии.</t>
  </si>
  <si>
    <t>не применимо</t>
  </si>
  <si>
    <t>Чеченская Республика</t>
  </si>
  <si>
    <t>Итум-Калинский район, Шатойский район</t>
  </si>
  <si>
    <t>местный</t>
  </si>
  <si>
    <t>не предусмотрен</t>
  </si>
  <si>
    <t>не проводились</t>
  </si>
  <si>
    <t>Башенная МГЭС</t>
  </si>
  <si>
    <t>п</t>
  </si>
  <si>
    <t>Проектирование</t>
  </si>
  <si>
    <t>Итого за год (нарастающим итогом)</t>
  </si>
  <si>
    <t>за текущий квартал</t>
  </si>
  <si>
    <t>Факт 2023 года</t>
  </si>
  <si>
    <t xml:space="preserve">2024 год </t>
  </si>
  <si>
    <t xml:space="preserve"> по состоянию на 01.01.2023</t>
  </si>
  <si>
    <t>по состоянию на 01.01.2024</t>
  </si>
  <si>
    <t xml:space="preserve"> № 23421/2022/ЧЭ/ИКРЭС от 04.04.2023</t>
  </si>
  <si>
    <t>ПС 35 кВ Шатой</t>
  </si>
  <si>
    <t>Исполнение обязательств по договору технологического присоединения  № 23421/2022/ЧЭ/ИКРЭС от 04.04.2023</t>
  </si>
  <si>
    <t>Технологическое присоединение ООО "Малые ГЭС Ставрополья и Карачаево-Черкессии" максимальной мощностью 10 МВт</t>
  </si>
  <si>
    <t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</si>
  <si>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 xml:space="preserve">Договор технологического присоединения от 04.04.2023 №23421/2022/ЧЭ/ИКРЭС </t>
  </si>
  <si>
    <t>ПИР</t>
  </si>
  <si>
    <t>ССР</t>
  </si>
  <si>
    <t>ОК</t>
  </si>
  <si>
    <t>ООО "АВАНГАРД"</t>
  </si>
  <si>
    <t>Процедура                              №32313133305</t>
  </si>
  <si>
    <t>rosseti.roseltorg.ru</t>
  </si>
  <si>
    <t>Закупка у ЕИ  не осуществлялась</t>
  </si>
  <si>
    <t>Прочее</t>
  </si>
  <si>
    <t>Договор от 07.02.2024 № 01-2024-ПИР-ЧЭ заключен в рамках релаизации двух объектов на общую сумму 17 802,76 тыс. руб. с НДС, объем затрат по данному титулу - 12 468,04 тыс. руб с НДС</t>
  </si>
  <si>
    <t>ООО "Авангард" № 01-2024-ПИР-ЧЭ от 07.02.2024, объем затрат по данному титулу - 12,47 млн руб с НДС</t>
  </si>
  <si>
    <t>P_Che478_24</t>
  </si>
  <si>
    <t>объем заключенного договора в ценах __2024___ года с НДС, млн. руб.</t>
  </si>
  <si>
    <t>объем заключенного договора в ценах __2014____ года с НДС, млн. руб.</t>
  </si>
  <si>
    <t xml:space="preserve">ООО "Авангард" № 39-2024-СМР-ЧЭ от 19.11.2024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</si>
</sst>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</numFmts>
  <fonts count="6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</cellStyleXfs>
  <cellXfs count="319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 applyAlignment="1">
      <alignment horizontal="center" vertical="center" wrapText="1"/>
    </xf>
    <xf numFmtId="0" fontId="10" fillId="0" borderId="0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10" fillId="0" borderId="10" xfId="41" applyFont="1" applyFill="1" applyBorder="1" applyAlignment="1">
      <alignment horizontal="left" vertical="center"/>
    </xf>
    <xf numFmtId="0" fontId="10" fillId="0" borderId="10" xfId="41" applyFont="1" applyFill="1" applyBorder="1" applyAlignment="1">
      <alignment horizontal="center" vertical="center" wrapText="1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62" fillId="0" borderId="11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4" fillId="0" borderId="0" xfId="53" applyFont="1" applyFill="1" applyAlignment="1">
      <alignment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39" fillId="0" borderId="10" xfId="41" applyFont="1" applyFill="1" applyBorder="1" applyAlignment="1">
      <alignment horizontal="left" vertical="center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0" fontId="63" fillId="0" borderId="0" xfId="57" applyFont="1" applyFill="1" applyBorder="1" applyAlignment="1">
      <alignment horizontal="center" vertical="center"/>
    </xf>
    <xf numFmtId="0" fontId="64" fillId="0" borderId="0" xfId="57" applyFont="1" applyFill="1" applyBorder="1"/>
    <xf numFmtId="0" fontId="64" fillId="0" borderId="0" xfId="57" applyFont="1" applyFill="1"/>
    <xf numFmtId="0" fontId="63" fillId="0" borderId="10" xfId="57" applyFont="1" applyFill="1" applyBorder="1" applyAlignment="1">
      <alignment horizontal="center" vertical="center"/>
    </xf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8" fontId="10" fillId="0" borderId="0" xfId="43" applyNumberFormat="1" applyFill="1"/>
    <xf numFmtId="43" fontId="10" fillId="0" borderId="0" xfId="76" applyFont="1" applyFill="1"/>
    <xf numFmtId="167" fontId="10" fillId="0" borderId="0" xfId="43" applyNumberFormat="1" applyFill="1"/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9" fontId="37" fillId="0" borderId="10" xfId="65" applyFont="1" applyFill="1" applyBorder="1" applyAlignment="1">
      <alignment horizontal="justify"/>
    </xf>
    <xf numFmtId="9" fontId="37" fillId="0" borderId="10" xfId="43" quotePrefix="1" applyNumberFormat="1" applyFont="1" applyFill="1" applyBorder="1" applyAlignment="1">
      <alignment horizontal="justify" vertical="top" wrapText="1"/>
    </xf>
    <xf numFmtId="0" fontId="37" fillId="0" borderId="10" xfId="43" quotePrefix="1" applyFont="1" applyFill="1" applyBorder="1" applyAlignment="1">
      <alignment horizontal="justify" vertical="top" wrapText="1"/>
    </xf>
    <xf numFmtId="2" fontId="37" fillId="0" borderId="10" xfId="65" applyNumberFormat="1" applyFont="1" applyFill="1" applyBorder="1" applyAlignment="1">
      <alignment horizontal="justify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7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0" fontId="38" fillId="0" borderId="10" xfId="43" applyFont="1" applyFill="1" applyBorder="1" applyAlignment="1">
      <alignment horizontal="justify" vertical="center" wrapText="1"/>
    </xf>
    <xf numFmtId="0" fontId="10" fillId="0" borderId="0" xfId="43" applyFill="1" applyAlignment="1">
      <alignment vertical="center"/>
    </xf>
    <xf numFmtId="0" fontId="37" fillId="0" borderId="10" xfId="43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left" vertical="center" wrapText="1"/>
    </xf>
    <xf numFmtId="9" fontId="37" fillId="0" borderId="10" xfId="65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justify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36" fillId="0" borderId="0" xfId="57" applyFont="1" applyFill="1" applyAlignment="1">
      <alignment vertical="center"/>
    </xf>
    <xf numFmtId="0" fontId="36" fillId="0" borderId="22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3" xfId="43" applyFont="1" applyFill="1" applyBorder="1" applyAlignment="1">
      <alignment horizontal="center" vertical="center" wrapText="1"/>
    </xf>
    <xf numFmtId="2" fontId="58" fillId="0" borderId="11" xfId="57" applyNumberFormat="1" applyFont="1" applyFill="1" applyBorder="1" applyAlignment="1">
      <alignment horizontal="center" vertical="center" wrapText="1"/>
    </xf>
    <xf numFmtId="4" fontId="10" fillId="0" borderId="28" xfId="43" applyNumberFormat="1" applyFont="1" applyFill="1" applyBorder="1" applyAlignment="1">
      <alignment horizontal="center" vertical="center" wrapText="1"/>
    </xf>
    <xf numFmtId="9" fontId="10" fillId="0" borderId="29" xfId="65" applyFont="1" applyFill="1" applyBorder="1" applyAlignment="1">
      <alignment horizontal="center" vertical="center" wrapText="1"/>
    </xf>
    <xf numFmtId="3" fontId="10" fillId="0" borderId="29" xfId="43" applyNumberFormat="1" applyFont="1" applyFill="1" applyBorder="1" applyAlignment="1">
      <alignment horizontal="center" vertical="center" wrapText="1"/>
    </xf>
    <xf numFmtId="3" fontId="10" fillId="0" borderId="30" xfId="43" applyNumberFormat="1" applyFont="1" applyFill="1" applyBorder="1" applyAlignment="1">
      <alignment horizontal="center" vertical="center" wrapText="1"/>
    </xf>
    <xf numFmtId="0" fontId="39" fillId="0" borderId="14" xfId="43" applyFont="1" applyBorder="1" applyAlignment="1">
      <alignment horizontal="center" vertical="center" wrapText="1"/>
    </xf>
    <xf numFmtId="0" fontId="39" fillId="0" borderId="10" xfId="43" applyFont="1" applyBorder="1" applyAlignment="1">
      <alignment horizontal="center" vertical="center" wrapText="1"/>
    </xf>
    <xf numFmtId="49" fontId="39" fillId="0" borderId="10" xfId="43" applyNumberFormat="1" applyFont="1" applyBorder="1" applyAlignment="1">
      <alignment horizontal="center" vertical="center" wrapText="1"/>
    </xf>
    <xf numFmtId="0" fontId="39" fillId="0" borderId="10" xfId="43" applyFont="1" applyBorder="1" applyAlignment="1">
      <alignment horizontal="left" vertical="center" wrapText="1"/>
    </xf>
    <xf numFmtId="49" fontId="10" fillId="0" borderId="10" xfId="43" applyNumberFormat="1" applyBorder="1" applyAlignment="1">
      <alignment horizontal="center" vertical="center" wrapText="1"/>
    </xf>
    <xf numFmtId="0" fontId="10" fillId="0" borderId="10" xfId="43" applyBorder="1" applyAlignment="1">
      <alignment horizontal="left" vertical="center" wrapText="1"/>
    </xf>
    <xf numFmtId="0" fontId="10" fillId="0" borderId="13" xfId="43" applyBorder="1" applyAlignment="1">
      <alignment horizontal="left" vertical="center" wrapText="1"/>
    </xf>
    <xf numFmtId="2" fontId="10" fillId="0" borderId="10" xfId="43" applyNumberFormat="1" applyBorder="1" applyAlignment="1">
      <alignment horizontal="center" vertical="center" wrapText="1"/>
    </xf>
    <xf numFmtId="0" fontId="6" fillId="0" borderId="10" xfId="49" applyFont="1" applyBorder="1" applyAlignment="1">
      <alignment horizontal="left" vertical="center" wrapText="1"/>
    </xf>
    <xf numFmtId="0" fontId="36" fillId="0" borderId="10" xfId="49" applyFont="1" applyBorder="1" applyAlignment="1">
      <alignment horizontal="left" vertical="center" wrapText="1"/>
    </xf>
    <xf numFmtId="0" fontId="6" fillId="0" borderId="12" xfId="49" applyFont="1" applyBorder="1" applyAlignment="1">
      <alignment horizontal="left" vertical="center" wrapText="1"/>
    </xf>
    <xf numFmtId="2" fontId="38" fillId="0" borderId="10" xfId="65" applyNumberFormat="1" applyFont="1" applyFill="1" applyBorder="1" applyAlignment="1">
      <alignment horizontal="justify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31" xfId="43" applyNumberFormat="1" applyFont="1" applyFill="1" applyBorder="1" applyAlignment="1">
      <alignment horizontal="center" vertical="center" wrapText="1"/>
    </xf>
    <xf numFmtId="0" fontId="37" fillId="0" borderId="31" xfId="43" applyFont="1" applyFill="1" applyBorder="1" applyAlignment="1">
      <alignment horizontal="justify" vertical="center" wrapText="1"/>
    </xf>
    <xf numFmtId="0" fontId="39" fillId="0" borderId="0" xfId="43" applyFont="1" applyFill="1" applyAlignment="1">
      <alignment horizontal="center" vertical="top" wrapText="1"/>
    </xf>
    <xf numFmtId="0" fontId="38" fillId="0" borderId="31" xfId="43" applyFont="1" applyFill="1" applyBorder="1" applyAlignment="1">
      <alignment horizontal="justify" vertical="center" wrapText="1"/>
    </xf>
    <xf numFmtId="2" fontId="37" fillId="0" borderId="31" xfId="43" applyNumberFormat="1" applyFont="1" applyFill="1" applyBorder="1" applyAlignment="1">
      <alignment horizontal="justify" vertical="center" wrapText="1"/>
    </xf>
    <xf numFmtId="9" fontId="37" fillId="0" borderId="31" xfId="65" applyFont="1" applyFill="1" applyBorder="1" applyAlignment="1">
      <alignment horizontal="justify" vertical="center"/>
    </xf>
    <xf numFmtId="0" fontId="34" fillId="0" borderId="31" xfId="53" applyFont="1" applyFill="1" applyBorder="1" applyAlignment="1">
      <alignment horizontal="center" vertical="center"/>
    </xf>
    <xf numFmtId="49" fontId="37" fillId="24" borderId="31" xfId="53" applyNumberFormat="1" applyFont="1" applyFill="1" applyBorder="1" applyAlignment="1">
      <alignment horizontal="center" vertical="center" wrapText="1"/>
    </xf>
    <xf numFmtId="0" fontId="34" fillId="0" borderId="31" xfId="53" applyFont="1" applyFill="1" applyBorder="1"/>
    <xf numFmtId="2" fontId="37" fillId="24" borderId="31" xfId="53" applyNumberFormat="1" applyFont="1" applyFill="1" applyBorder="1" applyAlignment="1">
      <alignment horizontal="center" vertical="center" wrapText="1"/>
    </xf>
    <xf numFmtId="4" fontId="34" fillId="0" borderId="31" xfId="53" applyNumberFormat="1" applyFont="1" applyFill="1" applyBorder="1" applyAlignment="1">
      <alignment horizontal="center" vertical="center"/>
    </xf>
    <xf numFmtId="0" fontId="37" fillId="0" borderId="31" xfId="53" applyFont="1" applyFill="1" applyBorder="1" applyAlignment="1">
      <alignment horizontal="center" vertical="center" wrapText="1"/>
    </xf>
    <xf numFmtId="2" fontId="34" fillId="0" borderId="31" xfId="53" applyNumberFormat="1" applyFont="1" applyFill="1" applyBorder="1" applyAlignment="1">
      <alignment horizontal="center" vertical="center"/>
    </xf>
    <xf numFmtId="0" fontId="34" fillId="0" borderId="31" xfId="53" applyFont="1" applyFill="1" applyBorder="1" applyAlignment="1">
      <alignment horizontal="center" vertical="center" wrapText="1"/>
    </xf>
    <xf numFmtId="14" fontId="34" fillId="0" borderId="31" xfId="53" applyNumberFormat="1" applyFont="1" applyFill="1" applyBorder="1" applyAlignment="1">
      <alignment horizontal="center" vertical="center"/>
    </xf>
    <xf numFmtId="0" fontId="34" fillId="0" borderId="31" xfId="53" applyFont="1" applyFill="1" applyBorder="1" applyAlignment="1">
      <alignment wrapText="1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18" xfId="57" applyNumberFormat="1" applyFont="1" applyFill="1" applyBorder="1" applyAlignment="1">
      <alignment horizontal="center" vertical="center"/>
    </xf>
    <xf numFmtId="49" fontId="58" fillId="0" borderId="17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65" fillId="0" borderId="0" xfId="57" applyFont="1" applyAlignment="1">
      <alignment horizontal="center" vertical="center" wrapText="1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7" xfId="41" applyFont="1" applyFill="1" applyBorder="1" applyAlignment="1">
      <alignment horizontal="center" vertical="center" wrapText="1"/>
    </xf>
    <xf numFmtId="0" fontId="39" fillId="0" borderId="18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18" xfId="0" applyFont="1" applyFill="1" applyBorder="1" applyAlignment="1">
      <alignment horizontal="center" vertical="center"/>
    </xf>
    <xf numFmtId="0" fontId="24" fillId="0" borderId="17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18" xfId="57" applyFont="1" applyFill="1" applyBorder="1" applyAlignment="1">
      <alignment horizontal="center" vertical="center" wrapText="1"/>
    </xf>
    <xf numFmtId="0" fontId="36" fillId="0" borderId="17" xfId="57" applyFont="1" applyFill="1" applyBorder="1" applyAlignment="1">
      <alignment horizontal="center" vertical="center" wrapText="1"/>
    </xf>
    <xf numFmtId="0" fontId="36" fillId="0" borderId="22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3" xfId="43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horizontal="center" vertical="center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18" xfId="43" applyFont="1" applyFill="1" applyBorder="1" applyAlignment="1">
      <alignment horizontal="center" vertical="center"/>
    </xf>
    <xf numFmtId="0" fontId="39" fillId="0" borderId="17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7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18" xfId="61" applyFont="1" applyFill="1" applyBorder="1" applyAlignment="1">
      <alignment horizontal="center" vertical="center"/>
    </xf>
    <xf numFmtId="0" fontId="39" fillId="0" borderId="17" xfId="61" applyFont="1" applyFill="1" applyBorder="1" applyAlignment="1">
      <alignment horizontal="center" vertical="center"/>
    </xf>
    <xf numFmtId="0" fontId="39" fillId="0" borderId="10" xfId="43" applyFont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21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39" fillId="0" borderId="19" xfId="43" applyFont="1" applyBorder="1" applyAlignment="1">
      <alignment horizontal="center" vertical="center" wrapText="1"/>
    </xf>
    <xf numFmtId="0" fontId="39" fillId="0" borderId="20" xfId="43" applyFont="1" applyBorder="1" applyAlignment="1">
      <alignment horizontal="center" vertical="center" wrapText="1"/>
    </xf>
    <xf numFmtId="0" fontId="39" fillId="0" borderId="21" xfId="43" applyFont="1" applyBorder="1" applyAlignment="1">
      <alignment horizontal="center" vertical="center" wrapText="1"/>
    </xf>
    <xf numFmtId="0" fontId="39" fillId="0" borderId="16" xfId="43" applyFont="1" applyBorder="1" applyAlignment="1">
      <alignment horizontal="center" vertical="center" wrapText="1"/>
    </xf>
    <xf numFmtId="0" fontId="34" fillId="0" borderId="0" xfId="53" applyFont="1" applyFill="1" applyAlignment="1">
      <alignment horizontal="center"/>
    </xf>
    <xf numFmtId="0" fontId="35" fillId="0" borderId="10" xfId="53" applyFont="1" applyFill="1" applyBorder="1" applyAlignment="1">
      <alignment horizontal="center" vertical="center" wrapText="1"/>
    </xf>
    <xf numFmtId="0" fontId="35" fillId="0" borderId="14" xfId="53" applyFont="1" applyFill="1" applyBorder="1" applyAlignment="1">
      <alignment horizontal="center" vertical="center" textRotation="90" wrapText="1"/>
    </xf>
    <xf numFmtId="0" fontId="35" fillId="0" borderId="12" xfId="53" applyFont="1" applyFill="1" applyBorder="1" applyAlignment="1">
      <alignment horizontal="center" vertical="center" textRotation="90" wrapText="1"/>
    </xf>
    <xf numFmtId="0" fontId="35" fillId="0" borderId="15" xfId="53" applyFont="1" applyFill="1" applyBorder="1" applyAlignment="1">
      <alignment horizontal="center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3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35" fillId="0" borderId="19" xfId="53" applyFont="1" applyFill="1" applyBorder="1" applyAlignment="1">
      <alignment horizontal="center" vertical="center" wrapText="1"/>
    </xf>
    <xf numFmtId="0" fontId="35" fillId="0" borderId="27" xfId="53" applyFont="1" applyFill="1" applyBorder="1" applyAlignment="1">
      <alignment horizontal="center" vertical="center" wrapText="1"/>
    </xf>
    <xf numFmtId="0" fontId="35" fillId="0" borderId="21" xfId="53" applyFont="1" applyFill="1" applyBorder="1" applyAlignment="1">
      <alignment horizontal="center" vertical="center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18" xfId="53" applyFont="1" applyFill="1" applyBorder="1" applyAlignment="1">
      <alignment horizontal="center" vertical="center" wrapText="1"/>
    </xf>
    <xf numFmtId="0" fontId="35" fillId="0" borderId="17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textRotation="90" wrapText="1"/>
    </xf>
    <xf numFmtId="1" fontId="66" fillId="0" borderId="32" xfId="53" applyNumberFormat="1" applyFont="1" applyFill="1" applyBorder="1" applyAlignment="1">
      <alignment horizontal="center" vertical="center" wrapText="1"/>
    </xf>
    <xf numFmtId="1" fontId="66" fillId="0" borderId="33" xfId="53" applyNumberFormat="1" applyFont="1" applyFill="1" applyBorder="1" applyAlignment="1">
      <alignment horizontal="center" vertical="center" wrapText="1"/>
    </xf>
    <xf numFmtId="1" fontId="66" fillId="0" borderId="34" xfId="53" applyNumberFormat="1" applyFont="1" applyFill="1" applyBorder="1" applyAlignment="1">
      <alignment horizontal="center" vertical="center" wrapText="1"/>
    </xf>
    <xf numFmtId="0" fontId="38" fillId="0" borderId="10" xfId="53" applyFont="1" applyFill="1" applyBorder="1" applyAlignment="1" applyProtection="1">
      <alignment horizontal="center" vertical="center" textRotation="90" wrapText="1"/>
    </xf>
    <xf numFmtId="0" fontId="38" fillId="0" borderId="14" xfId="53" applyFont="1" applyFill="1" applyBorder="1" applyAlignment="1" applyProtection="1">
      <alignment horizontal="center" vertical="center" wrapText="1"/>
    </xf>
    <xf numFmtId="0" fontId="38" fillId="0" borderId="12" xfId="53" applyFont="1" applyFill="1" applyBorder="1" applyAlignment="1" applyProtection="1">
      <alignment horizontal="center" vertical="center" wrapText="1"/>
    </xf>
    <xf numFmtId="0" fontId="57" fillId="0" borderId="14" xfId="53" applyFont="1" applyFill="1" applyBorder="1" applyAlignment="1">
      <alignment horizontal="center" vertical="center" wrapText="1"/>
    </xf>
    <xf numFmtId="0" fontId="57" fillId="0" borderId="12" xfId="53" applyFont="1" applyFill="1" applyBorder="1" applyAlignment="1">
      <alignment horizontal="center" vertical="center" wrapText="1"/>
    </xf>
    <xf numFmtId="0" fontId="57" fillId="0" borderId="10" xfId="53" applyFont="1" applyFill="1" applyBorder="1" applyAlignment="1">
      <alignment horizontal="center" vertical="center" wrapText="1"/>
    </xf>
    <xf numFmtId="0" fontId="35" fillId="0" borderId="14" xfId="49" applyFont="1" applyFill="1" applyBorder="1" applyAlignment="1">
      <alignment horizontal="center" vertical="center" textRotation="90" wrapText="1"/>
    </xf>
    <xf numFmtId="0" fontId="35" fillId="0" borderId="12" xfId="49" applyFont="1" applyFill="1" applyBorder="1" applyAlignment="1">
      <alignment horizontal="center" vertical="center" textRotation="90" wrapText="1"/>
    </xf>
    <xf numFmtId="0" fontId="38" fillId="0" borderId="14" xfId="43" applyFont="1" applyFill="1" applyBorder="1" applyAlignment="1">
      <alignment horizontal="center" vertical="center" textRotation="90" wrapText="1"/>
    </xf>
    <xf numFmtId="0" fontId="38" fillId="0" borderId="12" xfId="43" applyFont="1" applyFill="1" applyBorder="1" applyAlignment="1">
      <alignment horizontal="center" vertical="center" textRotation="90" wrapText="1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8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  <xf numFmtId="0" fontId="10" fillId="0" borderId="31" xfId="43" applyNumberFormat="1" applyFont="1" applyFill="1" applyBorder="1" applyAlignment="1">
      <alignment horizontal="center" vertical="center" wrapText="1"/>
    </xf>
    <xf numFmtId="14" fontId="10" fillId="0" borderId="31" xfId="43" applyNumberFormat="1" applyFont="1" applyFill="1" applyBorder="1" applyAlignment="1">
      <alignment horizontal="center" vertical="center" wrapText="1"/>
    </xf>
    <xf numFmtId="14" fontId="37" fillId="0" borderId="31" xfId="60" applyNumberFormat="1" applyFont="1" applyFill="1" applyBorder="1" applyAlignment="1">
      <alignment horizontal="center" vertical="center" wrapText="1"/>
    </xf>
    <xf numFmtId="9" fontId="10" fillId="0" borderId="31" xfId="43" applyNumberFormat="1" applyFont="1" applyFill="1" applyBorder="1" applyAlignment="1">
      <alignment horizontal="center" vertical="center" wrapText="1"/>
    </xf>
    <xf numFmtId="0" fontId="10" fillId="0" borderId="31" xfId="43" applyNumberFormat="1" applyFont="1" applyFill="1" applyBorder="1" applyAlignment="1">
      <alignment horizontal="left" vertical="center" wrapText="1"/>
    </xf>
    <xf numFmtId="0" fontId="43" fillId="0" borderId="31" xfId="43" applyFont="1" applyFill="1" applyBorder="1" applyAlignment="1">
      <alignment horizontal="center" vertical="center" wrapText="1"/>
    </xf>
    <xf numFmtId="0" fontId="10" fillId="0" borderId="31" xfId="43" applyFont="1" applyFill="1" applyBorder="1" applyAlignment="1">
      <alignment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4%20&#1082;&#1074;&#1072;&#1088;&#1090;&#1072;&#1083;%202024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4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2025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2023</v>
          </cell>
          <cell r="R4" t="str">
            <v>план 2024</v>
          </cell>
          <cell r="X4" t="str">
            <v>план 2024 1кв</v>
          </cell>
          <cell r="AD4" t="str">
            <v>план 2024 2кв</v>
          </cell>
          <cell r="AJ4" t="str">
            <v>план 2024 3кв</v>
          </cell>
          <cell r="AP4" t="str">
            <v>план 2024 4кв</v>
          </cell>
          <cell r="AV4" t="str">
            <v>план 2024</v>
          </cell>
          <cell r="BB4" t="str">
            <v>план квартал финансирования</v>
          </cell>
          <cell r="BG4" t="str">
            <v>факт 2024</v>
          </cell>
          <cell r="BM4" t="str">
            <v>факт 1кв 2024</v>
          </cell>
          <cell r="BS4" t="str">
            <v>факт 2кв 2024</v>
          </cell>
          <cell r="BY4" t="str">
            <v>факт 3кв 2024</v>
          </cell>
          <cell r="CE4" t="str">
            <v>факт 4кв 2024</v>
          </cell>
          <cell r="CK4" t="str">
            <v>факт квартал 2024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2023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2023</v>
          </cell>
          <cell r="DN4" t="str">
            <v>План 2024</v>
          </cell>
          <cell r="EC4" t="str">
            <v>Факт 2024</v>
          </cell>
          <cell r="EH4" t="str">
            <v>Факт 1 кв 2024</v>
          </cell>
          <cell r="EM4" t="str">
            <v>Факт 2кв 2024</v>
          </cell>
          <cell r="ER4" t="str">
            <v>Факт 3кв 2024</v>
          </cell>
          <cell r="EW4" t="str">
            <v>Факт 4кв 2024</v>
          </cell>
          <cell r="FB4" t="str">
            <v>Факт освоено текущий квартал 2024</v>
          </cell>
          <cell r="FN4" t="str">
            <v>Ввод план</v>
          </cell>
          <cell r="FZ4" t="str">
            <v>Ввод факт2023</v>
          </cell>
          <cell r="GK4" t="str">
            <v>Ввод план2024</v>
          </cell>
          <cell r="GV4" t="str">
            <v>Ввод план2024 1кв</v>
          </cell>
          <cell r="HG4" t="str">
            <v>Ввод план2024 2кв</v>
          </cell>
          <cell r="HR4" t="str">
            <v>Ввод план2024 3кв</v>
          </cell>
          <cell r="IC4" t="str">
            <v>Ввод план2024 4кв</v>
          </cell>
          <cell r="IN4" t="str">
            <v>Ввод план2024 нужный квартал</v>
          </cell>
          <cell r="IY4" t="str">
            <v>Ввод факт2024</v>
          </cell>
          <cell r="JJ4" t="str">
            <v>Ввод 1 кв факт2024</v>
          </cell>
          <cell r="JU4" t="str">
            <v>Ввод 2 кв факт2024</v>
          </cell>
          <cell r="KF4" t="str">
            <v>Ввод 3 кв факт2024</v>
          </cell>
          <cell r="KQ4" t="str">
            <v>Ввод 4 кв факт2024</v>
          </cell>
          <cell r="LB4" t="str">
            <v>Ввод факт текущий квартал 2024</v>
          </cell>
          <cell r="LQ4" t="str">
            <v>Вывод всего план</v>
          </cell>
          <cell r="LX4" t="str">
            <v>Вывод 2023г</v>
          </cell>
          <cell r="MC4" t="str">
            <v>Вывод План 2024</v>
          </cell>
          <cell r="NB4" t="str">
            <v>Вывод текущий квартал</v>
          </cell>
          <cell r="NG4" t="str">
            <v>Вывод Факт 2024</v>
          </cell>
          <cell r="OF4" t="str">
            <v>Вывод текущий квартал</v>
          </cell>
          <cell r="OV4" t="str">
            <v>Фактический объем ввода на 01.01.2024 года+ факт 2024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19657.564781071294</v>
          </cell>
          <cell r="H8">
            <v>11302.603584026732</v>
          </cell>
          <cell r="J8">
            <v>16943.199653784064</v>
          </cell>
          <cell r="K8">
            <v>13010.597450998564</v>
          </cell>
          <cell r="L8">
            <v>3932.6022027855006</v>
          </cell>
          <cell r="M8">
            <v>818.12398278000001</v>
          </cell>
          <cell r="N8">
            <v>0</v>
          </cell>
          <cell r="O8">
            <v>245.11748446749993</v>
          </cell>
          <cell r="P8">
            <v>749.55393913499995</v>
          </cell>
          <cell r="Q8">
            <v>2119.8067964030001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4638.5487522940002</v>
          </cell>
          <cell r="BH8">
            <v>0</v>
          </cell>
          <cell r="BI8">
            <v>0</v>
          </cell>
          <cell r="BJ8">
            <v>212.92748457538585</v>
          </cell>
          <cell r="BK8">
            <v>2351.0639914789999</v>
          </cell>
          <cell r="BL8">
            <v>2074.5572762396141</v>
          </cell>
          <cell r="BM8">
            <v>821.78066412999999</v>
          </cell>
          <cell r="BN8">
            <v>0</v>
          </cell>
          <cell r="BO8">
            <v>0</v>
          </cell>
          <cell r="BP8">
            <v>48.231602383333339</v>
          </cell>
          <cell r="BQ8">
            <v>335.79332268999997</v>
          </cell>
          <cell r="BR8">
            <v>437.75573905666664</v>
          </cell>
          <cell r="BS8">
            <v>1304.8329371699999</v>
          </cell>
          <cell r="BT8">
            <v>0</v>
          </cell>
          <cell r="BU8">
            <v>0</v>
          </cell>
          <cell r="BV8">
            <v>3.1929250666666693</v>
          </cell>
          <cell r="BW8">
            <v>961.23211133999996</v>
          </cell>
          <cell r="BX8">
            <v>340.40790076333332</v>
          </cell>
          <cell r="BY8">
            <v>641.15010357100005</v>
          </cell>
          <cell r="BZ8">
            <v>0</v>
          </cell>
          <cell r="CA8">
            <v>0</v>
          </cell>
          <cell r="CB8">
            <v>59.821631350000004</v>
          </cell>
          <cell r="CC8">
            <v>256.610449141</v>
          </cell>
          <cell r="CD8">
            <v>324.71802308000002</v>
          </cell>
          <cell r="CE8">
            <v>1870.7850474229999</v>
          </cell>
          <cell r="CF8">
            <v>0</v>
          </cell>
          <cell r="CG8">
            <v>0</v>
          </cell>
          <cell r="CH8">
            <v>101.68132577538584</v>
          </cell>
          <cell r="CI8">
            <v>797.42810830800011</v>
          </cell>
          <cell r="CJ8">
            <v>971.67561333961419</v>
          </cell>
          <cell r="CK8">
            <v>1870.7850474229999</v>
          </cell>
          <cell r="CL8">
            <v>0</v>
          </cell>
          <cell r="CM8">
            <v>0</v>
          </cell>
          <cell r="CN8">
            <v>101.68132577538584</v>
          </cell>
          <cell r="CO8">
            <v>797.42810830800011</v>
          </cell>
          <cell r="CP8">
            <v>971.67561333961419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8512.0933854578598</v>
          </cell>
          <cell r="DG8">
            <v>13986.581471731994</v>
          </cell>
          <cell r="DH8">
            <v>11338.171361181994</v>
          </cell>
          <cell r="DI8">
            <v>2648.4101105499999</v>
          </cell>
          <cell r="DJ8">
            <v>221.79169244000005</v>
          </cell>
          <cell r="DK8">
            <v>951.39924857999995</v>
          </cell>
          <cell r="DL8">
            <v>1337.37306115</v>
          </cell>
          <cell r="DM8">
            <v>137.84610837999995</v>
          </cell>
          <cell r="DN8">
            <v>7232.8990647759756</v>
          </cell>
          <cell r="DS8">
            <v>221.07634505263158</v>
          </cell>
          <cell r="DT8">
            <v>970.22431536842123</v>
          </cell>
          <cell r="DU8">
            <v>982.58513645830863</v>
          </cell>
          <cell r="DV8">
            <v>5059.0132678966138</v>
          </cell>
          <cell r="DW8">
            <v>5059.0132678966138</v>
          </cell>
          <cell r="DX8">
            <v>1</v>
          </cell>
          <cell r="DY8">
            <v>1</v>
          </cell>
          <cell r="DZ8">
            <v>1</v>
          </cell>
          <cell r="EA8">
            <v>1</v>
          </cell>
          <cell r="EB8" t="str">
            <v>1 1 1 1</v>
          </cell>
          <cell r="EC8">
            <v>3466.8500087699999</v>
          </cell>
          <cell r="ED8">
            <v>36.684146650000002</v>
          </cell>
          <cell r="EE8">
            <v>1997.2028118200003</v>
          </cell>
          <cell r="EF8">
            <v>1190.2507855899999</v>
          </cell>
          <cell r="EG8">
            <v>242.71226471</v>
          </cell>
          <cell r="EH8">
            <v>210.02252780000003</v>
          </cell>
          <cell r="EI8">
            <v>3.2610385900000001</v>
          </cell>
          <cell r="EJ8">
            <v>51.45580812</v>
          </cell>
          <cell r="EK8">
            <v>131.85455195</v>
          </cell>
          <cell r="EL8">
            <v>23.451129139999999</v>
          </cell>
          <cell r="EM8">
            <v>921.71309960000008</v>
          </cell>
          <cell r="EN8">
            <v>14.308171959999999</v>
          </cell>
          <cell r="EO8">
            <v>284.17694648000003</v>
          </cell>
          <cell r="EP8">
            <v>537.84153619999995</v>
          </cell>
          <cell r="EQ8">
            <v>85.386444959999992</v>
          </cell>
          <cell r="ER8">
            <v>933.33469089999994</v>
          </cell>
          <cell r="ES8">
            <v>7.9436274600000001</v>
          </cell>
          <cell r="ET8">
            <v>776.0449337099999</v>
          </cell>
          <cell r="EU8">
            <v>97.98565576</v>
          </cell>
          <cell r="EV8">
            <v>51.360473970000008</v>
          </cell>
          <cell r="EW8">
            <v>1401.7796904700001</v>
          </cell>
          <cell r="EX8">
            <v>11.171308639999999</v>
          </cell>
          <cell r="EY8">
            <v>885.52512351000007</v>
          </cell>
          <cell r="EZ8">
            <v>422.56904168</v>
          </cell>
          <cell r="FA8">
            <v>82.514216639999972</v>
          </cell>
          <cell r="FB8">
            <v>1401.7796904700001</v>
          </cell>
          <cell r="FC8">
            <v>11.171308639999999</v>
          </cell>
          <cell r="FD8">
            <v>885.52512351000007</v>
          </cell>
          <cell r="FE8">
            <v>422.56904168</v>
          </cell>
          <cell r="FF8">
            <v>82.514216639999972</v>
          </cell>
          <cell r="FG8">
            <v>1</v>
          </cell>
          <cell r="FH8">
            <v>1</v>
          </cell>
          <cell r="FI8">
            <v>1</v>
          </cell>
          <cell r="FJ8">
            <v>1</v>
          </cell>
          <cell r="FK8" t="str">
            <v>1 1 1 1</v>
          </cell>
          <cell r="FN8">
            <v>11773.071493446381</v>
          </cell>
          <cell r="FO8">
            <v>0</v>
          </cell>
          <cell r="FP8">
            <v>410.43100000000004</v>
          </cell>
          <cell r="FQ8">
            <v>0</v>
          </cell>
          <cell r="FR8">
            <v>1452.1193482625131</v>
          </cell>
          <cell r="FS8">
            <v>1310.5793482625131</v>
          </cell>
          <cell r="FT8">
            <v>73.739999999999995</v>
          </cell>
          <cell r="FU8">
            <v>67.8</v>
          </cell>
          <cell r="FV8">
            <v>123369</v>
          </cell>
          <cell r="FW8">
            <v>0</v>
          </cell>
          <cell r="FX8">
            <v>123369</v>
          </cell>
          <cell r="FZ8">
            <v>758.40588715000001</v>
          </cell>
          <cell r="GA8">
            <v>0</v>
          </cell>
          <cell r="GB8">
            <v>14.109</v>
          </cell>
          <cell r="GC8">
            <v>0</v>
          </cell>
          <cell r="GD8">
            <v>323.55900000000003</v>
          </cell>
          <cell r="GE8">
            <v>323.55900000000003</v>
          </cell>
          <cell r="GF8">
            <v>0</v>
          </cell>
          <cell r="GG8">
            <v>0</v>
          </cell>
          <cell r="GH8">
            <v>5039</v>
          </cell>
          <cell r="GI8">
            <v>0</v>
          </cell>
          <cell r="GJ8">
            <v>5039</v>
          </cell>
          <cell r="GK8">
            <v>3254.0160665748567</v>
          </cell>
          <cell r="GL8">
            <v>13.855</v>
          </cell>
          <cell r="GM8">
            <v>148.66199999999998</v>
          </cell>
          <cell r="GN8">
            <v>0</v>
          </cell>
          <cell r="GO8">
            <v>719.05332527825828</v>
          </cell>
          <cell r="GP8">
            <v>657.83932527825834</v>
          </cell>
          <cell r="GQ8">
            <v>0</v>
          </cell>
          <cell r="GR8">
            <v>61.213999999999999</v>
          </cell>
          <cell r="GS8">
            <v>2276</v>
          </cell>
          <cell r="GT8">
            <v>0</v>
          </cell>
          <cell r="GU8">
            <v>2276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3254.0160665748567</v>
          </cell>
          <cell r="ID8">
            <v>0</v>
          </cell>
          <cell r="IE8">
            <v>148.66199999999998</v>
          </cell>
          <cell r="IF8">
            <v>0</v>
          </cell>
          <cell r="IG8">
            <v>719.05332527825828</v>
          </cell>
          <cell r="IH8">
            <v>657.83932527825834</v>
          </cell>
          <cell r="II8">
            <v>0</v>
          </cell>
          <cell r="IJ8">
            <v>61.213999999999999</v>
          </cell>
          <cell r="IK8">
            <v>2276</v>
          </cell>
          <cell r="IL8">
            <v>0</v>
          </cell>
          <cell r="IM8">
            <v>2276</v>
          </cell>
          <cell r="IN8">
            <v>3254.0160665748567</v>
          </cell>
          <cell r="IO8">
            <v>0</v>
          </cell>
          <cell r="IP8">
            <v>148.66199999999998</v>
          </cell>
          <cell r="IQ8">
            <v>0</v>
          </cell>
          <cell r="IR8">
            <v>719.05332527825828</v>
          </cell>
          <cell r="IS8">
            <v>657.83932527825834</v>
          </cell>
          <cell r="IT8">
            <v>0</v>
          </cell>
          <cell r="IU8">
            <v>61.213999999999999</v>
          </cell>
          <cell r="IV8">
            <v>2276</v>
          </cell>
          <cell r="IW8">
            <v>0</v>
          </cell>
          <cell r="IX8">
            <v>2276</v>
          </cell>
          <cell r="IY8">
            <v>3464.8544089900006</v>
          </cell>
          <cell r="IZ8">
            <v>0</v>
          </cell>
          <cell r="JA8">
            <v>158.99700000000001</v>
          </cell>
          <cell r="JB8">
            <v>0</v>
          </cell>
          <cell r="JC8">
            <v>698.12799999999993</v>
          </cell>
          <cell r="JD8">
            <v>638.42799999999988</v>
          </cell>
          <cell r="JE8">
            <v>0</v>
          </cell>
          <cell r="JF8">
            <v>59.7</v>
          </cell>
          <cell r="JG8">
            <v>4800</v>
          </cell>
          <cell r="JH8">
            <v>0</v>
          </cell>
          <cell r="JI8">
            <v>4800</v>
          </cell>
          <cell r="JJ8">
            <v>166.82267041</v>
          </cell>
          <cell r="JK8">
            <v>0</v>
          </cell>
          <cell r="JL8">
            <v>7.0890000000000004</v>
          </cell>
          <cell r="JM8">
            <v>0</v>
          </cell>
          <cell r="JN8">
            <v>126.196</v>
          </cell>
          <cell r="JO8">
            <v>126.196</v>
          </cell>
          <cell r="JP8">
            <v>0</v>
          </cell>
          <cell r="JQ8">
            <v>0</v>
          </cell>
          <cell r="JR8">
            <v>1</v>
          </cell>
          <cell r="JS8">
            <v>0</v>
          </cell>
          <cell r="JT8">
            <v>1</v>
          </cell>
          <cell r="JU8">
            <v>342.77081932999999</v>
          </cell>
          <cell r="JV8">
            <v>0</v>
          </cell>
          <cell r="JW8">
            <v>17.832999999999998</v>
          </cell>
          <cell r="JX8">
            <v>0</v>
          </cell>
          <cell r="JY8">
            <v>250.94800000000001</v>
          </cell>
          <cell r="JZ8">
            <v>250.94800000000001</v>
          </cell>
          <cell r="KA8">
            <v>0</v>
          </cell>
          <cell r="KB8">
            <v>0</v>
          </cell>
          <cell r="KC8">
            <v>32</v>
          </cell>
          <cell r="KD8">
            <v>0</v>
          </cell>
          <cell r="KE8">
            <v>32</v>
          </cell>
          <cell r="KF8">
            <v>694.4617517800001</v>
          </cell>
          <cell r="KG8">
            <v>0</v>
          </cell>
          <cell r="KH8">
            <v>91.14</v>
          </cell>
          <cell r="KI8">
            <v>0</v>
          </cell>
          <cell r="KJ8">
            <v>184.57</v>
          </cell>
          <cell r="KK8">
            <v>184.57</v>
          </cell>
          <cell r="KL8">
            <v>0</v>
          </cell>
          <cell r="KM8">
            <v>0</v>
          </cell>
          <cell r="KN8">
            <v>40</v>
          </cell>
          <cell r="KO8">
            <v>0</v>
          </cell>
          <cell r="KP8">
            <v>40</v>
          </cell>
          <cell r="KQ8">
            <v>2260.7991674700006</v>
          </cell>
          <cell r="KR8">
            <v>0</v>
          </cell>
          <cell r="KS8">
            <v>42.935000000000002</v>
          </cell>
          <cell r="KT8">
            <v>0</v>
          </cell>
          <cell r="KU8">
            <v>136.41400000000002</v>
          </cell>
          <cell r="KV8">
            <v>76.713999999999999</v>
          </cell>
          <cell r="KW8">
            <v>0</v>
          </cell>
          <cell r="KX8">
            <v>59.7</v>
          </cell>
          <cell r="KY8">
            <v>4727</v>
          </cell>
          <cell r="KZ8">
            <v>0</v>
          </cell>
          <cell r="LA8">
            <v>4727</v>
          </cell>
          <cell r="LB8">
            <v>2260.7991674700006</v>
          </cell>
          <cell r="LC8">
            <v>0</v>
          </cell>
          <cell r="LD8">
            <v>42.935000000000002</v>
          </cell>
          <cell r="LE8">
            <v>0</v>
          </cell>
          <cell r="LF8">
            <v>136.41400000000002</v>
          </cell>
          <cell r="LG8">
            <v>76.713999999999999</v>
          </cell>
          <cell r="LH8">
            <v>0</v>
          </cell>
          <cell r="LI8">
            <v>59.7</v>
          </cell>
          <cell r="LJ8">
            <v>4727</v>
          </cell>
          <cell r="LK8">
            <v>0</v>
          </cell>
          <cell r="LL8">
            <v>4727</v>
          </cell>
          <cell r="LQ8">
            <v>0</v>
          </cell>
          <cell r="LR8">
            <v>165.4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56.134999999999998</v>
          </cell>
          <cell r="NH8">
            <v>0</v>
          </cell>
          <cell r="NI8">
            <v>15.222999999999997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55.8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0.33499999999999996</v>
          </cell>
          <cell r="OB8">
            <v>0</v>
          </cell>
          <cell r="OC8">
            <v>15.222999999999997</v>
          </cell>
          <cell r="OD8">
            <v>0</v>
          </cell>
          <cell r="OE8">
            <v>0</v>
          </cell>
          <cell r="OF8">
            <v>0.33499999999999996</v>
          </cell>
          <cell r="OG8">
            <v>0</v>
          </cell>
          <cell r="OH8">
            <v>15.222999999999997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19358.295430747363</v>
          </cell>
          <cell r="OV8">
            <v>1030.1889999999999</v>
          </cell>
          <cell r="OW8">
            <v>253.26600000000002</v>
          </cell>
          <cell r="OX8">
            <v>0</v>
          </cell>
          <cell r="OY8">
            <v>14426</v>
          </cell>
          <cell r="OZ8">
            <v>5437.2622816000003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19358.295430747363</v>
          </cell>
          <cell r="H9">
            <v>11213.119185322732</v>
          </cell>
          <cell r="J9">
            <v>16686.138384504135</v>
          </cell>
          <cell r="K9">
            <v>12753.536181718633</v>
          </cell>
          <cell r="L9">
            <v>3932.6022027855006</v>
          </cell>
          <cell r="M9">
            <v>818.12398278000001</v>
          </cell>
          <cell r="N9">
            <v>0</v>
          </cell>
          <cell r="O9">
            <v>245.11748446749993</v>
          </cell>
          <cell r="P9">
            <v>749.55393913499995</v>
          </cell>
          <cell r="Q9">
            <v>2119.8067964030001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4591.2724346340001</v>
          </cell>
          <cell r="BH9">
            <v>0</v>
          </cell>
          <cell r="BI9">
            <v>0</v>
          </cell>
          <cell r="BJ9">
            <v>212.92748457538585</v>
          </cell>
          <cell r="BK9">
            <v>2351.0639914789999</v>
          </cell>
          <cell r="BL9">
            <v>2027.2809585796142</v>
          </cell>
          <cell r="BM9">
            <v>821.78066412999999</v>
          </cell>
          <cell r="BN9">
            <v>0</v>
          </cell>
          <cell r="BO9">
            <v>0</v>
          </cell>
          <cell r="BP9">
            <v>48.231602383333339</v>
          </cell>
          <cell r="BQ9">
            <v>335.79332268999997</v>
          </cell>
          <cell r="BR9">
            <v>437.75573905666664</v>
          </cell>
          <cell r="BS9">
            <v>1304.8329371699999</v>
          </cell>
          <cell r="BT9">
            <v>0</v>
          </cell>
          <cell r="BU9">
            <v>0</v>
          </cell>
          <cell r="BV9">
            <v>3.1929250666666693</v>
          </cell>
          <cell r="BW9">
            <v>961.23211133999996</v>
          </cell>
          <cell r="BX9">
            <v>340.40790076333332</v>
          </cell>
          <cell r="BY9">
            <v>641.15010357100005</v>
          </cell>
          <cell r="BZ9">
            <v>0</v>
          </cell>
          <cell r="CA9">
            <v>0</v>
          </cell>
          <cell r="CB9">
            <v>59.821631350000004</v>
          </cell>
          <cell r="CC9">
            <v>256.610449141</v>
          </cell>
          <cell r="CD9">
            <v>324.71802308000002</v>
          </cell>
          <cell r="CE9">
            <v>1823.508729763</v>
          </cell>
          <cell r="CF9">
            <v>0</v>
          </cell>
          <cell r="CG9">
            <v>0</v>
          </cell>
          <cell r="CH9">
            <v>101.68132577538584</v>
          </cell>
          <cell r="CI9">
            <v>797.42810830800011</v>
          </cell>
          <cell r="CJ9">
            <v>924.39929567961417</v>
          </cell>
          <cell r="CK9">
            <v>1823.508729763</v>
          </cell>
          <cell r="CL9">
            <v>0</v>
          </cell>
          <cell r="CM9">
            <v>0</v>
          </cell>
          <cell r="CN9">
            <v>101.68132577538584</v>
          </cell>
          <cell r="CO9">
            <v>797.42810830800011</v>
          </cell>
          <cell r="CP9">
            <v>924.39929567961417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8437.5230531978596</v>
          </cell>
          <cell r="DG9">
            <v>13772.321132337052</v>
          </cell>
          <cell r="DH9">
            <v>11123.911021787053</v>
          </cell>
          <cell r="DI9">
            <v>2648.4101105499999</v>
          </cell>
          <cell r="DJ9">
            <v>221.79169244000005</v>
          </cell>
          <cell r="DK9">
            <v>951.39924857999995</v>
          </cell>
          <cell r="DL9">
            <v>1337.37306115</v>
          </cell>
          <cell r="DM9">
            <v>137.84610837999995</v>
          </cell>
          <cell r="DN9">
            <v>7232.8990647759756</v>
          </cell>
          <cell r="DS9">
            <v>221.07634505263158</v>
          </cell>
          <cell r="DT9">
            <v>970.22431536842123</v>
          </cell>
          <cell r="DU9">
            <v>982.58513645830863</v>
          </cell>
          <cell r="DV9">
            <v>5059.0132678966138</v>
          </cell>
          <cell r="DW9">
            <v>5059.0132678966138</v>
          </cell>
          <cell r="DX9">
            <v>1</v>
          </cell>
          <cell r="DY9">
            <v>1</v>
          </cell>
          <cell r="DZ9">
            <v>1</v>
          </cell>
          <cell r="EA9">
            <v>1</v>
          </cell>
          <cell r="EB9" t="str">
            <v>1 1 1 1</v>
          </cell>
          <cell r="EC9">
            <v>3466.8500087699999</v>
          </cell>
          <cell r="ED9">
            <v>36.684146650000002</v>
          </cell>
          <cell r="EE9">
            <v>1997.2028118200003</v>
          </cell>
          <cell r="EF9">
            <v>1190.2507855899999</v>
          </cell>
          <cell r="EG9">
            <v>242.71226471</v>
          </cell>
          <cell r="EH9">
            <v>210.02252780000003</v>
          </cell>
          <cell r="EI9">
            <v>3.2610385900000001</v>
          </cell>
          <cell r="EJ9">
            <v>51.45580812</v>
          </cell>
          <cell r="EK9">
            <v>131.85455195</v>
          </cell>
          <cell r="EL9">
            <v>23.451129139999999</v>
          </cell>
          <cell r="EM9">
            <v>921.71309960000008</v>
          </cell>
          <cell r="EN9">
            <v>14.308171959999999</v>
          </cell>
          <cell r="EO9">
            <v>284.17694648000003</v>
          </cell>
          <cell r="EP9">
            <v>537.84153619999995</v>
          </cell>
          <cell r="EQ9">
            <v>85.386444959999992</v>
          </cell>
          <cell r="ER9">
            <v>933.33469089999994</v>
          </cell>
          <cell r="ES9">
            <v>7.9436274600000001</v>
          </cell>
          <cell r="ET9">
            <v>776.0449337099999</v>
          </cell>
          <cell r="EU9">
            <v>97.98565576</v>
          </cell>
          <cell r="EV9">
            <v>51.360473970000008</v>
          </cell>
          <cell r="EW9">
            <v>1401.7796904700001</v>
          </cell>
          <cell r="EX9">
            <v>11.171308639999999</v>
          </cell>
          <cell r="EY9">
            <v>885.52512351000007</v>
          </cell>
          <cell r="EZ9">
            <v>422.56904168</v>
          </cell>
          <cell r="FA9">
            <v>82.514216639999972</v>
          </cell>
          <cell r="FB9">
            <v>1401.7796904700001</v>
          </cell>
          <cell r="FC9">
            <v>11.171308639999999</v>
          </cell>
          <cell r="FD9">
            <v>885.52512351000007</v>
          </cell>
          <cell r="FE9">
            <v>422.56904168</v>
          </cell>
          <cell r="FF9">
            <v>82.514216639999972</v>
          </cell>
          <cell r="FG9">
            <v>1</v>
          </cell>
          <cell r="FH9">
            <v>1</v>
          </cell>
          <cell r="FI9">
            <v>1</v>
          </cell>
          <cell r="FJ9">
            <v>1</v>
          </cell>
          <cell r="FK9" t="str">
            <v>1 1 1 1</v>
          </cell>
          <cell r="FN9">
            <v>11773.071493446381</v>
          </cell>
          <cell r="FO9">
            <v>0</v>
          </cell>
          <cell r="FP9">
            <v>410.43100000000004</v>
          </cell>
          <cell r="FQ9">
            <v>0</v>
          </cell>
          <cell r="FR9">
            <v>1452.1193482625131</v>
          </cell>
          <cell r="FS9">
            <v>1310.5793482625131</v>
          </cell>
          <cell r="FT9">
            <v>73.739999999999995</v>
          </cell>
          <cell r="FU9">
            <v>67.8</v>
          </cell>
          <cell r="FV9">
            <v>123369</v>
          </cell>
          <cell r="FW9">
            <v>0</v>
          </cell>
          <cell r="FX9">
            <v>123369</v>
          </cell>
          <cell r="FZ9">
            <v>758.40588715000001</v>
          </cell>
          <cell r="GA9">
            <v>0</v>
          </cell>
          <cell r="GB9">
            <v>14.109</v>
          </cell>
          <cell r="GC9">
            <v>0</v>
          </cell>
          <cell r="GD9">
            <v>323.55900000000003</v>
          </cell>
          <cell r="GE9">
            <v>323.55900000000003</v>
          </cell>
          <cell r="GF9">
            <v>0</v>
          </cell>
          <cell r="GG9">
            <v>0</v>
          </cell>
          <cell r="GH9">
            <v>5039</v>
          </cell>
          <cell r="GI9">
            <v>0</v>
          </cell>
          <cell r="GJ9">
            <v>5039</v>
          </cell>
          <cell r="GK9">
            <v>3254.0160665748567</v>
          </cell>
          <cell r="GL9">
            <v>13.855</v>
          </cell>
          <cell r="GM9">
            <v>148.66199999999998</v>
          </cell>
          <cell r="GN9">
            <v>0</v>
          </cell>
          <cell r="GO9">
            <v>719.05332527825828</v>
          </cell>
          <cell r="GP9">
            <v>657.83932527825834</v>
          </cell>
          <cell r="GQ9">
            <v>0</v>
          </cell>
          <cell r="GR9">
            <v>61.213999999999999</v>
          </cell>
          <cell r="GS9">
            <v>2276</v>
          </cell>
          <cell r="GT9">
            <v>0</v>
          </cell>
          <cell r="GU9">
            <v>2276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3254.0160665748567</v>
          </cell>
          <cell r="ID9">
            <v>0</v>
          </cell>
          <cell r="IE9">
            <v>148.66199999999998</v>
          </cell>
          <cell r="IF9">
            <v>0</v>
          </cell>
          <cell r="IG9">
            <v>719.05332527825828</v>
          </cell>
          <cell r="IH9">
            <v>657.83932527825834</v>
          </cell>
          <cell r="II9">
            <v>0</v>
          </cell>
          <cell r="IJ9">
            <v>61.213999999999999</v>
          </cell>
          <cell r="IK9">
            <v>2276</v>
          </cell>
          <cell r="IL9">
            <v>0</v>
          </cell>
          <cell r="IM9">
            <v>2276</v>
          </cell>
          <cell r="IN9">
            <v>3254.0160665748567</v>
          </cell>
          <cell r="IO9">
            <v>0</v>
          </cell>
          <cell r="IP9">
            <v>148.66199999999998</v>
          </cell>
          <cell r="IQ9">
            <v>0</v>
          </cell>
          <cell r="IR9">
            <v>719.05332527825828</v>
          </cell>
          <cell r="IS9">
            <v>657.83932527825834</v>
          </cell>
          <cell r="IT9">
            <v>0</v>
          </cell>
          <cell r="IU9">
            <v>61.213999999999999</v>
          </cell>
          <cell r="IV9">
            <v>2276</v>
          </cell>
          <cell r="IW9">
            <v>0</v>
          </cell>
          <cell r="IX9">
            <v>2276</v>
          </cell>
          <cell r="IY9">
            <v>3464.8544089900006</v>
          </cell>
          <cell r="IZ9">
            <v>0</v>
          </cell>
          <cell r="JA9">
            <v>158.99700000000001</v>
          </cell>
          <cell r="JB9">
            <v>0</v>
          </cell>
          <cell r="JC9">
            <v>698.12799999999993</v>
          </cell>
          <cell r="JD9">
            <v>638.42799999999988</v>
          </cell>
          <cell r="JE9">
            <v>0</v>
          </cell>
          <cell r="JF9">
            <v>59.7</v>
          </cell>
          <cell r="JG9">
            <v>4800</v>
          </cell>
          <cell r="JH9">
            <v>0</v>
          </cell>
          <cell r="JI9">
            <v>4800</v>
          </cell>
          <cell r="JJ9">
            <v>166.82267041</v>
          </cell>
          <cell r="JK9">
            <v>0</v>
          </cell>
          <cell r="JL9">
            <v>7.0890000000000004</v>
          </cell>
          <cell r="JM9">
            <v>0</v>
          </cell>
          <cell r="JN9">
            <v>126.196</v>
          </cell>
          <cell r="JO9">
            <v>126.196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1</v>
          </cell>
          <cell r="JU9">
            <v>342.77081932999999</v>
          </cell>
          <cell r="JV9">
            <v>0</v>
          </cell>
          <cell r="JW9">
            <v>17.832999999999998</v>
          </cell>
          <cell r="JX9">
            <v>0</v>
          </cell>
          <cell r="JY9">
            <v>250.94800000000001</v>
          </cell>
          <cell r="JZ9">
            <v>250.94800000000001</v>
          </cell>
          <cell r="KA9">
            <v>0</v>
          </cell>
          <cell r="KB9">
            <v>0</v>
          </cell>
          <cell r="KC9">
            <v>32</v>
          </cell>
          <cell r="KD9">
            <v>0</v>
          </cell>
          <cell r="KE9">
            <v>32</v>
          </cell>
          <cell r="KF9">
            <v>694.4617517800001</v>
          </cell>
          <cell r="KG9">
            <v>0</v>
          </cell>
          <cell r="KH9">
            <v>91.14</v>
          </cell>
          <cell r="KI9">
            <v>0</v>
          </cell>
          <cell r="KJ9">
            <v>184.57</v>
          </cell>
          <cell r="KK9">
            <v>184.57</v>
          </cell>
          <cell r="KL9">
            <v>0</v>
          </cell>
          <cell r="KM9">
            <v>0</v>
          </cell>
          <cell r="KN9">
            <v>40</v>
          </cell>
          <cell r="KO9">
            <v>0</v>
          </cell>
          <cell r="KP9">
            <v>40</v>
          </cell>
          <cell r="KQ9">
            <v>2260.7991674700006</v>
          </cell>
          <cell r="KR9">
            <v>0</v>
          </cell>
          <cell r="KS9">
            <v>42.935000000000002</v>
          </cell>
          <cell r="KT9">
            <v>0</v>
          </cell>
          <cell r="KU9">
            <v>136.41400000000002</v>
          </cell>
          <cell r="KV9">
            <v>76.713999999999999</v>
          </cell>
          <cell r="KW9">
            <v>0</v>
          </cell>
          <cell r="KX9">
            <v>59.7</v>
          </cell>
          <cell r="KY9">
            <v>4727</v>
          </cell>
          <cell r="KZ9">
            <v>0</v>
          </cell>
          <cell r="LA9">
            <v>4727</v>
          </cell>
          <cell r="LB9">
            <v>2260.7991674700006</v>
          </cell>
          <cell r="LC9">
            <v>0</v>
          </cell>
          <cell r="LD9">
            <v>42.935000000000002</v>
          </cell>
          <cell r="LE9">
            <v>0</v>
          </cell>
          <cell r="LF9">
            <v>136.41400000000002</v>
          </cell>
          <cell r="LG9">
            <v>76.713999999999999</v>
          </cell>
          <cell r="LH9">
            <v>0</v>
          </cell>
          <cell r="LI9">
            <v>59.7</v>
          </cell>
          <cell r="LJ9">
            <v>4727</v>
          </cell>
          <cell r="LK9">
            <v>0</v>
          </cell>
          <cell r="LL9">
            <v>4727</v>
          </cell>
          <cell r="LQ9">
            <v>0</v>
          </cell>
          <cell r="LR9">
            <v>165.4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56.134999999999998</v>
          </cell>
          <cell r="NH9">
            <v>0</v>
          </cell>
          <cell r="NI9">
            <v>15.222999999999997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55.8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0.33499999999999996</v>
          </cell>
          <cell r="OB9">
            <v>0</v>
          </cell>
          <cell r="OC9">
            <v>15.222999999999997</v>
          </cell>
          <cell r="OD9">
            <v>0</v>
          </cell>
          <cell r="OE9">
            <v>0</v>
          </cell>
          <cell r="OF9">
            <v>0.33499999999999996</v>
          </cell>
          <cell r="OG9">
            <v>0</v>
          </cell>
          <cell r="OH9">
            <v>15.222999999999997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19358.295430747363</v>
          </cell>
          <cell r="OV9">
            <v>1030.1889999999999</v>
          </cell>
          <cell r="OW9">
            <v>253.26600000000002</v>
          </cell>
          <cell r="OX9">
            <v>0</v>
          </cell>
          <cell r="OY9">
            <v>14426</v>
          </cell>
          <cell r="OZ9">
            <v>5437.2622816000003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8919.5047956873586</v>
          </cell>
          <cell r="H10">
            <v>6200.1427956848001</v>
          </cell>
          <cell r="J10">
            <v>10245.568232922062</v>
          </cell>
          <cell r="K10">
            <v>6312.9660301365602</v>
          </cell>
          <cell r="L10">
            <v>3932.6022027855006</v>
          </cell>
          <cell r="M10">
            <v>818.12398278000001</v>
          </cell>
          <cell r="N10">
            <v>0</v>
          </cell>
          <cell r="O10">
            <v>245.11748446749993</v>
          </cell>
          <cell r="P10">
            <v>749.55393913499995</v>
          </cell>
          <cell r="Q10">
            <v>2119.8067964030001</v>
          </cell>
          <cell r="R10">
            <v>47.276317670085803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47.276317670085803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47.276317670085803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47.276317670085803</v>
          </cell>
          <cell r="AV10">
            <v>47.276317670085803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47.276317670085803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3593.6040301339999</v>
          </cell>
          <cell r="BH10">
            <v>0</v>
          </cell>
          <cell r="BI10">
            <v>0</v>
          </cell>
          <cell r="BJ10">
            <v>94.920007396666662</v>
          </cell>
          <cell r="BK10">
            <v>2351.0639914789999</v>
          </cell>
          <cell r="BL10">
            <v>1147.6200312583333</v>
          </cell>
          <cell r="BM10">
            <v>667.94773501999998</v>
          </cell>
          <cell r="BN10">
            <v>0</v>
          </cell>
          <cell r="BO10">
            <v>0</v>
          </cell>
          <cell r="BP10">
            <v>37.846687650000007</v>
          </cell>
          <cell r="BQ10">
            <v>335.79332268999997</v>
          </cell>
          <cell r="BR10">
            <v>294.30772467999998</v>
          </cell>
          <cell r="BS10">
            <v>1111.21817913</v>
          </cell>
          <cell r="BT10">
            <v>0</v>
          </cell>
          <cell r="BU10">
            <v>0</v>
          </cell>
          <cell r="BV10">
            <v>-8.6993735000000019</v>
          </cell>
          <cell r="BW10">
            <v>961.23211133999996</v>
          </cell>
          <cell r="BX10">
            <v>158.68544129</v>
          </cell>
          <cell r="BY10">
            <v>474.69215660099997</v>
          </cell>
          <cell r="BZ10">
            <v>0</v>
          </cell>
          <cell r="CA10">
            <v>0</v>
          </cell>
          <cell r="CB10">
            <v>1.7239921416666668</v>
          </cell>
          <cell r="CC10">
            <v>256.610449141</v>
          </cell>
          <cell r="CD10">
            <v>216.35771531833333</v>
          </cell>
          <cell r="CE10">
            <v>1339.7459593829999</v>
          </cell>
          <cell r="CF10">
            <v>0</v>
          </cell>
          <cell r="CG10">
            <v>0</v>
          </cell>
          <cell r="CH10">
            <v>64.048701105000006</v>
          </cell>
          <cell r="CI10">
            <v>797.42810830800011</v>
          </cell>
          <cell r="CJ10">
            <v>478.26914996999994</v>
          </cell>
          <cell r="CK10">
            <v>1339.7459593829999</v>
          </cell>
          <cell r="CL10">
            <v>0</v>
          </cell>
          <cell r="CM10">
            <v>0</v>
          </cell>
          <cell r="CN10">
            <v>64.048701105000006</v>
          </cell>
          <cell r="CO10">
            <v>797.42810830800011</v>
          </cell>
          <cell r="CP10">
            <v>478.26914996999994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4690.1961491500006</v>
          </cell>
          <cell r="DG10">
            <v>7896.9322431961136</v>
          </cell>
          <cell r="DH10">
            <v>5248.5221326461142</v>
          </cell>
          <cell r="DI10">
            <v>2648.4101105499999</v>
          </cell>
          <cell r="DJ10">
            <v>221.79169244000005</v>
          </cell>
          <cell r="DK10">
            <v>951.39924857999995</v>
          </cell>
          <cell r="DL10">
            <v>1337.37306115</v>
          </cell>
          <cell r="DM10">
            <v>137.84610837999995</v>
          </cell>
          <cell r="DN10">
            <v>7232.8990647759756</v>
          </cell>
          <cell r="DS10">
            <v>221.07634505263158</v>
          </cell>
          <cell r="DT10">
            <v>970.22431536842123</v>
          </cell>
          <cell r="DU10">
            <v>982.58513645830863</v>
          </cell>
          <cell r="DV10">
            <v>5059.0132678966138</v>
          </cell>
          <cell r="DW10">
            <v>5059.0132678966138</v>
          </cell>
          <cell r="DX10">
            <v>1</v>
          </cell>
          <cell r="DY10">
            <v>1</v>
          </cell>
          <cell r="DZ10">
            <v>1</v>
          </cell>
          <cell r="EA10">
            <v>1</v>
          </cell>
          <cell r="EB10" t="str">
            <v>1 1 1 1</v>
          </cell>
          <cell r="EC10">
            <v>3466.8500087699999</v>
          </cell>
          <cell r="ED10">
            <v>36.684146650000002</v>
          </cell>
          <cell r="EE10">
            <v>1997.2028118200003</v>
          </cell>
          <cell r="EF10">
            <v>1190.2507855899999</v>
          </cell>
          <cell r="EG10">
            <v>242.71226471</v>
          </cell>
          <cell r="EH10">
            <v>210.02252780000003</v>
          </cell>
          <cell r="EI10">
            <v>3.2610385900000001</v>
          </cell>
          <cell r="EJ10">
            <v>51.45580812</v>
          </cell>
          <cell r="EK10">
            <v>131.85455195</v>
          </cell>
          <cell r="EL10">
            <v>23.451129139999999</v>
          </cell>
          <cell r="EM10">
            <v>921.71309960000008</v>
          </cell>
          <cell r="EN10">
            <v>14.308171959999999</v>
          </cell>
          <cell r="EO10">
            <v>284.17694648000003</v>
          </cell>
          <cell r="EP10">
            <v>537.84153619999995</v>
          </cell>
          <cell r="EQ10">
            <v>85.386444959999992</v>
          </cell>
          <cell r="ER10">
            <v>933.33469089999994</v>
          </cell>
          <cell r="ES10">
            <v>7.9436274600000001</v>
          </cell>
          <cell r="ET10">
            <v>776.0449337099999</v>
          </cell>
          <cell r="EU10">
            <v>97.98565576</v>
          </cell>
          <cell r="EV10">
            <v>51.360473970000008</v>
          </cell>
          <cell r="EW10">
            <v>1401.7796904700001</v>
          </cell>
          <cell r="EX10">
            <v>11.171308639999999</v>
          </cell>
          <cell r="EY10">
            <v>885.52512351000007</v>
          </cell>
          <cell r="EZ10">
            <v>422.56904168</v>
          </cell>
          <cell r="FA10">
            <v>82.514216639999972</v>
          </cell>
          <cell r="FB10">
            <v>1401.7796904700001</v>
          </cell>
          <cell r="FC10">
            <v>11.171308639999999</v>
          </cell>
          <cell r="FD10">
            <v>885.52512351000007</v>
          </cell>
          <cell r="FE10">
            <v>422.56904168</v>
          </cell>
          <cell r="FF10">
            <v>82.514216639999972</v>
          </cell>
          <cell r="FG10">
            <v>1</v>
          </cell>
          <cell r="FH10">
            <v>1</v>
          </cell>
          <cell r="FI10">
            <v>1</v>
          </cell>
          <cell r="FJ10">
            <v>1</v>
          </cell>
          <cell r="FK10" t="str">
            <v>1 1 1 1</v>
          </cell>
          <cell r="FN10">
            <v>11773.071493446381</v>
          </cell>
          <cell r="FO10">
            <v>0</v>
          </cell>
          <cell r="FP10">
            <v>410.43100000000004</v>
          </cell>
          <cell r="FQ10">
            <v>0</v>
          </cell>
          <cell r="FR10">
            <v>1452.1193482625131</v>
          </cell>
          <cell r="FS10">
            <v>1310.5793482625131</v>
          </cell>
          <cell r="FT10">
            <v>73.739999999999995</v>
          </cell>
          <cell r="FU10">
            <v>67.8</v>
          </cell>
          <cell r="FV10">
            <v>123369</v>
          </cell>
          <cell r="FW10">
            <v>0</v>
          </cell>
          <cell r="FX10">
            <v>123369</v>
          </cell>
          <cell r="FZ10">
            <v>758.40588715000001</v>
          </cell>
          <cell r="GA10">
            <v>0</v>
          </cell>
          <cell r="GB10">
            <v>14.109</v>
          </cell>
          <cell r="GC10">
            <v>0</v>
          </cell>
          <cell r="GD10">
            <v>323.55900000000003</v>
          </cell>
          <cell r="GE10">
            <v>323.55900000000003</v>
          </cell>
          <cell r="GF10">
            <v>0</v>
          </cell>
          <cell r="GG10">
            <v>0</v>
          </cell>
          <cell r="GH10">
            <v>5039</v>
          </cell>
          <cell r="GI10">
            <v>0</v>
          </cell>
          <cell r="GJ10">
            <v>5039</v>
          </cell>
          <cell r="GK10">
            <v>3254.0160665748567</v>
          </cell>
          <cell r="GL10">
            <v>13.855</v>
          </cell>
          <cell r="GM10">
            <v>148.66199999999998</v>
          </cell>
          <cell r="GN10">
            <v>0</v>
          </cell>
          <cell r="GO10">
            <v>719.05332527825828</v>
          </cell>
          <cell r="GP10">
            <v>657.83932527825834</v>
          </cell>
          <cell r="GQ10">
            <v>0</v>
          </cell>
          <cell r="GR10">
            <v>61.213999999999999</v>
          </cell>
          <cell r="GS10">
            <v>2276</v>
          </cell>
          <cell r="GT10">
            <v>0</v>
          </cell>
          <cell r="GU10">
            <v>2276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3254.0160665748567</v>
          </cell>
          <cell r="ID10">
            <v>0</v>
          </cell>
          <cell r="IE10">
            <v>148.66199999999998</v>
          </cell>
          <cell r="IF10">
            <v>0</v>
          </cell>
          <cell r="IG10">
            <v>719.05332527825828</v>
          </cell>
          <cell r="IH10">
            <v>657.83932527825834</v>
          </cell>
          <cell r="II10">
            <v>0</v>
          </cell>
          <cell r="IJ10">
            <v>61.213999999999999</v>
          </cell>
          <cell r="IK10">
            <v>2276</v>
          </cell>
          <cell r="IL10">
            <v>0</v>
          </cell>
          <cell r="IM10">
            <v>2276</v>
          </cell>
          <cell r="IN10">
            <v>3254.0160665748567</v>
          </cell>
          <cell r="IO10">
            <v>0</v>
          </cell>
          <cell r="IP10">
            <v>148.66199999999998</v>
          </cell>
          <cell r="IQ10">
            <v>0</v>
          </cell>
          <cell r="IR10">
            <v>719.05332527825828</v>
          </cell>
          <cell r="IS10">
            <v>657.83932527825834</v>
          </cell>
          <cell r="IT10">
            <v>0</v>
          </cell>
          <cell r="IU10">
            <v>61.213999999999999</v>
          </cell>
          <cell r="IV10">
            <v>2276</v>
          </cell>
          <cell r="IW10">
            <v>0</v>
          </cell>
          <cell r="IX10">
            <v>2276</v>
          </cell>
          <cell r="IY10">
            <v>3464.8544089900006</v>
          </cell>
          <cell r="IZ10">
            <v>0</v>
          </cell>
          <cell r="JA10">
            <v>158.99700000000001</v>
          </cell>
          <cell r="JB10">
            <v>0</v>
          </cell>
          <cell r="JC10">
            <v>698.12799999999993</v>
          </cell>
          <cell r="JD10">
            <v>638.42799999999988</v>
          </cell>
          <cell r="JE10">
            <v>0</v>
          </cell>
          <cell r="JF10">
            <v>59.7</v>
          </cell>
          <cell r="JG10">
            <v>4800</v>
          </cell>
          <cell r="JH10">
            <v>0</v>
          </cell>
          <cell r="JI10">
            <v>4800</v>
          </cell>
          <cell r="JJ10">
            <v>166.82267041</v>
          </cell>
          <cell r="JK10">
            <v>0</v>
          </cell>
          <cell r="JL10">
            <v>7.0890000000000004</v>
          </cell>
          <cell r="JM10">
            <v>0</v>
          </cell>
          <cell r="JN10">
            <v>126.196</v>
          </cell>
          <cell r="JO10">
            <v>126.196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1</v>
          </cell>
          <cell r="JU10">
            <v>342.77081932999999</v>
          </cell>
          <cell r="JV10">
            <v>0</v>
          </cell>
          <cell r="JW10">
            <v>17.832999999999998</v>
          </cell>
          <cell r="JX10">
            <v>0</v>
          </cell>
          <cell r="JY10">
            <v>250.94800000000001</v>
          </cell>
          <cell r="JZ10">
            <v>250.94800000000001</v>
          </cell>
          <cell r="KA10">
            <v>0</v>
          </cell>
          <cell r="KB10">
            <v>0</v>
          </cell>
          <cell r="KC10">
            <v>32</v>
          </cell>
          <cell r="KD10">
            <v>0</v>
          </cell>
          <cell r="KE10">
            <v>32</v>
          </cell>
          <cell r="KF10">
            <v>694.4617517800001</v>
          </cell>
          <cell r="KG10">
            <v>0</v>
          </cell>
          <cell r="KH10">
            <v>91.14</v>
          </cell>
          <cell r="KI10">
            <v>0</v>
          </cell>
          <cell r="KJ10">
            <v>184.57</v>
          </cell>
          <cell r="KK10">
            <v>184.57</v>
          </cell>
          <cell r="KL10">
            <v>0</v>
          </cell>
          <cell r="KM10">
            <v>0</v>
          </cell>
          <cell r="KN10">
            <v>40</v>
          </cell>
          <cell r="KO10">
            <v>0</v>
          </cell>
          <cell r="KP10">
            <v>40</v>
          </cell>
          <cell r="KQ10">
            <v>2260.7991674700006</v>
          </cell>
          <cell r="KR10">
            <v>0</v>
          </cell>
          <cell r="KS10">
            <v>42.935000000000002</v>
          </cell>
          <cell r="KT10">
            <v>0</v>
          </cell>
          <cell r="KU10">
            <v>136.41400000000002</v>
          </cell>
          <cell r="KV10">
            <v>76.713999999999999</v>
          </cell>
          <cell r="KW10">
            <v>0</v>
          </cell>
          <cell r="KX10">
            <v>59.7</v>
          </cell>
          <cell r="KY10">
            <v>4727</v>
          </cell>
          <cell r="KZ10">
            <v>0</v>
          </cell>
          <cell r="LA10">
            <v>4727</v>
          </cell>
          <cell r="LB10">
            <v>2260.7991674700006</v>
          </cell>
          <cell r="LC10">
            <v>0</v>
          </cell>
          <cell r="LD10">
            <v>42.935000000000002</v>
          </cell>
          <cell r="LE10">
            <v>0</v>
          </cell>
          <cell r="LF10">
            <v>136.41400000000002</v>
          </cell>
          <cell r="LG10">
            <v>76.713999999999999</v>
          </cell>
          <cell r="LH10">
            <v>0</v>
          </cell>
          <cell r="LI10">
            <v>59.7</v>
          </cell>
          <cell r="LJ10">
            <v>4727</v>
          </cell>
          <cell r="LK10">
            <v>0</v>
          </cell>
          <cell r="LL10">
            <v>4727</v>
          </cell>
          <cell r="LQ10">
            <v>0</v>
          </cell>
          <cell r="LR10">
            <v>165.4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0.33499999999999996</v>
          </cell>
          <cell r="NH10">
            <v>0</v>
          </cell>
          <cell r="NI10">
            <v>15.222999999999997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0.33499999999999996</v>
          </cell>
          <cell r="OB10">
            <v>0</v>
          </cell>
          <cell r="OC10">
            <v>15.222999999999997</v>
          </cell>
          <cell r="OD10">
            <v>0</v>
          </cell>
          <cell r="OE10">
            <v>0</v>
          </cell>
          <cell r="OF10">
            <v>0.33499999999999996</v>
          </cell>
          <cell r="OG10">
            <v>0</v>
          </cell>
          <cell r="OH10">
            <v>15.222999999999997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19358.295430747363</v>
          </cell>
          <cell r="OV10">
            <v>1030.1889999999999</v>
          </cell>
          <cell r="OW10">
            <v>253.26600000000002</v>
          </cell>
          <cell r="OX10">
            <v>0</v>
          </cell>
          <cell r="OY10">
            <v>14426</v>
          </cell>
          <cell r="OZ10">
            <v>5437.2622816000003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6720.673682066139</v>
          </cell>
          <cell r="H11">
            <v>4589.3960568661996</v>
          </cell>
          <cell r="J11">
            <v>8735.8011422454401</v>
          </cell>
          <cell r="K11">
            <v>4803.1989394599404</v>
          </cell>
          <cell r="L11">
            <v>3932.6022027855006</v>
          </cell>
          <cell r="M11">
            <v>818.12398278000001</v>
          </cell>
          <cell r="N11">
            <v>0</v>
          </cell>
          <cell r="O11">
            <v>245.11748446749993</v>
          </cell>
          <cell r="P11">
            <v>749.55393913499995</v>
          </cell>
          <cell r="Q11">
            <v>2119.8067964030001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2671.9213142600001</v>
          </cell>
          <cell r="BH11">
            <v>0</v>
          </cell>
          <cell r="BI11">
            <v>0</v>
          </cell>
          <cell r="BJ11">
            <v>75.4120146275</v>
          </cell>
          <cell r="BK11">
            <v>2096.9351904390001</v>
          </cell>
          <cell r="BL11">
            <v>499.57410919349996</v>
          </cell>
          <cell r="BM11">
            <v>446.76296762999999</v>
          </cell>
          <cell r="BN11">
            <v>0</v>
          </cell>
          <cell r="BO11">
            <v>0</v>
          </cell>
          <cell r="BP11">
            <v>11.825862716666666</v>
          </cell>
          <cell r="BQ11">
            <v>322.50968736999999</v>
          </cell>
          <cell r="BR11">
            <v>112.42741754333333</v>
          </cell>
          <cell r="BS11">
            <v>1000.21917961</v>
          </cell>
          <cell r="BT11">
            <v>0</v>
          </cell>
          <cell r="BU11">
            <v>0</v>
          </cell>
          <cell r="BV11">
            <v>7.0137424249999993</v>
          </cell>
          <cell r="BW11">
            <v>944.07498242999998</v>
          </cell>
          <cell r="BX11">
            <v>49.130454754999995</v>
          </cell>
          <cell r="BY11">
            <v>278.06949544999998</v>
          </cell>
          <cell r="BZ11">
            <v>0</v>
          </cell>
          <cell r="CA11">
            <v>0</v>
          </cell>
          <cell r="CB11">
            <v>0</v>
          </cell>
          <cell r="CC11">
            <v>247.88281909</v>
          </cell>
          <cell r="CD11">
            <v>30.18667636</v>
          </cell>
          <cell r="CE11">
            <v>946.86967157000004</v>
          </cell>
          <cell r="CF11">
            <v>0</v>
          </cell>
          <cell r="CG11">
            <v>0</v>
          </cell>
          <cell r="CH11">
            <v>56.572409485833333</v>
          </cell>
          <cell r="CI11">
            <v>582.46770154900014</v>
          </cell>
          <cell r="CJ11">
            <v>307.82956053516659</v>
          </cell>
          <cell r="CK11">
            <v>946.86967157000004</v>
          </cell>
          <cell r="CL11">
            <v>0</v>
          </cell>
          <cell r="CM11">
            <v>0</v>
          </cell>
          <cell r="CN11">
            <v>56.572409485833333</v>
          </cell>
          <cell r="CO11">
            <v>582.46770154900014</v>
          </cell>
          <cell r="CP11">
            <v>307.82956053516659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3304.9088884700004</v>
          </cell>
          <cell r="DG11">
            <v>6683.2834712680979</v>
          </cell>
          <cell r="DH11">
            <v>4034.8733607180975</v>
          </cell>
          <cell r="DI11">
            <v>2648.4101105499999</v>
          </cell>
          <cell r="DJ11">
            <v>221.79169244000005</v>
          </cell>
          <cell r="DK11">
            <v>951.39924857999995</v>
          </cell>
          <cell r="DL11">
            <v>1337.37306115</v>
          </cell>
          <cell r="DM11">
            <v>137.84610837999995</v>
          </cell>
          <cell r="DN11">
            <v>7232.8990647759756</v>
          </cell>
          <cell r="DS11">
            <v>221.07634505263158</v>
          </cell>
          <cell r="DT11">
            <v>970.22431536842123</v>
          </cell>
          <cell r="DU11">
            <v>982.58513645830863</v>
          </cell>
          <cell r="DV11">
            <v>5059.0132678966138</v>
          </cell>
          <cell r="DW11">
            <v>5059.0132678966138</v>
          </cell>
          <cell r="DX11" t="str">
            <v/>
          </cell>
          <cell r="DY11">
            <v>1</v>
          </cell>
          <cell r="DZ11">
            <v>1</v>
          </cell>
          <cell r="EA11">
            <v>1</v>
          </cell>
          <cell r="EB11" t="str">
            <v>1 1 1</v>
          </cell>
          <cell r="EC11">
            <v>3466.8500087699999</v>
          </cell>
          <cell r="ED11">
            <v>36.684146650000002</v>
          </cell>
          <cell r="EE11">
            <v>1997.2028118200003</v>
          </cell>
          <cell r="EF11">
            <v>1190.2507855899999</v>
          </cell>
          <cell r="EG11">
            <v>242.71226471</v>
          </cell>
          <cell r="EH11">
            <v>210.02252780000003</v>
          </cell>
          <cell r="EI11">
            <v>3.2610385900000001</v>
          </cell>
          <cell r="EJ11">
            <v>51.45580812</v>
          </cell>
          <cell r="EK11">
            <v>131.85455195</v>
          </cell>
          <cell r="EL11">
            <v>23.451129139999999</v>
          </cell>
          <cell r="EM11">
            <v>921.71309960000008</v>
          </cell>
          <cell r="EN11">
            <v>14.308171959999999</v>
          </cell>
          <cell r="EO11">
            <v>284.17694648000003</v>
          </cell>
          <cell r="EP11">
            <v>537.84153619999995</v>
          </cell>
          <cell r="EQ11">
            <v>85.386444959999992</v>
          </cell>
          <cell r="ER11">
            <v>933.33469089999994</v>
          </cell>
          <cell r="ES11">
            <v>7.9436274600000001</v>
          </cell>
          <cell r="ET11">
            <v>776.0449337099999</v>
          </cell>
          <cell r="EU11">
            <v>97.98565576</v>
          </cell>
          <cell r="EV11">
            <v>51.360473970000008</v>
          </cell>
          <cell r="EW11">
            <v>1401.7796904700001</v>
          </cell>
          <cell r="EX11">
            <v>11.171308639999999</v>
          </cell>
          <cell r="EY11">
            <v>885.52512351000007</v>
          </cell>
          <cell r="EZ11">
            <v>422.56904168</v>
          </cell>
          <cell r="FA11">
            <v>82.514216639999972</v>
          </cell>
          <cell r="FB11">
            <v>1401.7796904700001</v>
          </cell>
          <cell r="FC11">
            <v>11.171308639999999</v>
          </cell>
          <cell r="FD11">
            <v>885.52512351000007</v>
          </cell>
          <cell r="FE11">
            <v>422.56904168</v>
          </cell>
          <cell r="FF11">
            <v>82.514216639999972</v>
          </cell>
          <cell r="FG11">
            <v>1</v>
          </cell>
          <cell r="FH11">
            <v>1</v>
          </cell>
          <cell r="FI11">
            <v>1</v>
          </cell>
          <cell r="FJ11">
            <v>1</v>
          </cell>
          <cell r="FK11" t="str">
            <v>1 1 1 1</v>
          </cell>
          <cell r="FN11">
            <v>11773.071493446381</v>
          </cell>
          <cell r="FO11">
            <v>0</v>
          </cell>
          <cell r="FP11">
            <v>410.43100000000004</v>
          </cell>
          <cell r="FQ11">
            <v>0</v>
          </cell>
          <cell r="FR11">
            <v>1452.1193482625131</v>
          </cell>
          <cell r="FS11">
            <v>1310.5793482625131</v>
          </cell>
          <cell r="FT11">
            <v>73.739999999999995</v>
          </cell>
          <cell r="FU11">
            <v>67.8</v>
          </cell>
          <cell r="FV11">
            <v>123369</v>
          </cell>
          <cell r="FW11">
            <v>0</v>
          </cell>
          <cell r="FX11">
            <v>123369</v>
          </cell>
          <cell r="FZ11">
            <v>758.40588715000001</v>
          </cell>
          <cell r="GA11">
            <v>0</v>
          </cell>
          <cell r="GB11">
            <v>14.109</v>
          </cell>
          <cell r="GC11">
            <v>0</v>
          </cell>
          <cell r="GD11">
            <v>323.55900000000003</v>
          </cell>
          <cell r="GE11">
            <v>323.55900000000003</v>
          </cell>
          <cell r="GF11">
            <v>0</v>
          </cell>
          <cell r="GG11">
            <v>0</v>
          </cell>
          <cell r="GH11">
            <v>5039</v>
          </cell>
          <cell r="GI11">
            <v>0</v>
          </cell>
          <cell r="GJ11">
            <v>5039</v>
          </cell>
          <cell r="GK11">
            <v>3254.0160665748567</v>
          </cell>
          <cell r="GL11">
            <v>13.855</v>
          </cell>
          <cell r="GM11">
            <v>148.66199999999998</v>
          </cell>
          <cell r="GN11">
            <v>0</v>
          </cell>
          <cell r="GO11">
            <v>719.05332527825828</v>
          </cell>
          <cell r="GP11">
            <v>657.83932527825834</v>
          </cell>
          <cell r="GQ11">
            <v>0</v>
          </cell>
          <cell r="GR11">
            <v>61.213999999999999</v>
          </cell>
          <cell r="GS11">
            <v>2276</v>
          </cell>
          <cell r="GT11">
            <v>0</v>
          </cell>
          <cell r="GU11">
            <v>2276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3254.0160665748567</v>
          </cell>
          <cell r="ID11">
            <v>0</v>
          </cell>
          <cell r="IE11">
            <v>148.66199999999998</v>
          </cell>
          <cell r="IF11">
            <v>0</v>
          </cell>
          <cell r="IG11">
            <v>719.05332527825828</v>
          </cell>
          <cell r="IH11">
            <v>657.83932527825834</v>
          </cell>
          <cell r="II11">
            <v>0</v>
          </cell>
          <cell r="IJ11">
            <v>61.213999999999999</v>
          </cell>
          <cell r="IK11">
            <v>2276</v>
          </cell>
          <cell r="IL11">
            <v>0</v>
          </cell>
          <cell r="IM11">
            <v>2276</v>
          </cell>
          <cell r="IN11">
            <v>3254.0160665748567</v>
          </cell>
          <cell r="IO11">
            <v>0</v>
          </cell>
          <cell r="IP11">
            <v>148.66199999999998</v>
          </cell>
          <cell r="IQ11">
            <v>0</v>
          </cell>
          <cell r="IR11">
            <v>719.05332527825828</v>
          </cell>
          <cell r="IS11">
            <v>657.83932527825834</v>
          </cell>
          <cell r="IT11">
            <v>0</v>
          </cell>
          <cell r="IU11">
            <v>61.213999999999999</v>
          </cell>
          <cell r="IV11">
            <v>2276</v>
          </cell>
          <cell r="IW11">
            <v>0</v>
          </cell>
          <cell r="IX11">
            <v>2276</v>
          </cell>
          <cell r="IY11">
            <v>3464.8544089900006</v>
          </cell>
          <cell r="IZ11">
            <v>0</v>
          </cell>
          <cell r="JA11">
            <v>158.99700000000001</v>
          </cell>
          <cell r="JB11">
            <v>0</v>
          </cell>
          <cell r="JC11">
            <v>698.12799999999993</v>
          </cell>
          <cell r="JD11">
            <v>638.42799999999988</v>
          </cell>
          <cell r="JE11">
            <v>0</v>
          </cell>
          <cell r="JF11">
            <v>59.7</v>
          </cell>
          <cell r="JG11">
            <v>4800</v>
          </cell>
          <cell r="JH11">
            <v>0</v>
          </cell>
          <cell r="JI11">
            <v>4800</v>
          </cell>
          <cell r="JJ11">
            <v>166.82267041</v>
          </cell>
          <cell r="JK11">
            <v>0</v>
          </cell>
          <cell r="JL11">
            <v>7.0890000000000004</v>
          </cell>
          <cell r="JM11">
            <v>0</v>
          </cell>
          <cell r="JN11">
            <v>126.196</v>
          </cell>
          <cell r="JO11">
            <v>126.196</v>
          </cell>
          <cell r="JP11">
            <v>0</v>
          </cell>
          <cell r="JQ11">
            <v>0</v>
          </cell>
          <cell r="JR11">
            <v>1</v>
          </cell>
          <cell r="JS11">
            <v>0</v>
          </cell>
          <cell r="JT11">
            <v>1</v>
          </cell>
          <cell r="JU11">
            <v>342.77081932999999</v>
          </cell>
          <cell r="JV11">
            <v>0</v>
          </cell>
          <cell r="JW11">
            <v>17.832999999999998</v>
          </cell>
          <cell r="JX11">
            <v>0</v>
          </cell>
          <cell r="JY11">
            <v>250.94800000000001</v>
          </cell>
          <cell r="JZ11">
            <v>250.94800000000001</v>
          </cell>
          <cell r="KA11">
            <v>0</v>
          </cell>
          <cell r="KB11">
            <v>0</v>
          </cell>
          <cell r="KC11">
            <v>32</v>
          </cell>
          <cell r="KD11">
            <v>0</v>
          </cell>
          <cell r="KE11">
            <v>32</v>
          </cell>
          <cell r="KF11">
            <v>694.4617517800001</v>
          </cell>
          <cell r="KG11">
            <v>0</v>
          </cell>
          <cell r="KH11">
            <v>91.14</v>
          </cell>
          <cell r="KI11">
            <v>0</v>
          </cell>
          <cell r="KJ11">
            <v>184.57</v>
          </cell>
          <cell r="KK11">
            <v>184.57</v>
          </cell>
          <cell r="KL11">
            <v>0</v>
          </cell>
          <cell r="KM11">
            <v>0</v>
          </cell>
          <cell r="KN11">
            <v>40</v>
          </cell>
          <cell r="KO11">
            <v>0</v>
          </cell>
          <cell r="KP11">
            <v>40</v>
          </cell>
          <cell r="KQ11">
            <v>2260.7991674700006</v>
          </cell>
          <cell r="KR11">
            <v>0</v>
          </cell>
          <cell r="KS11">
            <v>42.935000000000002</v>
          </cell>
          <cell r="KT11">
            <v>0</v>
          </cell>
          <cell r="KU11">
            <v>136.41400000000002</v>
          </cell>
          <cell r="KV11">
            <v>76.713999999999999</v>
          </cell>
          <cell r="KW11">
            <v>0</v>
          </cell>
          <cell r="KX11">
            <v>59.7</v>
          </cell>
          <cell r="KY11">
            <v>4727</v>
          </cell>
          <cell r="KZ11">
            <v>0</v>
          </cell>
          <cell r="LA11">
            <v>4727</v>
          </cell>
          <cell r="LB11">
            <v>2260.7991674700006</v>
          </cell>
          <cell r="LC11">
            <v>0</v>
          </cell>
          <cell r="LD11">
            <v>42.935000000000002</v>
          </cell>
          <cell r="LE11">
            <v>0</v>
          </cell>
          <cell r="LF11">
            <v>136.41400000000002</v>
          </cell>
          <cell r="LG11">
            <v>76.713999999999999</v>
          </cell>
          <cell r="LH11">
            <v>0</v>
          </cell>
          <cell r="LI11">
            <v>59.7</v>
          </cell>
          <cell r="LJ11">
            <v>4727</v>
          </cell>
          <cell r="LK11">
            <v>0</v>
          </cell>
          <cell r="LL11">
            <v>4727</v>
          </cell>
          <cell r="LQ11">
            <v>0</v>
          </cell>
          <cell r="LR11">
            <v>165.4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0.33499999999999996</v>
          </cell>
          <cell r="NH11">
            <v>0</v>
          </cell>
          <cell r="NI11">
            <v>15.222999999999997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0.33499999999999996</v>
          </cell>
          <cell r="OB11">
            <v>0</v>
          </cell>
          <cell r="OC11">
            <v>15.222999999999997</v>
          </cell>
          <cell r="OD11">
            <v>0</v>
          </cell>
          <cell r="OE11">
            <v>0</v>
          </cell>
          <cell r="OF11">
            <v>0.33499999999999996</v>
          </cell>
          <cell r="OG11">
            <v>0</v>
          </cell>
          <cell r="OH11">
            <v>15.222999999999997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19358.295430747363</v>
          </cell>
          <cell r="OV11">
            <v>1030.1889999999999</v>
          </cell>
          <cell r="OW11">
            <v>253.26600000000002</v>
          </cell>
          <cell r="OX11">
            <v>0</v>
          </cell>
          <cell r="OY11">
            <v>14426</v>
          </cell>
          <cell r="OZ11">
            <v>5437.2622816000003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587.46012200284258</v>
          </cell>
          <cell r="H12">
            <v>171.49400534199935</v>
          </cell>
          <cell r="J12">
            <v>529.46237491284307</v>
          </cell>
          <cell r="K12">
            <v>497.43578532384311</v>
          </cell>
          <cell r="L12">
            <v>32.026589588999997</v>
          </cell>
          <cell r="M12">
            <v>0</v>
          </cell>
          <cell r="N12">
            <v>0</v>
          </cell>
          <cell r="O12">
            <v>26.6888246575</v>
          </cell>
          <cell r="P12">
            <v>0</v>
          </cell>
          <cell r="Q12">
            <v>5.3377649314999989</v>
          </cell>
          <cell r="R12">
            <v>6923.6404631962951</v>
          </cell>
          <cell r="S12">
            <v>1565.254822894349</v>
          </cell>
          <cell r="T12">
            <v>0</v>
          </cell>
          <cell r="U12">
            <v>168.97938393035162</v>
          </cell>
          <cell r="V12">
            <v>2608.0866432647699</v>
          </cell>
          <cell r="W12">
            <v>2581.3196131068248</v>
          </cell>
          <cell r="X12">
            <v>865.03227803157893</v>
          </cell>
          <cell r="Y12">
            <v>0</v>
          </cell>
          <cell r="Z12">
            <v>0</v>
          </cell>
          <cell r="AA12">
            <v>22.702138256666665</v>
          </cell>
          <cell r="AB12">
            <v>394.71278149757893</v>
          </cell>
          <cell r="AC12">
            <v>447.61735827733327</v>
          </cell>
          <cell r="AD12">
            <v>1373.5083549157896</v>
          </cell>
          <cell r="AE12">
            <v>0</v>
          </cell>
          <cell r="AF12">
            <v>0</v>
          </cell>
          <cell r="AG12">
            <v>21.133428383333335</v>
          </cell>
          <cell r="AH12">
            <v>1022.5394329857896</v>
          </cell>
          <cell r="AI12">
            <v>329.83549354666673</v>
          </cell>
          <cell r="AJ12">
            <v>674.89484586421031</v>
          </cell>
          <cell r="AK12">
            <v>0</v>
          </cell>
          <cell r="AL12">
            <v>0</v>
          </cell>
          <cell r="AM12">
            <v>37.460991016666668</v>
          </cell>
          <cell r="AN12">
            <v>317.18795983421029</v>
          </cell>
          <cell r="AO12">
            <v>320.24589501333338</v>
          </cell>
          <cell r="AP12">
            <v>4010.2049843847167</v>
          </cell>
          <cell r="AQ12">
            <v>1565.254822894349</v>
          </cell>
          <cell r="AR12">
            <v>0</v>
          </cell>
          <cell r="AS12">
            <v>87.682826273684952</v>
          </cell>
          <cell r="AT12">
            <v>873.64646894719135</v>
          </cell>
          <cell r="AU12">
            <v>1483.620866269491</v>
          </cell>
          <cell r="AV12">
            <v>4010.2049843847167</v>
          </cell>
          <cell r="AW12">
            <v>1565.254822894349</v>
          </cell>
          <cell r="AX12">
            <v>0</v>
          </cell>
          <cell r="AY12">
            <v>87.682826273684952</v>
          </cell>
          <cell r="AZ12">
            <v>873.64646894719135</v>
          </cell>
          <cell r="BA12">
            <v>1483.620866269491</v>
          </cell>
          <cell r="BB12">
            <v>1</v>
          </cell>
          <cell r="BC12" t="str">
            <v/>
          </cell>
          <cell r="BD12">
            <v>3</v>
          </cell>
          <cell r="BE12">
            <v>4</v>
          </cell>
          <cell r="BF12" t="str">
            <v>1 3 4</v>
          </cell>
          <cell r="BG12">
            <v>81.469668662999993</v>
          </cell>
          <cell r="BH12">
            <v>0</v>
          </cell>
          <cell r="BI12">
            <v>0</v>
          </cell>
          <cell r="BJ12">
            <v>67.891390552499999</v>
          </cell>
          <cell r="BK12">
            <v>0</v>
          </cell>
          <cell r="BL12">
            <v>13.578278110499999</v>
          </cell>
          <cell r="BM12">
            <v>12.860477059999999</v>
          </cell>
          <cell r="BN12">
            <v>0</v>
          </cell>
          <cell r="BO12">
            <v>0</v>
          </cell>
          <cell r="BP12">
            <v>10.717064216666666</v>
          </cell>
          <cell r="BQ12">
            <v>0</v>
          </cell>
          <cell r="BR12">
            <v>2.1434128433333335</v>
          </cell>
          <cell r="BS12">
            <v>8.4083002199999992</v>
          </cell>
          <cell r="BT12">
            <v>0</v>
          </cell>
          <cell r="BU12">
            <v>0</v>
          </cell>
          <cell r="BV12">
            <v>7.0069168499999996</v>
          </cell>
          <cell r="BW12">
            <v>0</v>
          </cell>
          <cell r="BX12">
            <v>1.4013833699999996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60.200891382999998</v>
          </cell>
          <cell r="CF12">
            <v>0</v>
          </cell>
          <cell r="CG12">
            <v>0</v>
          </cell>
          <cell r="CH12">
            <v>50.167409485833332</v>
          </cell>
          <cell r="CI12">
            <v>0</v>
          </cell>
          <cell r="CJ12">
            <v>10.033481897166666</v>
          </cell>
          <cell r="CK12">
            <v>60.200891382999998</v>
          </cell>
          <cell r="CL12">
            <v>0</v>
          </cell>
          <cell r="CM12">
            <v>0</v>
          </cell>
          <cell r="CN12">
            <v>50.167409485833332</v>
          </cell>
          <cell r="CO12">
            <v>0</v>
          </cell>
          <cell r="CP12">
            <v>10.033481897166666</v>
          </cell>
          <cell r="CQ12">
            <v>1</v>
          </cell>
          <cell r="CR12" t="str">
            <v/>
          </cell>
          <cell r="CS12" t="str">
            <v/>
          </cell>
          <cell r="CT12" t="str">
            <v/>
          </cell>
          <cell r="CU12" t="str">
            <v>1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175.75310408999999</v>
          </cell>
          <cell r="DG12">
            <v>456.90015153070249</v>
          </cell>
          <cell r="DH12">
            <v>401.68160546070249</v>
          </cell>
          <cell r="DI12">
            <v>55.218546070000002</v>
          </cell>
          <cell r="DJ12">
            <v>1.5995110800000001</v>
          </cell>
          <cell r="DK12">
            <v>29.8940074</v>
          </cell>
          <cell r="DL12">
            <v>22.698703130000002</v>
          </cell>
          <cell r="DM12">
            <v>0.89909819000000002</v>
          </cell>
          <cell r="DN12">
            <v>67.985967223183422</v>
          </cell>
          <cell r="DS12">
            <v>0</v>
          </cell>
          <cell r="DT12">
            <v>7.4708521400000008</v>
          </cell>
          <cell r="DU12">
            <v>3.5172782799999998</v>
          </cell>
          <cell r="DV12">
            <v>56.997836803183432</v>
          </cell>
          <cell r="DW12">
            <v>56.997836803183432</v>
          </cell>
          <cell r="DX12" t="str">
            <v/>
          </cell>
          <cell r="DY12">
            <v>1</v>
          </cell>
          <cell r="DZ12">
            <v>1</v>
          </cell>
          <cell r="EA12">
            <v>1</v>
          </cell>
          <cell r="EB12" t="str">
            <v>1 1 1</v>
          </cell>
          <cell r="EC12">
            <v>92.707132909999999</v>
          </cell>
          <cell r="ED12">
            <v>4.5519878899999995</v>
          </cell>
          <cell r="EE12">
            <v>84.689869320000113</v>
          </cell>
          <cell r="EF12">
            <v>3.2897179200000002</v>
          </cell>
          <cell r="EG12">
            <v>0.17555778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7.4708521400000008</v>
          </cell>
          <cell r="EN12">
            <v>0.63454462</v>
          </cell>
          <cell r="EO12">
            <v>4.4292818199999999</v>
          </cell>
          <cell r="EP12">
            <v>2.23146792</v>
          </cell>
          <cell r="EQ12">
            <v>0.17555778</v>
          </cell>
          <cell r="ER12">
            <v>3.5172782799999998</v>
          </cell>
          <cell r="ES12">
            <v>0.33246282999999999</v>
          </cell>
          <cell r="ET12">
            <v>3.1848154499999999</v>
          </cell>
          <cell r="EU12">
            <v>0</v>
          </cell>
          <cell r="EV12">
            <v>0</v>
          </cell>
          <cell r="EW12">
            <v>81.719002490000008</v>
          </cell>
          <cell r="EX12">
            <v>3.5849804399999998</v>
          </cell>
          <cell r="EY12">
            <v>77.075772050000111</v>
          </cell>
          <cell r="EZ12">
            <v>1.0582499999999999</v>
          </cell>
          <cell r="FA12">
            <v>0</v>
          </cell>
          <cell r="FB12">
            <v>81.719002490000008</v>
          </cell>
          <cell r="FC12">
            <v>3.5849804399999998</v>
          </cell>
          <cell r="FD12">
            <v>77.075772050000111</v>
          </cell>
          <cell r="FE12">
            <v>1.0582499999999999</v>
          </cell>
          <cell r="FF12">
            <v>0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 t="str">
            <v>нд</v>
          </cell>
          <cell r="FP12" t="str">
            <v>нд</v>
          </cell>
          <cell r="FQ12" t="str">
            <v>нд</v>
          </cell>
          <cell r="FR12" t="str">
            <v>нд</v>
          </cell>
          <cell r="FS12" t="str">
            <v>нд</v>
          </cell>
          <cell r="FT12" t="str">
            <v>нд</v>
          </cell>
          <cell r="FU12" t="str">
            <v>нд</v>
          </cell>
          <cell r="FV12" t="str">
            <v>нд</v>
          </cell>
          <cell r="FW12" t="str">
            <v>нд</v>
          </cell>
          <cell r="FX12" t="str">
            <v>нд</v>
          </cell>
          <cell r="FZ12">
            <v>47.733072589999999</v>
          </cell>
          <cell r="GA12">
            <v>0</v>
          </cell>
          <cell r="GB12">
            <v>0.1</v>
          </cell>
          <cell r="GC12">
            <v>0</v>
          </cell>
          <cell r="GD12">
            <v>12.349</v>
          </cell>
          <cell r="GE12">
            <v>12.349</v>
          </cell>
          <cell r="GF12">
            <v>0</v>
          </cell>
          <cell r="GG12">
            <v>0</v>
          </cell>
          <cell r="GH12">
            <v>3012</v>
          </cell>
          <cell r="GI12">
            <v>0</v>
          </cell>
          <cell r="GJ12">
            <v>3012</v>
          </cell>
          <cell r="GK12">
            <v>67.985967223183422</v>
          </cell>
          <cell r="GL12">
            <v>0</v>
          </cell>
          <cell r="GM12">
            <v>0</v>
          </cell>
          <cell r="GN12">
            <v>0</v>
          </cell>
          <cell r="GO12">
            <v>27.492983611591715</v>
          </cell>
          <cell r="GP12">
            <v>27.492983611591715</v>
          </cell>
          <cell r="GQ12">
            <v>0</v>
          </cell>
          <cell r="GR12">
            <v>0</v>
          </cell>
          <cell r="GS12">
            <v>576</v>
          </cell>
          <cell r="GT12">
            <v>0</v>
          </cell>
          <cell r="GU12">
            <v>576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67.985967223183422</v>
          </cell>
          <cell r="ID12">
            <v>0</v>
          </cell>
          <cell r="IE12">
            <v>0</v>
          </cell>
          <cell r="IF12">
            <v>0</v>
          </cell>
          <cell r="IG12">
            <v>27.492983611591715</v>
          </cell>
          <cell r="IH12">
            <v>27.492983611591715</v>
          </cell>
          <cell r="II12">
            <v>0</v>
          </cell>
          <cell r="IJ12">
            <v>0</v>
          </cell>
          <cell r="IK12">
            <v>576</v>
          </cell>
          <cell r="IL12">
            <v>0</v>
          </cell>
          <cell r="IM12">
            <v>576</v>
          </cell>
          <cell r="IN12">
            <v>67.985967223183422</v>
          </cell>
          <cell r="IO12">
            <v>0</v>
          </cell>
          <cell r="IP12">
            <v>0</v>
          </cell>
          <cell r="IQ12">
            <v>0</v>
          </cell>
          <cell r="IR12">
            <v>27.492983611591715</v>
          </cell>
          <cell r="IS12">
            <v>27.492983611591715</v>
          </cell>
          <cell r="IT12">
            <v>0</v>
          </cell>
          <cell r="IU12">
            <v>0</v>
          </cell>
          <cell r="IV12">
            <v>576</v>
          </cell>
          <cell r="IW12">
            <v>0</v>
          </cell>
          <cell r="IX12">
            <v>576</v>
          </cell>
          <cell r="IY12">
            <v>70.249043810000003</v>
          </cell>
          <cell r="IZ12">
            <v>0</v>
          </cell>
          <cell r="JA12">
            <v>0.23499999999999999</v>
          </cell>
          <cell r="JB12">
            <v>0</v>
          </cell>
          <cell r="JC12">
            <v>15.194999999999997</v>
          </cell>
          <cell r="JD12">
            <v>15.194999999999997</v>
          </cell>
          <cell r="JE12">
            <v>0</v>
          </cell>
          <cell r="JF12">
            <v>0</v>
          </cell>
          <cell r="JG12">
            <v>2195</v>
          </cell>
          <cell r="JH12">
            <v>0</v>
          </cell>
          <cell r="JI12">
            <v>2195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70.249043810000003</v>
          </cell>
          <cell r="KR12">
            <v>0</v>
          </cell>
          <cell r="KS12">
            <v>0.23499999999999999</v>
          </cell>
          <cell r="KT12">
            <v>0</v>
          </cell>
          <cell r="KU12">
            <v>15.194999999999997</v>
          </cell>
          <cell r="KV12">
            <v>15.194999999999997</v>
          </cell>
          <cell r="KW12">
            <v>0</v>
          </cell>
          <cell r="KX12">
            <v>0</v>
          </cell>
          <cell r="KY12">
            <v>2195</v>
          </cell>
          <cell r="KZ12">
            <v>0</v>
          </cell>
          <cell r="LA12">
            <v>2195</v>
          </cell>
          <cell r="LB12">
            <v>70.249043810000003</v>
          </cell>
          <cell r="LC12">
            <v>0</v>
          </cell>
          <cell r="LD12">
            <v>0.23499999999999999</v>
          </cell>
          <cell r="LE12">
            <v>0</v>
          </cell>
          <cell r="LF12">
            <v>15.194999999999997</v>
          </cell>
          <cell r="LG12">
            <v>15.194999999999997</v>
          </cell>
          <cell r="LH12">
            <v>0</v>
          </cell>
          <cell r="LI12">
            <v>0</v>
          </cell>
          <cell r="LJ12">
            <v>2195</v>
          </cell>
          <cell r="LK12">
            <v>0</v>
          </cell>
          <cell r="LL12">
            <v>2195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55.8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55.8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55.8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0.23499999999999999</v>
          </cell>
          <cell r="NH12">
            <v>0</v>
          </cell>
          <cell r="NI12">
            <v>15.194999999999997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0.23499999999999999</v>
          </cell>
          <cell r="OB12">
            <v>0</v>
          </cell>
          <cell r="OC12">
            <v>15.194999999999997</v>
          </cell>
          <cell r="OD12">
            <v>0</v>
          </cell>
          <cell r="OE12">
            <v>0</v>
          </cell>
          <cell r="OF12">
            <v>0.23499999999999999</v>
          </cell>
          <cell r="OG12">
            <v>0</v>
          </cell>
          <cell r="OH12">
            <v>15.194999999999997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587.46012200284258</v>
          </cell>
          <cell r="OV12">
            <v>33.009</v>
          </cell>
          <cell r="OW12">
            <v>0.495</v>
          </cell>
          <cell r="OX12">
            <v>0</v>
          </cell>
          <cell r="OY12">
            <v>5207</v>
          </cell>
          <cell r="OZ12">
            <v>126.46884592000001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437.63258143284253</v>
          </cell>
          <cell r="H13">
            <v>115.73605621199937</v>
          </cell>
          <cell r="J13">
            <v>390.39578532384314</v>
          </cell>
          <cell r="K13">
            <v>390.39578532384314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6876.3641455262095</v>
          </cell>
          <cell r="S13">
            <v>1565.254822894349</v>
          </cell>
          <cell r="T13">
            <v>0</v>
          </cell>
          <cell r="U13">
            <v>168.97938393035162</v>
          </cell>
          <cell r="V13">
            <v>2608.0866432647699</v>
          </cell>
          <cell r="W13">
            <v>2534.0432954367388</v>
          </cell>
          <cell r="X13">
            <v>865.03227803157893</v>
          </cell>
          <cell r="Y13">
            <v>0</v>
          </cell>
          <cell r="Z13">
            <v>0</v>
          </cell>
          <cell r="AA13">
            <v>22.702138256666665</v>
          </cell>
          <cell r="AB13">
            <v>394.71278149757893</v>
          </cell>
          <cell r="AC13">
            <v>447.61735827733327</v>
          </cell>
          <cell r="AD13">
            <v>1373.5083549157896</v>
          </cell>
          <cell r="AE13">
            <v>0</v>
          </cell>
          <cell r="AF13">
            <v>0</v>
          </cell>
          <cell r="AG13">
            <v>21.133428383333335</v>
          </cell>
          <cell r="AH13">
            <v>1022.5394329857896</v>
          </cell>
          <cell r="AI13">
            <v>329.83549354666673</v>
          </cell>
          <cell r="AJ13">
            <v>674.89484586421031</v>
          </cell>
          <cell r="AK13">
            <v>0</v>
          </cell>
          <cell r="AL13">
            <v>0</v>
          </cell>
          <cell r="AM13">
            <v>37.460991016666668</v>
          </cell>
          <cell r="AN13">
            <v>317.18795983421029</v>
          </cell>
          <cell r="AO13">
            <v>320.24589501333338</v>
          </cell>
          <cell r="AP13">
            <v>3962.9286667146307</v>
          </cell>
          <cell r="AQ13">
            <v>1565.254822894349</v>
          </cell>
          <cell r="AR13">
            <v>0</v>
          </cell>
          <cell r="AS13">
            <v>87.682826273684952</v>
          </cell>
          <cell r="AT13">
            <v>873.64646894719135</v>
          </cell>
          <cell r="AU13">
            <v>1436.3445485994052</v>
          </cell>
          <cell r="AV13">
            <v>3962.9286667146307</v>
          </cell>
          <cell r="AW13">
            <v>1565.254822894349</v>
          </cell>
          <cell r="AX13">
            <v>0</v>
          </cell>
          <cell r="AY13">
            <v>87.682826273684952</v>
          </cell>
          <cell r="AZ13">
            <v>873.64646894719135</v>
          </cell>
          <cell r="BA13">
            <v>1436.3445485994052</v>
          </cell>
          <cell r="BB13">
            <v>1</v>
          </cell>
          <cell r="BC13" t="str">
            <v/>
          </cell>
          <cell r="BD13">
            <v>3</v>
          </cell>
          <cell r="BE13">
            <v>4</v>
          </cell>
          <cell r="BF13" t="str">
            <v>1 3 4</v>
          </cell>
          <cell r="BG13">
            <v>9.8900955199999991</v>
          </cell>
          <cell r="BH13">
            <v>0</v>
          </cell>
          <cell r="BI13">
            <v>0</v>
          </cell>
          <cell r="BJ13">
            <v>7.5206240750000006</v>
          </cell>
          <cell r="BK13">
            <v>0.86534663000000001</v>
          </cell>
          <cell r="BL13">
            <v>1.5041248149999997</v>
          </cell>
          <cell r="BM13">
            <v>1.3305582</v>
          </cell>
          <cell r="BN13">
            <v>0</v>
          </cell>
          <cell r="BO13">
            <v>0</v>
          </cell>
          <cell r="BP13">
            <v>1.1087985</v>
          </cell>
          <cell r="BQ13">
            <v>0</v>
          </cell>
          <cell r="BR13">
            <v>0.2217597</v>
          </cell>
          <cell r="BS13">
            <v>8.1906900000000005E-3</v>
          </cell>
          <cell r="BT13">
            <v>0</v>
          </cell>
          <cell r="BU13">
            <v>0</v>
          </cell>
          <cell r="BV13">
            <v>6.8255750000000004E-3</v>
          </cell>
          <cell r="BW13">
            <v>0</v>
          </cell>
          <cell r="BX13">
            <v>1.3651150000000001E-3</v>
          </cell>
          <cell r="BY13">
            <v>0.86534663000000001</v>
          </cell>
          <cell r="BZ13">
            <v>0</v>
          </cell>
          <cell r="CA13">
            <v>0</v>
          </cell>
          <cell r="CB13">
            <v>0</v>
          </cell>
          <cell r="CC13">
            <v>0.86534663000000001</v>
          </cell>
          <cell r="CD13">
            <v>0</v>
          </cell>
          <cell r="CE13">
            <v>7.6859999999999999</v>
          </cell>
          <cell r="CF13">
            <v>0</v>
          </cell>
          <cell r="CG13">
            <v>0</v>
          </cell>
          <cell r="CH13">
            <v>6.4050000000000002</v>
          </cell>
          <cell r="CI13">
            <v>0</v>
          </cell>
          <cell r="CJ13">
            <v>1.2809999999999997</v>
          </cell>
          <cell r="CK13">
            <v>7.6859999999999999</v>
          </cell>
          <cell r="CL13">
            <v>0</v>
          </cell>
          <cell r="CM13">
            <v>0</v>
          </cell>
          <cell r="CN13">
            <v>6.4050000000000002</v>
          </cell>
          <cell r="CO13">
            <v>0</v>
          </cell>
          <cell r="CP13">
            <v>1.2809999999999997</v>
          </cell>
          <cell r="CQ13">
            <v>1</v>
          </cell>
          <cell r="CR13" t="str">
            <v/>
          </cell>
          <cell r="CS13" t="str">
            <v/>
          </cell>
          <cell r="CT13" t="str">
            <v/>
          </cell>
          <cell r="CU13" t="str">
            <v>1</v>
          </cell>
          <cell r="CX13">
            <v>363.49297434070246</v>
          </cell>
          <cell r="CY13">
            <v>25.444508203849175</v>
          </cell>
          <cell r="CZ13">
            <v>109.04789230221074</v>
          </cell>
          <cell r="DA13">
            <v>218.09578460442148</v>
          </cell>
          <cell r="DB13">
            <v>10.904789230221063</v>
          </cell>
          <cell r="DE13">
            <v>99.847106580000002</v>
          </cell>
          <cell r="DG13">
            <v>312.38160546070247</v>
          </cell>
          <cell r="DH13">
            <v>312.38160546070247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54.98596722318343</v>
          </cell>
          <cell r="DS13">
            <v>0</v>
          </cell>
          <cell r="DT13">
            <v>7.2952943600000006</v>
          </cell>
          <cell r="DU13">
            <v>3.5172782799999998</v>
          </cell>
          <cell r="DV13">
            <v>44.17339458318343</v>
          </cell>
          <cell r="DW13">
            <v>44.17339458318343</v>
          </cell>
          <cell r="DX13" t="str">
            <v/>
          </cell>
          <cell r="DY13">
            <v>1</v>
          </cell>
          <cell r="DZ13">
            <v>1</v>
          </cell>
          <cell r="EA13">
            <v>1</v>
          </cell>
          <cell r="EB13" t="str">
            <v>1 1 1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>
            <v>1</v>
          </cell>
          <cell r="FI13">
            <v>1</v>
          </cell>
          <cell r="FJ13">
            <v>1</v>
          </cell>
          <cell r="FK13" t="str">
            <v>1 1 1</v>
          </cell>
          <cell r="FN13">
            <v>363.49297434070246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55.8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55.8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55.8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0.1</v>
          </cell>
          <cell r="NH13">
            <v>0</v>
          </cell>
          <cell r="NI13">
            <v>2.8000000000000001E-2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0.1</v>
          </cell>
          <cell r="OB13">
            <v>0</v>
          </cell>
          <cell r="OC13">
            <v>2.8000000000000001E-2</v>
          </cell>
          <cell r="OD13">
            <v>0</v>
          </cell>
          <cell r="OE13">
            <v>0</v>
          </cell>
          <cell r="OF13">
            <v>0.1</v>
          </cell>
          <cell r="OG13">
            <v>0</v>
          </cell>
          <cell r="OH13">
            <v>2.8000000000000001E-2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437.63258143284253</v>
          </cell>
          <cell r="OV13">
            <v>15.194999999999997</v>
          </cell>
          <cell r="OW13">
            <v>0.23499999999999999</v>
          </cell>
          <cell r="OX13">
            <v>0</v>
          </cell>
          <cell r="OY13">
            <v>0</v>
          </cell>
          <cell r="OZ13">
            <v>26.277648600000003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149.82754057</v>
          </cell>
          <cell r="H14">
            <v>55.75794913</v>
          </cell>
          <cell r="J14">
            <v>107.03999999999999</v>
          </cell>
          <cell r="K14">
            <v>107.03999999999999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4102.7701793551205</v>
          </cell>
          <cell r="S14">
            <v>0</v>
          </cell>
          <cell r="T14">
            <v>0</v>
          </cell>
          <cell r="U14">
            <v>53.672802008490237</v>
          </cell>
          <cell r="V14">
            <v>2608.0866432647699</v>
          </cell>
          <cell r="W14">
            <v>1441.0107340818602</v>
          </cell>
          <cell r="X14">
            <v>711.19934892157892</v>
          </cell>
          <cell r="Y14">
            <v>0</v>
          </cell>
          <cell r="Z14">
            <v>0</v>
          </cell>
          <cell r="AA14">
            <v>22.702138256666665</v>
          </cell>
          <cell r="AB14">
            <v>394.71278149757893</v>
          </cell>
          <cell r="AC14">
            <v>293.78442916733331</v>
          </cell>
          <cell r="AD14">
            <v>1181.2777613357896</v>
          </cell>
          <cell r="AE14">
            <v>0</v>
          </cell>
          <cell r="AF14">
            <v>0</v>
          </cell>
          <cell r="AG14">
            <v>9.6854666666666665E-3</v>
          </cell>
          <cell r="AH14">
            <v>1022.5394329857896</v>
          </cell>
          <cell r="AI14">
            <v>158.72864288333332</v>
          </cell>
          <cell r="AJ14">
            <v>533.20087672421027</v>
          </cell>
          <cell r="AK14">
            <v>0</v>
          </cell>
          <cell r="AL14">
            <v>0</v>
          </cell>
          <cell r="AM14">
            <v>0</v>
          </cell>
          <cell r="AN14">
            <v>317.18795983421029</v>
          </cell>
          <cell r="AO14">
            <v>216.01291689000001</v>
          </cell>
          <cell r="AP14">
            <v>1677.0921923735416</v>
          </cell>
          <cell r="AQ14">
            <v>0</v>
          </cell>
          <cell r="AR14">
            <v>0</v>
          </cell>
          <cell r="AS14">
            <v>30.960978285156905</v>
          </cell>
          <cell r="AT14">
            <v>873.64646894719135</v>
          </cell>
          <cell r="AU14">
            <v>772.48474514119334</v>
          </cell>
          <cell r="AV14">
            <v>1677.0921923735416</v>
          </cell>
          <cell r="AW14">
            <v>0</v>
          </cell>
          <cell r="AX14">
            <v>0</v>
          </cell>
          <cell r="AY14">
            <v>30.960978285156905</v>
          </cell>
          <cell r="AZ14">
            <v>873.64646894719135</v>
          </cell>
          <cell r="BA14">
            <v>772.48474514119334</v>
          </cell>
          <cell r="BB14">
            <v>1</v>
          </cell>
          <cell r="BC14" t="str">
            <v/>
          </cell>
          <cell r="BD14">
            <v>3</v>
          </cell>
          <cell r="BE14">
            <v>4</v>
          </cell>
          <cell r="BF14" t="str">
            <v>1 3 4</v>
          </cell>
          <cell r="BG14">
            <v>2580.561550077</v>
          </cell>
          <cell r="BH14">
            <v>0</v>
          </cell>
          <cell r="BI14">
            <v>0</v>
          </cell>
          <cell r="BJ14">
            <v>0</v>
          </cell>
          <cell r="BK14">
            <v>2096.0698438089998</v>
          </cell>
          <cell r="BL14">
            <v>484.49170626799997</v>
          </cell>
          <cell r="BM14">
            <v>432.57193237000001</v>
          </cell>
          <cell r="BN14">
            <v>0</v>
          </cell>
          <cell r="BO14">
            <v>0</v>
          </cell>
          <cell r="BP14">
            <v>0</v>
          </cell>
          <cell r="BQ14">
            <v>322.50968736999999</v>
          </cell>
          <cell r="BR14">
            <v>110.062245</v>
          </cell>
          <cell r="BS14">
            <v>991.80268869999998</v>
          </cell>
          <cell r="BT14">
            <v>0</v>
          </cell>
          <cell r="BU14">
            <v>0</v>
          </cell>
          <cell r="BV14">
            <v>0</v>
          </cell>
          <cell r="BW14">
            <v>944.07498242999998</v>
          </cell>
          <cell r="BX14">
            <v>47.727706269999999</v>
          </cell>
          <cell r="BY14">
            <v>277.20414882</v>
          </cell>
          <cell r="BZ14">
            <v>0</v>
          </cell>
          <cell r="CA14">
            <v>0</v>
          </cell>
          <cell r="CB14">
            <v>0</v>
          </cell>
          <cell r="CC14">
            <v>247.01747245999999</v>
          </cell>
          <cell r="CD14">
            <v>30.18667636</v>
          </cell>
          <cell r="CE14">
            <v>878.982780187</v>
          </cell>
          <cell r="CF14">
            <v>0</v>
          </cell>
          <cell r="CG14">
            <v>0</v>
          </cell>
          <cell r="CH14">
            <v>0</v>
          </cell>
          <cell r="CI14">
            <v>582.46770154900014</v>
          </cell>
          <cell r="CJ14">
            <v>296.51507863799992</v>
          </cell>
          <cell r="CK14">
            <v>878.982780187</v>
          </cell>
          <cell r="CL14">
            <v>0</v>
          </cell>
          <cell r="CM14">
            <v>0</v>
          </cell>
          <cell r="CN14">
            <v>0</v>
          </cell>
          <cell r="CO14">
            <v>582.46770154900014</v>
          </cell>
          <cell r="CP14">
            <v>296.51507863799992</v>
          </cell>
          <cell r="CQ14">
            <v>1</v>
          </cell>
          <cell r="CR14" t="str">
            <v/>
          </cell>
          <cell r="CS14" t="str">
            <v/>
          </cell>
          <cell r="CT14" t="str">
            <v/>
          </cell>
          <cell r="CU14" t="str">
            <v>1</v>
          </cell>
          <cell r="CX14">
            <v>121.23460229999999</v>
          </cell>
          <cell r="CY14">
            <v>8.4864221610000001</v>
          </cell>
          <cell r="CZ14">
            <v>36.370380689999998</v>
          </cell>
          <cell r="DA14">
            <v>72.740761379999995</v>
          </cell>
          <cell r="DB14">
            <v>3.637038068999999</v>
          </cell>
          <cell r="DE14">
            <v>75.905997509999992</v>
          </cell>
          <cell r="DG14">
            <v>89.3</v>
          </cell>
          <cell r="DH14">
            <v>89.3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13</v>
          </cell>
          <cell r="DS14">
            <v>0</v>
          </cell>
          <cell r="DT14">
            <v>0.17555778</v>
          </cell>
          <cell r="DU14">
            <v>0</v>
          </cell>
          <cell r="DV14">
            <v>12.82444222</v>
          </cell>
          <cell r="DW14">
            <v>12.82444222</v>
          </cell>
          <cell r="DX14" t="str">
            <v/>
          </cell>
          <cell r="DY14">
            <v>1</v>
          </cell>
          <cell r="DZ14" t="str">
            <v/>
          </cell>
          <cell r="EA14">
            <v>1</v>
          </cell>
          <cell r="EB14" t="str">
            <v>1 1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>
            <v>1</v>
          </cell>
          <cell r="FI14" t="str">
            <v/>
          </cell>
          <cell r="FJ14">
            <v>1</v>
          </cell>
          <cell r="FK14" t="str">
            <v>1 1</v>
          </cell>
          <cell r="FN14">
            <v>121.23460229999999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149.82754057</v>
          </cell>
          <cell r="OV14">
            <v>0</v>
          </cell>
          <cell r="OW14">
            <v>0</v>
          </cell>
          <cell r="OX14">
            <v>0</v>
          </cell>
          <cell r="OY14">
            <v>2195</v>
          </cell>
          <cell r="OZ14">
            <v>43.971395210000004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206.69348069718802</v>
          </cell>
          <cell r="H15">
            <v>33.671359359999997</v>
          </cell>
          <cell r="J15">
            <v>186.75194204718801</v>
          </cell>
          <cell r="K15">
            <v>182.91221685718801</v>
          </cell>
          <cell r="L15">
            <v>3.8397251900000002</v>
          </cell>
          <cell r="M15">
            <v>0</v>
          </cell>
          <cell r="N15">
            <v>0</v>
          </cell>
          <cell r="O15">
            <v>3.199770991666667</v>
          </cell>
          <cell r="P15">
            <v>0</v>
          </cell>
          <cell r="Q15">
            <v>0.63995419833333311</v>
          </cell>
          <cell r="R15">
            <v>3196.1084743602278</v>
          </cell>
          <cell r="S15">
            <v>0</v>
          </cell>
          <cell r="T15">
            <v>0</v>
          </cell>
          <cell r="U15">
            <v>26.174117223183433</v>
          </cell>
          <cell r="V15">
            <v>2576.8015467947698</v>
          </cell>
          <cell r="W15">
            <v>593.13281034227475</v>
          </cell>
          <cell r="X15">
            <v>487.7192835875789</v>
          </cell>
          <cell r="Y15">
            <v>0</v>
          </cell>
          <cell r="Z15">
            <v>0</v>
          </cell>
          <cell r="AA15">
            <v>11.825862716666666</v>
          </cell>
          <cell r="AB15">
            <v>363.4660033275789</v>
          </cell>
          <cell r="AC15">
            <v>112.42741754333333</v>
          </cell>
          <cell r="AD15">
            <v>1070.2787618157895</v>
          </cell>
          <cell r="AE15">
            <v>0</v>
          </cell>
          <cell r="AF15">
            <v>0</v>
          </cell>
          <cell r="AG15">
            <v>9.6854666666666665E-3</v>
          </cell>
          <cell r="AH15">
            <v>1022.5394329857896</v>
          </cell>
          <cell r="AI15">
            <v>47.729643363333331</v>
          </cell>
          <cell r="AJ15">
            <v>347.37463619421027</v>
          </cell>
          <cell r="AK15">
            <v>0</v>
          </cell>
          <cell r="AL15">
            <v>0</v>
          </cell>
          <cell r="AM15">
            <v>0</v>
          </cell>
          <cell r="AN15">
            <v>317.18795983421029</v>
          </cell>
          <cell r="AO15">
            <v>30.18667636</v>
          </cell>
          <cell r="AP15">
            <v>1290.7357927626495</v>
          </cell>
          <cell r="AQ15">
            <v>0</v>
          </cell>
          <cell r="AR15">
            <v>0</v>
          </cell>
          <cell r="AS15">
            <v>14.3385690398501</v>
          </cell>
          <cell r="AT15">
            <v>873.60815064719134</v>
          </cell>
          <cell r="AU15">
            <v>402.78907307560797</v>
          </cell>
          <cell r="AV15">
            <v>1290.7357927626495</v>
          </cell>
          <cell r="AW15">
            <v>0</v>
          </cell>
          <cell r="AX15">
            <v>0</v>
          </cell>
          <cell r="AY15">
            <v>14.3385690398501</v>
          </cell>
          <cell r="AZ15">
            <v>873.60815064719134</v>
          </cell>
          <cell r="BA15">
            <v>402.78907307560797</v>
          </cell>
          <cell r="BB15">
            <v>1</v>
          </cell>
          <cell r="BC15" t="str">
            <v/>
          </cell>
          <cell r="BD15">
            <v>3</v>
          </cell>
          <cell r="BE15">
            <v>4</v>
          </cell>
          <cell r="BF15" t="str">
            <v>1 3 4</v>
          </cell>
          <cell r="BG15">
            <v>9.8900955199999991</v>
          </cell>
          <cell r="BH15">
            <v>0</v>
          </cell>
          <cell r="BI15">
            <v>0</v>
          </cell>
          <cell r="BJ15">
            <v>7.5206240750000006</v>
          </cell>
          <cell r="BK15">
            <v>0.86534663000000001</v>
          </cell>
          <cell r="BL15">
            <v>1.5041248149999997</v>
          </cell>
          <cell r="BM15">
            <v>1.3305582</v>
          </cell>
          <cell r="BN15">
            <v>0</v>
          </cell>
          <cell r="BO15">
            <v>0</v>
          </cell>
          <cell r="BP15">
            <v>1.1087985</v>
          </cell>
          <cell r="BQ15">
            <v>0</v>
          </cell>
          <cell r="BR15">
            <v>0.2217597</v>
          </cell>
          <cell r="BS15">
            <v>8.1906900000000005E-3</v>
          </cell>
          <cell r="BT15">
            <v>0</v>
          </cell>
          <cell r="BU15">
            <v>0</v>
          </cell>
          <cell r="BV15">
            <v>6.8255750000000004E-3</v>
          </cell>
          <cell r="BW15">
            <v>0</v>
          </cell>
          <cell r="BX15">
            <v>1.3651150000000001E-3</v>
          </cell>
          <cell r="BY15">
            <v>0.86534663000000001</v>
          </cell>
          <cell r="BZ15">
            <v>0</v>
          </cell>
          <cell r="CA15">
            <v>0</v>
          </cell>
          <cell r="CB15">
            <v>0</v>
          </cell>
          <cell r="CC15">
            <v>0.86534663000000001</v>
          </cell>
          <cell r="CD15">
            <v>0</v>
          </cell>
          <cell r="CE15">
            <v>7.6859999999999999</v>
          </cell>
          <cell r="CF15">
            <v>0</v>
          </cell>
          <cell r="CG15">
            <v>0</v>
          </cell>
          <cell r="CH15">
            <v>6.4050000000000002</v>
          </cell>
          <cell r="CI15">
            <v>0</v>
          </cell>
          <cell r="CJ15">
            <v>1.2809999999999997</v>
          </cell>
          <cell r="CK15">
            <v>7.6859999999999999</v>
          </cell>
          <cell r="CL15">
            <v>0</v>
          </cell>
          <cell r="CM15">
            <v>0</v>
          </cell>
          <cell r="CN15">
            <v>6.4050000000000002</v>
          </cell>
          <cell r="CO15">
            <v>0</v>
          </cell>
          <cell r="CP15">
            <v>1.2809999999999997</v>
          </cell>
          <cell r="CQ15">
            <v>1</v>
          </cell>
          <cell r="CR15" t="str">
            <v/>
          </cell>
          <cell r="CS15" t="str">
            <v/>
          </cell>
          <cell r="CT15" t="str">
            <v/>
          </cell>
          <cell r="CU15" t="str">
            <v>1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37.030111210000001</v>
          </cell>
          <cell r="DG15">
            <v>155.95642524432333</v>
          </cell>
          <cell r="DH15">
            <v>152.05969106432332</v>
          </cell>
          <cell r="DI15">
            <v>3.8967341800000002</v>
          </cell>
          <cell r="DJ15">
            <v>0.11265724000000001</v>
          </cell>
          <cell r="DK15">
            <v>2.1327559100000002</v>
          </cell>
          <cell r="DL15">
            <v>1.6702451599999999</v>
          </cell>
          <cell r="DM15">
            <v>0.10830213999999999</v>
          </cell>
          <cell r="DN15">
            <v>20.306683333333332</v>
          </cell>
          <cell r="DS15">
            <v>0</v>
          </cell>
          <cell r="DT15">
            <v>1.0586927899999998</v>
          </cell>
          <cell r="DU15">
            <v>0</v>
          </cell>
          <cell r="DV15">
            <v>19.24799054333333</v>
          </cell>
          <cell r="DW15">
            <v>19.24799054333333</v>
          </cell>
          <cell r="DX15" t="str">
            <v/>
          </cell>
          <cell r="DY15">
            <v>1</v>
          </cell>
          <cell r="DZ15" t="str">
            <v/>
          </cell>
          <cell r="EA15">
            <v>1</v>
          </cell>
          <cell r="EB15" t="str">
            <v>1 1</v>
          </cell>
          <cell r="EC15">
            <v>24.085043050000003</v>
          </cell>
          <cell r="ED15">
            <v>0.11100098</v>
          </cell>
          <cell r="EE15">
            <v>23.15192528</v>
          </cell>
          <cell r="EF15">
            <v>0.52249999999999996</v>
          </cell>
          <cell r="EG15">
            <v>0.29961679000000002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1.0586927899999998</v>
          </cell>
          <cell r="EN15">
            <v>0.11100098</v>
          </cell>
          <cell r="EO15">
            <v>0.12557502000000001</v>
          </cell>
          <cell r="EP15">
            <v>0.52249999999999996</v>
          </cell>
          <cell r="EQ15">
            <v>0.29961679000000002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23.026350260000001</v>
          </cell>
          <cell r="EX15">
            <v>0</v>
          </cell>
          <cell r="EY15">
            <v>23.026350260000001</v>
          </cell>
          <cell r="EZ15">
            <v>0</v>
          </cell>
          <cell r="FA15">
            <v>0</v>
          </cell>
          <cell r="FB15">
            <v>23.026350260000001</v>
          </cell>
          <cell r="FC15">
            <v>0</v>
          </cell>
          <cell r="FD15">
            <v>23.026350260000001</v>
          </cell>
          <cell r="FE15">
            <v>0</v>
          </cell>
          <cell r="FF15">
            <v>0</v>
          </cell>
          <cell r="FG15" t="str">
            <v/>
          </cell>
          <cell r="FH15">
            <v>1</v>
          </cell>
          <cell r="FI15" t="str">
            <v/>
          </cell>
          <cell r="FJ15">
            <v>1</v>
          </cell>
          <cell r="FK15" t="str">
            <v>1 1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2.72957787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158</v>
          </cell>
          <cell r="GI15">
            <v>0</v>
          </cell>
          <cell r="GJ15">
            <v>158</v>
          </cell>
          <cell r="GK15">
            <v>20.306683333333332</v>
          </cell>
          <cell r="GL15">
            <v>0</v>
          </cell>
          <cell r="GM15">
            <v>0</v>
          </cell>
          <cell r="GN15">
            <v>0</v>
          </cell>
          <cell r="GO15">
            <v>6.153341666666666</v>
          </cell>
          <cell r="GP15">
            <v>6.153341666666666</v>
          </cell>
          <cell r="GQ15">
            <v>0</v>
          </cell>
          <cell r="GR15">
            <v>0</v>
          </cell>
          <cell r="GS15">
            <v>84</v>
          </cell>
          <cell r="GT15">
            <v>0</v>
          </cell>
          <cell r="GU15">
            <v>84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20.306683333333332</v>
          </cell>
          <cell r="ID15">
            <v>0</v>
          </cell>
          <cell r="IE15">
            <v>0</v>
          </cell>
          <cell r="IF15">
            <v>0</v>
          </cell>
          <cell r="IG15">
            <v>6.153341666666666</v>
          </cell>
          <cell r="IH15">
            <v>6.153341666666666</v>
          </cell>
          <cell r="II15">
            <v>0</v>
          </cell>
          <cell r="IJ15">
            <v>0</v>
          </cell>
          <cell r="IK15">
            <v>84</v>
          </cell>
          <cell r="IL15">
            <v>0</v>
          </cell>
          <cell r="IM15">
            <v>84</v>
          </cell>
          <cell r="IN15">
            <v>20.306683333333332</v>
          </cell>
          <cell r="IO15">
            <v>0</v>
          </cell>
          <cell r="IP15">
            <v>0</v>
          </cell>
          <cell r="IQ15">
            <v>0</v>
          </cell>
          <cell r="IR15">
            <v>6.153341666666666</v>
          </cell>
          <cell r="IS15">
            <v>6.153341666666666</v>
          </cell>
          <cell r="IT15">
            <v>0</v>
          </cell>
          <cell r="IU15">
            <v>0</v>
          </cell>
          <cell r="IV15">
            <v>84</v>
          </cell>
          <cell r="IW15">
            <v>0</v>
          </cell>
          <cell r="IX15">
            <v>84</v>
          </cell>
          <cell r="IY15">
            <v>24.493123359999998</v>
          </cell>
          <cell r="IZ15">
            <v>0</v>
          </cell>
          <cell r="JA15">
            <v>0.1</v>
          </cell>
          <cell r="JB15">
            <v>0</v>
          </cell>
          <cell r="JC15">
            <v>2.8000000000000001E-2</v>
          </cell>
          <cell r="JD15">
            <v>2.8000000000000001E-2</v>
          </cell>
          <cell r="JE15">
            <v>0</v>
          </cell>
          <cell r="JF15">
            <v>0</v>
          </cell>
          <cell r="JG15">
            <v>884</v>
          </cell>
          <cell r="JH15">
            <v>0</v>
          </cell>
          <cell r="JI15">
            <v>884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24.493123359999998</v>
          </cell>
          <cell r="KR15">
            <v>0</v>
          </cell>
          <cell r="KS15">
            <v>0.1</v>
          </cell>
          <cell r="KT15">
            <v>0</v>
          </cell>
          <cell r="KU15">
            <v>2.8000000000000001E-2</v>
          </cell>
          <cell r="KV15">
            <v>2.8000000000000001E-2</v>
          </cell>
          <cell r="KW15">
            <v>0</v>
          </cell>
          <cell r="KX15">
            <v>0</v>
          </cell>
          <cell r="KY15">
            <v>884</v>
          </cell>
          <cell r="KZ15">
            <v>0</v>
          </cell>
          <cell r="LA15">
            <v>884</v>
          </cell>
          <cell r="LB15">
            <v>24.493123359999998</v>
          </cell>
          <cell r="LC15">
            <v>0</v>
          </cell>
          <cell r="LD15">
            <v>0.1</v>
          </cell>
          <cell r="LE15">
            <v>0</v>
          </cell>
          <cell r="LF15">
            <v>2.8000000000000001E-2</v>
          </cell>
          <cell r="LG15">
            <v>2.8000000000000001E-2</v>
          </cell>
          <cell r="LH15">
            <v>0</v>
          </cell>
          <cell r="LI15">
            <v>0</v>
          </cell>
          <cell r="LJ15">
            <v>884</v>
          </cell>
          <cell r="LK15">
            <v>0</v>
          </cell>
          <cell r="LL15">
            <v>884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206.69348069718802</v>
          </cell>
          <cell r="OV15">
            <v>2.8000000000000001E-2</v>
          </cell>
          <cell r="OW15">
            <v>0.1</v>
          </cell>
          <cell r="OX15">
            <v>0</v>
          </cell>
          <cell r="OY15">
            <v>1042</v>
          </cell>
          <cell r="OZ15">
            <v>27.222701229999998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115.03740550718801</v>
          </cell>
          <cell r="H16">
            <v>13.041093479999999</v>
          </cell>
          <cell r="J16">
            <v>104.19221685718801</v>
          </cell>
          <cell r="K16">
            <v>104.19221685718801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71.743160667820121</v>
          </cell>
          <cell r="S16">
            <v>0</v>
          </cell>
          <cell r="T16">
            <v>0</v>
          </cell>
          <cell r="U16">
            <v>19.374117223183433</v>
          </cell>
          <cell r="V16">
            <v>48.494220000000006</v>
          </cell>
          <cell r="W16">
            <v>3.8748234446366787</v>
          </cell>
          <cell r="X16">
            <v>12.860477059999999</v>
          </cell>
          <cell r="Y16">
            <v>0</v>
          </cell>
          <cell r="Z16">
            <v>0</v>
          </cell>
          <cell r="AA16">
            <v>10.717064216666666</v>
          </cell>
          <cell r="AB16">
            <v>0</v>
          </cell>
          <cell r="AC16">
            <v>2.1434128433333335</v>
          </cell>
          <cell r="AD16">
            <v>8.4083002199999992</v>
          </cell>
          <cell r="AE16">
            <v>0</v>
          </cell>
          <cell r="AF16">
            <v>0</v>
          </cell>
          <cell r="AG16">
            <v>9.6854666666666665E-3</v>
          </cell>
          <cell r="AH16">
            <v>8.3966776599999999</v>
          </cell>
          <cell r="AI16">
            <v>1.9370933333320295E-3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50.474383387820119</v>
          </cell>
          <cell r="AQ16">
            <v>0</v>
          </cell>
          <cell r="AR16">
            <v>0</v>
          </cell>
          <cell r="AS16">
            <v>8.647367539850098</v>
          </cell>
          <cell r="AT16">
            <v>40.097542340000004</v>
          </cell>
          <cell r="AU16">
            <v>1.7294735079700132</v>
          </cell>
          <cell r="AV16">
            <v>50.474383387820119</v>
          </cell>
          <cell r="AW16">
            <v>0</v>
          </cell>
          <cell r="AX16">
            <v>0</v>
          </cell>
          <cell r="AY16">
            <v>8.647367539850098</v>
          </cell>
          <cell r="AZ16">
            <v>40.097542340000004</v>
          </cell>
          <cell r="BA16">
            <v>1.7294735079700132</v>
          </cell>
          <cell r="BB16">
            <v>1</v>
          </cell>
          <cell r="BC16" t="str">
            <v/>
          </cell>
          <cell r="BD16" t="str">
            <v/>
          </cell>
          <cell r="BE16" t="str">
            <v/>
          </cell>
          <cell r="BF16" t="str">
            <v>1</v>
          </cell>
          <cell r="BG16">
            <v>2046.51084193</v>
          </cell>
          <cell r="BH16">
            <v>0</v>
          </cell>
          <cell r="BI16">
            <v>0</v>
          </cell>
          <cell r="BJ16">
            <v>0</v>
          </cell>
          <cell r="BK16">
            <v>2038.4260419299999</v>
          </cell>
          <cell r="BL16">
            <v>8.0847999999999729</v>
          </cell>
          <cell r="BM16">
            <v>322.50968736999999</v>
          </cell>
          <cell r="BN16">
            <v>0</v>
          </cell>
          <cell r="BO16">
            <v>0</v>
          </cell>
          <cell r="BP16">
            <v>0</v>
          </cell>
          <cell r="BQ16">
            <v>322.50968736999999</v>
          </cell>
          <cell r="BR16">
            <v>0</v>
          </cell>
          <cell r="BS16">
            <v>944.07498242999998</v>
          </cell>
          <cell r="BT16">
            <v>0</v>
          </cell>
          <cell r="BU16">
            <v>0</v>
          </cell>
          <cell r="BV16">
            <v>0</v>
          </cell>
          <cell r="BW16">
            <v>944.07498242999998</v>
          </cell>
          <cell r="BX16">
            <v>0</v>
          </cell>
          <cell r="BY16">
            <v>247.01747245999999</v>
          </cell>
          <cell r="BZ16">
            <v>0</v>
          </cell>
          <cell r="CA16">
            <v>0</v>
          </cell>
          <cell r="CB16">
            <v>0</v>
          </cell>
          <cell r="CC16">
            <v>247.01747245999999</v>
          </cell>
          <cell r="CD16">
            <v>0</v>
          </cell>
          <cell r="CE16">
            <v>532.90869966999992</v>
          </cell>
          <cell r="CF16">
            <v>0</v>
          </cell>
          <cell r="CG16">
            <v>0</v>
          </cell>
          <cell r="CH16">
            <v>0</v>
          </cell>
          <cell r="CI16">
            <v>524.82389966999995</v>
          </cell>
          <cell r="CJ16">
            <v>8.0847999999999729</v>
          </cell>
          <cell r="CK16">
            <v>532.90869966999992</v>
          </cell>
          <cell r="CL16">
            <v>0</v>
          </cell>
          <cell r="CM16">
            <v>0</v>
          </cell>
          <cell r="CN16">
            <v>0</v>
          </cell>
          <cell r="CO16">
            <v>524.82389966999995</v>
          </cell>
          <cell r="CP16">
            <v>8.0847999999999729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96.475181354323325</v>
          </cell>
          <cell r="CY16">
            <v>6.7532626948026335</v>
          </cell>
          <cell r="CZ16">
            <v>28.942554406296995</v>
          </cell>
          <cell r="DA16">
            <v>57.885108812593991</v>
          </cell>
          <cell r="DB16">
            <v>2.8942554406297054</v>
          </cell>
          <cell r="DE16">
            <v>10.97456629</v>
          </cell>
          <cell r="DG16">
            <v>86.25969106432332</v>
          </cell>
          <cell r="DH16">
            <v>86.25969106432332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12.306683333333332</v>
          </cell>
          <cell r="DS16">
            <v>0</v>
          </cell>
          <cell r="DT16">
            <v>0.75907599999999997</v>
          </cell>
          <cell r="DU16">
            <v>0</v>
          </cell>
          <cell r="DV16">
            <v>11.547607333333332</v>
          </cell>
          <cell r="DW16">
            <v>11.547607333333332</v>
          </cell>
          <cell r="DX16" t="str">
            <v/>
          </cell>
          <cell r="DY16">
            <v>1</v>
          </cell>
          <cell r="DZ16" t="str">
            <v/>
          </cell>
          <cell r="EA16" t="str">
            <v/>
          </cell>
          <cell r="EB16" t="str">
            <v>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>
            <v>1</v>
          </cell>
          <cell r="FI16" t="str">
            <v/>
          </cell>
          <cell r="FJ16">
            <v>1</v>
          </cell>
          <cell r="FK16" t="str">
            <v>1 1</v>
          </cell>
          <cell r="FN16">
            <v>96.475181354323325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115.03740550718801</v>
          </cell>
          <cell r="OV16">
            <v>2.8000000000000001E-2</v>
          </cell>
          <cell r="OW16">
            <v>0.1</v>
          </cell>
          <cell r="OX16">
            <v>0</v>
          </cell>
          <cell r="OY16">
            <v>0</v>
          </cell>
          <cell r="OZ16">
            <v>1.16715631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91.656075189999996</v>
          </cell>
          <cell r="H17">
            <v>20.63026588</v>
          </cell>
          <cell r="J17">
            <v>78.72</v>
          </cell>
          <cell r="K17">
            <v>78.72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14.52802</v>
          </cell>
          <cell r="S17">
            <v>0</v>
          </cell>
          <cell r="T17">
            <v>0</v>
          </cell>
          <cell r="U17">
            <v>6.8000000000000007</v>
          </cell>
          <cell r="V17">
            <v>6.3680199999999996</v>
          </cell>
          <cell r="W17">
            <v>1.3599999999999997</v>
          </cell>
          <cell r="X17">
            <v>1.3305582</v>
          </cell>
          <cell r="Y17">
            <v>0</v>
          </cell>
          <cell r="Z17">
            <v>0</v>
          </cell>
          <cell r="AA17">
            <v>1.1087985</v>
          </cell>
          <cell r="AB17">
            <v>0</v>
          </cell>
          <cell r="AC17">
            <v>0.2217597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0.86534663000000001</v>
          </cell>
          <cell r="AK17">
            <v>0</v>
          </cell>
          <cell r="AL17">
            <v>0</v>
          </cell>
          <cell r="AM17">
            <v>0</v>
          </cell>
          <cell r="AN17">
            <v>0.86534663000000001</v>
          </cell>
          <cell r="AO17">
            <v>0</v>
          </cell>
          <cell r="AP17">
            <v>12.33211517</v>
          </cell>
          <cell r="AQ17">
            <v>0</v>
          </cell>
          <cell r="AR17">
            <v>0</v>
          </cell>
          <cell r="AS17">
            <v>5.6912015000000009</v>
          </cell>
          <cell r="AT17">
            <v>5.5026733699999992</v>
          </cell>
          <cell r="AU17">
            <v>1.1382402999999996</v>
          </cell>
          <cell r="AV17">
            <v>12.33211517</v>
          </cell>
          <cell r="AW17">
            <v>0</v>
          </cell>
          <cell r="AX17">
            <v>0</v>
          </cell>
          <cell r="AY17">
            <v>5.6912015000000009</v>
          </cell>
          <cell r="AZ17">
            <v>5.5026733699999992</v>
          </cell>
          <cell r="BA17">
            <v>1.1382402999999996</v>
          </cell>
          <cell r="BB17">
            <v>1</v>
          </cell>
          <cell r="BC17" t="str">
            <v/>
          </cell>
          <cell r="BD17">
            <v>3</v>
          </cell>
          <cell r="BE17" t="str">
            <v/>
          </cell>
          <cell r="BF17" t="str">
            <v>1 3</v>
          </cell>
          <cell r="BG17">
            <v>7.9282091399999999</v>
          </cell>
          <cell r="BH17">
            <v>0</v>
          </cell>
          <cell r="BI17">
            <v>0</v>
          </cell>
          <cell r="BJ17">
            <v>0</v>
          </cell>
          <cell r="BK17">
            <v>7.9282091399999999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7.9282091399999999</v>
          </cell>
          <cell r="CF17">
            <v>0</v>
          </cell>
          <cell r="CG17">
            <v>0</v>
          </cell>
          <cell r="CH17">
            <v>0</v>
          </cell>
          <cell r="CI17">
            <v>7.9282091399999999</v>
          </cell>
          <cell r="CJ17">
            <v>0</v>
          </cell>
          <cell r="CK17">
            <v>7.9282091399999999</v>
          </cell>
          <cell r="CL17">
            <v>0</v>
          </cell>
          <cell r="CM17">
            <v>0</v>
          </cell>
          <cell r="CN17">
            <v>0</v>
          </cell>
          <cell r="CO17">
            <v>7.9282091399999999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68.529577869999997</v>
          </cell>
          <cell r="CY17">
            <v>4.7970704509000006</v>
          </cell>
          <cell r="CZ17">
            <v>20.558873361</v>
          </cell>
          <cell r="DA17">
            <v>41.117746722</v>
          </cell>
          <cell r="DB17">
            <v>2.055887336099997</v>
          </cell>
          <cell r="DE17">
            <v>26.055544920000003</v>
          </cell>
          <cell r="DG17">
            <v>65.8</v>
          </cell>
          <cell r="DH17">
            <v>65.8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8</v>
          </cell>
          <cell r="DS17">
            <v>0</v>
          </cell>
          <cell r="DT17">
            <v>0.29961678999999997</v>
          </cell>
          <cell r="DU17">
            <v>0</v>
          </cell>
          <cell r="DV17">
            <v>7.70038321</v>
          </cell>
          <cell r="DW17">
            <v>7.70038321</v>
          </cell>
          <cell r="DX17" t="str">
            <v/>
          </cell>
          <cell r="DY17">
            <v>1</v>
          </cell>
          <cell r="DZ17" t="str">
            <v/>
          </cell>
          <cell r="EA17">
            <v>1</v>
          </cell>
          <cell r="EB17" t="str">
            <v>1 1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>
            <v>1</v>
          </cell>
          <cell r="FI17" t="str">
            <v/>
          </cell>
          <cell r="FJ17">
            <v>1</v>
          </cell>
          <cell r="FK17" t="str">
            <v>1 1</v>
          </cell>
          <cell r="FN17">
            <v>68.529577869999997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91.656075189999996</v>
          </cell>
          <cell r="OV17">
            <v>0</v>
          </cell>
          <cell r="OW17">
            <v>0</v>
          </cell>
          <cell r="OX17">
            <v>0</v>
          </cell>
          <cell r="OY17">
            <v>884</v>
          </cell>
          <cell r="OZ17">
            <v>23.325967049999999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5926.5200793661088</v>
          </cell>
          <cell r="H18">
            <v>4384.2306921642003</v>
          </cell>
          <cell r="J18">
            <v>8055.45314006441</v>
          </cell>
          <cell r="K18">
            <v>4122.8509372789094</v>
          </cell>
          <cell r="L18">
            <v>3932.6022027855006</v>
          </cell>
          <cell r="M18">
            <v>818.12398278000001</v>
          </cell>
          <cell r="N18">
            <v>0</v>
          </cell>
          <cell r="O18">
            <v>245.11748446749993</v>
          </cell>
          <cell r="P18">
            <v>749.55393913499995</v>
          </cell>
          <cell r="Q18">
            <v>2119.8067964030001</v>
          </cell>
          <cell r="R18">
            <v>3109.8372936924075</v>
          </cell>
          <cell r="S18">
            <v>0</v>
          </cell>
          <cell r="T18">
            <v>0</v>
          </cell>
          <cell r="U18">
            <v>0</v>
          </cell>
          <cell r="V18">
            <v>2521.9393067947699</v>
          </cell>
          <cell r="W18">
            <v>587.89798689763802</v>
          </cell>
          <cell r="X18">
            <v>473.52824832757892</v>
          </cell>
          <cell r="Y18">
            <v>0</v>
          </cell>
          <cell r="Z18">
            <v>0</v>
          </cell>
          <cell r="AA18">
            <v>0</v>
          </cell>
          <cell r="AB18">
            <v>363.4660033275789</v>
          </cell>
          <cell r="AC18">
            <v>110.062245</v>
          </cell>
          <cell r="AD18">
            <v>1061.8704615957895</v>
          </cell>
          <cell r="AE18">
            <v>0</v>
          </cell>
          <cell r="AF18">
            <v>0</v>
          </cell>
          <cell r="AG18">
            <v>0</v>
          </cell>
          <cell r="AH18">
            <v>1014.1427553257896</v>
          </cell>
          <cell r="AI18">
            <v>47.727706269999999</v>
          </cell>
          <cell r="AJ18">
            <v>346.50928956421029</v>
          </cell>
          <cell r="AK18">
            <v>0</v>
          </cell>
          <cell r="AL18">
            <v>0</v>
          </cell>
          <cell r="AM18">
            <v>0</v>
          </cell>
          <cell r="AN18">
            <v>316.32261320421031</v>
          </cell>
          <cell r="AO18">
            <v>30.18667636</v>
          </cell>
          <cell r="AP18">
            <v>1227.9292942048294</v>
          </cell>
          <cell r="AQ18">
            <v>0</v>
          </cell>
          <cell r="AR18">
            <v>0</v>
          </cell>
          <cell r="AS18">
            <v>0</v>
          </cell>
          <cell r="AT18">
            <v>828.00793493719129</v>
          </cell>
          <cell r="AU18">
            <v>399.92135926763797</v>
          </cell>
          <cell r="AV18">
            <v>1227.9292942048294</v>
          </cell>
          <cell r="AW18">
            <v>0</v>
          </cell>
          <cell r="AX18">
            <v>0</v>
          </cell>
          <cell r="AY18">
            <v>0</v>
          </cell>
          <cell r="AZ18">
            <v>828.00793493719129</v>
          </cell>
          <cell r="BA18">
            <v>399.92135926763797</v>
          </cell>
          <cell r="BB18">
            <v>1</v>
          </cell>
          <cell r="BC18" t="str">
            <v/>
          </cell>
          <cell r="BD18">
            <v>3</v>
          </cell>
          <cell r="BE18">
            <v>4</v>
          </cell>
          <cell r="BF18" t="str">
            <v>1 3 4</v>
          </cell>
          <cell r="BG18">
            <v>2580.561550077</v>
          </cell>
          <cell r="BH18">
            <v>0</v>
          </cell>
          <cell r="BI18">
            <v>0</v>
          </cell>
          <cell r="BJ18">
            <v>0</v>
          </cell>
          <cell r="BK18">
            <v>2096.0698438089998</v>
          </cell>
          <cell r="BL18">
            <v>484.49170626799997</v>
          </cell>
          <cell r="BM18">
            <v>432.57193237000001</v>
          </cell>
          <cell r="BN18">
            <v>0</v>
          </cell>
          <cell r="BO18">
            <v>0</v>
          </cell>
          <cell r="BP18">
            <v>0</v>
          </cell>
          <cell r="BQ18">
            <v>322.50968736999999</v>
          </cell>
          <cell r="BR18">
            <v>110.062245</v>
          </cell>
          <cell r="BS18">
            <v>991.80268869999998</v>
          </cell>
          <cell r="BT18">
            <v>0</v>
          </cell>
          <cell r="BU18">
            <v>0</v>
          </cell>
          <cell r="BV18">
            <v>0</v>
          </cell>
          <cell r="BW18">
            <v>944.07498242999998</v>
          </cell>
          <cell r="BX18">
            <v>47.727706269999999</v>
          </cell>
          <cell r="BY18">
            <v>277.20414882</v>
          </cell>
          <cell r="BZ18">
            <v>0</v>
          </cell>
          <cell r="CA18">
            <v>0</v>
          </cell>
          <cell r="CB18">
            <v>0</v>
          </cell>
          <cell r="CC18">
            <v>247.01747245999999</v>
          </cell>
          <cell r="CD18">
            <v>30.18667636</v>
          </cell>
          <cell r="CE18">
            <v>878.982780187</v>
          </cell>
          <cell r="CF18">
            <v>0</v>
          </cell>
          <cell r="CG18">
            <v>0</v>
          </cell>
          <cell r="CH18">
            <v>0</v>
          </cell>
          <cell r="CI18">
            <v>582.46770154900014</v>
          </cell>
          <cell r="CJ18">
            <v>296.51507863799992</v>
          </cell>
          <cell r="CK18">
            <v>878.982780187</v>
          </cell>
          <cell r="CL18">
            <v>0</v>
          </cell>
          <cell r="CM18">
            <v>0</v>
          </cell>
          <cell r="CN18">
            <v>0</v>
          </cell>
          <cell r="CO18">
            <v>582.46770154900014</v>
          </cell>
          <cell r="CP18">
            <v>296.51507863799992</v>
          </cell>
          <cell r="CQ18">
            <v>1</v>
          </cell>
          <cell r="CR18" t="str">
            <v/>
          </cell>
          <cell r="CS18" t="str">
            <v/>
          </cell>
          <cell r="CT18" t="str">
            <v/>
          </cell>
          <cell r="CU18" t="str">
            <v>1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3092.1256731700005</v>
          </cell>
          <cell r="DG18">
            <v>6129.5421747430719</v>
          </cell>
          <cell r="DH18">
            <v>3481.1320641930715</v>
          </cell>
          <cell r="DI18">
            <v>2648.4101105499999</v>
          </cell>
          <cell r="DJ18">
            <v>221.79169244000005</v>
          </cell>
          <cell r="DK18">
            <v>951.39924857999995</v>
          </cell>
          <cell r="DL18">
            <v>1337.37306115</v>
          </cell>
          <cell r="DM18">
            <v>137.84610837999995</v>
          </cell>
          <cell r="DN18">
            <v>7232.8990647759756</v>
          </cell>
          <cell r="DS18">
            <v>221.07634505263158</v>
          </cell>
          <cell r="DT18">
            <v>970.22431536842123</v>
          </cell>
          <cell r="DU18">
            <v>982.58513645830863</v>
          </cell>
          <cell r="DV18">
            <v>5059.0132678966138</v>
          </cell>
          <cell r="DW18">
            <v>5059.0132678966138</v>
          </cell>
          <cell r="DX18" t="str">
            <v/>
          </cell>
          <cell r="DY18">
            <v>1</v>
          </cell>
          <cell r="DZ18">
            <v>1</v>
          </cell>
          <cell r="EA18">
            <v>1</v>
          </cell>
          <cell r="EB18" t="str">
            <v>1 1 1</v>
          </cell>
          <cell r="EC18">
            <v>3466.8500087699999</v>
          </cell>
          <cell r="ED18">
            <v>36.684146650000002</v>
          </cell>
          <cell r="EE18">
            <v>1997.2028118200003</v>
          </cell>
          <cell r="EF18">
            <v>1190.2507855899999</v>
          </cell>
          <cell r="EG18">
            <v>242.71226471</v>
          </cell>
          <cell r="EH18">
            <v>210.02252780000003</v>
          </cell>
          <cell r="EI18">
            <v>3.2610385900000001</v>
          </cell>
          <cell r="EJ18">
            <v>51.45580812</v>
          </cell>
          <cell r="EK18">
            <v>131.85455195</v>
          </cell>
          <cell r="EL18">
            <v>23.451129139999999</v>
          </cell>
          <cell r="EM18">
            <v>921.71309960000008</v>
          </cell>
          <cell r="EN18">
            <v>14.308171959999999</v>
          </cell>
          <cell r="EO18">
            <v>284.17694648000003</v>
          </cell>
          <cell r="EP18">
            <v>537.84153619999995</v>
          </cell>
          <cell r="EQ18">
            <v>85.386444959999992</v>
          </cell>
          <cell r="ER18">
            <v>933.33469089999994</v>
          </cell>
          <cell r="ES18">
            <v>7.9436274600000001</v>
          </cell>
          <cell r="ET18">
            <v>776.0449337099999</v>
          </cell>
          <cell r="EU18">
            <v>97.98565576</v>
          </cell>
          <cell r="EV18">
            <v>51.360473970000008</v>
          </cell>
          <cell r="EW18">
            <v>1401.7796904700001</v>
          </cell>
          <cell r="EX18">
            <v>11.171308639999999</v>
          </cell>
          <cell r="EY18">
            <v>885.52512351000007</v>
          </cell>
          <cell r="EZ18">
            <v>422.56904168</v>
          </cell>
          <cell r="FA18">
            <v>82.514216639999972</v>
          </cell>
          <cell r="FB18">
            <v>1401.7796904700001</v>
          </cell>
          <cell r="FC18">
            <v>11.171308639999999</v>
          </cell>
          <cell r="FD18">
            <v>885.52512351000007</v>
          </cell>
          <cell r="FE18">
            <v>422.56904168</v>
          </cell>
          <cell r="FF18">
            <v>82.514216639999972</v>
          </cell>
          <cell r="FG18">
            <v>1</v>
          </cell>
          <cell r="FH18">
            <v>1</v>
          </cell>
          <cell r="FI18">
            <v>1</v>
          </cell>
          <cell r="FJ18">
            <v>1</v>
          </cell>
          <cell r="FK18" t="str">
            <v>1 1 1 1</v>
          </cell>
          <cell r="FN18">
            <v>11773.071493446381</v>
          </cell>
          <cell r="FO18">
            <v>0</v>
          </cell>
          <cell r="FP18">
            <v>410.43100000000004</v>
          </cell>
          <cell r="FQ18">
            <v>0</v>
          </cell>
          <cell r="FR18">
            <v>1452.1193482625131</v>
          </cell>
          <cell r="FS18">
            <v>1310.5793482625131</v>
          </cell>
          <cell r="FT18">
            <v>73.739999999999995</v>
          </cell>
          <cell r="FU18">
            <v>67.8</v>
          </cell>
          <cell r="FV18">
            <v>123369</v>
          </cell>
          <cell r="FW18">
            <v>0</v>
          </cell>
          <cell r="FX18">
            <v>123369</v>
          </cell>
          <cell r="FZ18">
            <v>758.40588715000001</v>
          </cell>
          <cell r="GA18">
            <v>0</v>
          </cell>
          <cell r="GB18">
            <v>14.109</v>
          </cell>
          <cell r="GC18">
            <v>0</v>
          </cell>
          <cell r="GD18">
            <v>323.55900000000003</v>
          </cell>
          <cell r="GE18">
            <v>323.55900000000003</v>
          </cell>
          <cell r="GF18">
            <v>0</v>
          </cell>
          <cell r="GG18">
            <v>0</v>
          </cell>
          <cell r="GH18">
            <v>5039</v>
          </cell>
          <cell r="GI18">
            <v>0</v>
          </cell>
          <cell r="GJ18">
            <v>5039</v>
          </cell>
          <cell r="GK18">
            <v>3254.0160665748567</v>
          </cell>
          <cell r="GL18">
            <v>0</v>
          </cell>
          <cell r="GM18">
            <v>148.66199999999998</v>
          </cell>
          <cell r="GN18">
            <v>0</v>
          </cell>
          <cell r="GO18">
            <v>719.05332527825828</v>
          </cell>
          <cell r="GP18">
            <v>657.83932527825834</v>
          </cell>
          <cell r="GQ18">
            <v>0</v>
          </cell>
          <cell r="GR18">
            <v>61.213999999999999</v>
          </cell>
          <cell r="GS18">
            <v>2276</v>
          </cell>
          <cell r="GT18">
            <v>0</v>
          </cell>
          <cell r="GU18">
            <v>2276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3254.0160665748567</v>
          </cell>
          <cell r="ID18">
            <v>0</v>
          </cell>
          <cell r="IE18">
            <v>148.66199999999998</v>
          </cell>
          <cell r="IF18">
            <v>0</v>
          </cell>
          <cell r="IG18">
            <v>719.05332527825828</v>
          </cell>
          <cell r="IH18">
            <v>657.83932527825834</v>
          </cell>
          <cell r="II18">
            <v>0</v>
          </cell>
          <cell r="IJ18">
            <v>61.213999999999999</v>
          </cell>
          <cell r="IK18">
            <v>2276</v>
          </cell>
          <cell r="IL18">
            <v>0</v>
          </cell>
          <cell r="IM18">
            <v>2276</v>
          </cell>
          <cell r="IN18">
            <v>3254.0160665748567</v>
          </cell>
          <cell r="IO18">
            <v>0</v>
          </cell>
          <cell r="IP18">
            <v>148.66199999999998</v>
          </cell>
          <cell r="IQ18">
            <v>0</v>
          </cell>
          <cell r="IR18">
            <v>719.05332527825828</v>
          </cell>
          <cell r="IS18">
            <v>657.83932527825834</v>
          </cell>
          <cell r="IT18">
            <v>0</v>
          </cell>
          <cell r="IU18">
            <v>61.213999999999999</v>
          </cell>
          <cell r="IV18">
            <v>2276</v>
          </cell>
          <cell r="IW18">
            <v>0</v>
          </cell>
          <cell r="IX18">
            <v>2276</v>
          </cell>
          <cell r="IY18">
            <v>3464.8544089900006</v>
          </cell>
          <cell r="IZ18">
            <v>0</v>
          </cell>
          <cell r="JA18">
            <v>158.99700000000001</v>
          </cell>
          <cell r="JB18">
            <v>0</v>
          </cell>
          <cell r="JC18">
            <v>698.12799999999993</v>
          </cell>
          <cell r="JD18">
            <v>638.42799999999988</v>
          </cell>
          <cell r="JE18">
            <v>0</v>
          </cell>
          <cell r="JF18">
            <v>59.7</v>
          </cell>
          <cell r="JG18">
            <v>4800</v>
          </cell>
          <cell r="JH18">
            <v>0</v>
          </cell>
          <cell r="JI18">
            <v>4800</v>
          </cell>
          <cell r="JJ18">
            <v>166.82267041</v>
          </cell>
          <cell r="JK18">
            <v>0</v>
          </cell>
          <cell r="JL18">
            <v>7.0890000000000004</v>
          </cell>
          <cell r="JM18">
            <v>0</v>
          </cell>
          <cell r="JN18">
            <v>126.196</v>
          </cell>
          <cell r="JO18">
            <v>126.196</v>
          </cell>
          <cell r="JP18">
            <v>0</v>
          </cell>
          <cell r="JQ18">
            <v>0</v>
          </cell>
          <cell r="JR18">
            <v>1</v>
          </cell>
          <cell r="JS18">
            <v>0</v>
          </cell>
          <cell r="JT18">
            <v>1</v>
          </cell>
          <cell r="JU18">
            <v>342.77081932999999</v>
          </cell>
          <cell r="JV18">
            <v>0</v>
          </cell>
          <cell r="JW18">
            <v>17.832999999999998</v>
          </cell>
          <cell r="JX18">
            <v>0</v>
          </cell>
          <cell r="JY18">
            <v>250.94800000000001</v>
          </cell>
          <cell r="JZ18">
            <v>250.94800000000001</v>
          </cell>
          <cell r="KA18">
            <v>0</v>
          </cell>
          <cell r="KB18">
            <v>0</v>
          </cell>
          <cell r="KC18">
            <v>32</v>
          </cell>
          <cell r="KD18">
            <v>0</v>
          </cell>
          <cell r="KE18">
            <v>32</v>
          </cell>
          <cell r="KF18">
            <v>694.4617517800001</v>
          </cell>
          <cell r="KG18">
            <v>0</v>
          </cell>
          <cell r="KH18">
            <v>91.14</v>
          </cell>
          <cell r="KI18">
            <v>0</v>
          </cell>
          <cell r="KJ18">
            <v>184.57</v>
          </cell>
          <cell r="KK18">
            <v>184.57</v>
          </cell>
          <cell r="KL18">
            <v>0</v>
          </cell>
          <cell r="KM18">
            <v>0</v>
          </cell>
          <cell r="KN18">
            <v>40</v>
          </cell>
          <cell r="KO18">
            <v>0</v>
          </cell>
          <cell r="KP18">
            <v>40</v>
          </cell>
          <cell r="KQ18">
            <v>2260.7991674700006</v>
          </cell>
          <cell r="KR18">
            <v>0</v>
          </cell>
          <cell r="KS18">
            <v>42.935000000000002</v>
          </cell>
          <cell r="KT18">
            <v>0</v>
          </cell>
          <cell r="KU18">
            <v>136.41400000000002</v>
          </cell>
          <cell r="KV18">
            <v>76.713999999999999</v>
          </cell>
          <cell r="KW18">
            <v>0</v>
          </cell>
          <cell r="KX18">
            <v>59.7</v>
          </cell>
          <cell r="KY18">
            <v>4727</v>
          </cell>
          <cell r="KZ18">
            <v>0</v>
          </cell>
          <cell r="LA18">
            <v>4727</v>
          </cell>
          <cell r="LB18">
            <v>2260.7991674700006</v>
          </cell>
          <cell r="LC18">
            <v>0</v>
          </cell>
          <cell r="LD18">
            <v>42.935000000000002</v>
          </cell>
          <cell r="LE18">
            <v>0</v>
          </cell>
          <cell r="LF18">
            <v>136.41400000000002</v>
          </cell>
          <cell r="LG18">
            <v>76.713999999999999</v>
          </cell>
          <cell r="LH18">
            <v>0</v>
          </cell>
          <cell r="LI18">
            <v>59.7</v>
          </cell>
          <cell r="LJ18">
            <v>4727</v>
          </cell>
          <cell r="LK18">
            <v>0</v>
          </cell>
          <cell r="LL18">
            <v>4727</v>
          </cell>
          <cell r="LQ18">
            <v>0</v>
          </cell>
          <cell r="LR18">
            <v>165.4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19358.295430747363</v>
          </cell>
          <cell r="OV18">
            <v>1030.1889999999999</v>
          </cell>
          <cell r="OW18">
            <v>253.26600000000002</v>
          </cell>
          <cell r="OX18">
            <v>0</v>
          </cell>
          <cell r="OY18">
            <v>14426</v>
          </cell>
          <cell r="OZ18">
            <v>5437.2622816000003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1547.0243650808379</v>
          </cell>
          <cell r="H19">
            <v>1472.8080378</v>
          </cell>
          <cell r="J19">
            <v>674.63858908083785</v>
          </cell>
          <cell r="K19">
            <v>515.83870684083786</v>
          </cell>
          <cell r="L19">
            <v>158.79988223999999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158.79988223999999</v>
          </cell>
          <cell r="R19">
            <v>510.83870684083797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510.83870684083797</v>
          </cell>
          <cell r="X19">
            <v>110.062245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110.062245</v>
          </cell>
          <cell r="AD19">
            <v>47.727706269999999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47.727706269999999</v>
          </cell>
          <cell r="AJ19">
            <v>30.18667636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30.18667636</v>
          </cell>
          <cell r="AP19">
            <v>322.86207921083798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322.86207921083798</v>
          </cell>
          <cell r="AV19">
            <v>322.86207921083798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322.86207921083798</v>
          </cell>
          <cell r="BB19">
            <v>1</v>
          </cell>
          <cell r="BC19" t="str">
            <v/>
          </cell>
          <cell r="BD19">
            <v>3</v>
          </cell>
          <cell r="BE19">
            <v>4</v>
          </cell>
          <cell r="BF19" t="str">
            <v>1 3 4</v>
          </cell>
          <cell r="BG19">
            <v>441.62237956000001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441.62237956000001</v>
          </cell>
          <cell r="BM19">
            <v>110.062245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110.062245</v>
          </cell>
          <cell r="BS19">
            <v>47.727706269999999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47.727706269999999</v>
          </cell>
          <cell r="BY19">
            <v>30.18667636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30.18667636</v>
          </cell>
          <cell r="CE19">
            <v>253.64575192999999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253.64575192999999</v>
          </cell>
          <cell r="CK19">
            <v>253.64575192999999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253.64575192999999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1293.3062848305085</v>
          </cell>
          <cell r="CY19">
            <v>31.267579170000001</v>
          </cell>
          <cell r="CZ19">
            <v>488.8869117383</v>
          </cell>
          <cell r="DA19">
            <v>703.64054016666705</v>
          </cell>
          <cell r="DB19">
            <v>69.511253755541446</v>
          </cell>
          <cell r="DE19">
            <v>1260.72925345</v>
          </cell>
          <cell r="DG19">
            <v>563.58343369050851</v>
          </cell>
          <cell r="DH19">
            <v>421.76399499050854</v>
          </cell>
          <cell r="DI19">
            <v>141.81943869999998</v>
          </cell>
          <cell r="DJ19">
            <v>0</v>
          </cell>
          <cell r="DK19">
            <v>10.03741595</v>
          </cell>
          <cell r="DL19">
            <v>123.22278823000001</v>
          </cell>
          <cell r="DM19">
            <v>8.559234520000004</v>
          </cell>
          <cell r="DN19">
            <v>421.76399499050842</v>
          </cell>
          <cell r="DS19">
            <v>0</v>
          </cell>
          <cell r="DT19">
            <v>65.65459851</v>
          </cell>
          <cell r="DU19">
            <v>122.04421133</v>
          </cell>
          <cell r="DV19">
            <v>234.0651851505084</v>
          </cell>
          <cell r="DW19">
            <v>234.0651851505084</v>
          </cell>
          <cell r="DX19" t="str">
            <v/>
          </cell>
          <cell r="DY19">
            <v>1</v>
          </cell>
          <cell r="DZ19">
            <v>1</v>
          </cell>
          <cell r="EA19">
            <v>1</v>
          </cell>
          <cell r="EB19" t="str">
            <v>1 1 1</v>
          </cell>
          <cell r="EC19">
            <v>389.18696361000002</v>
          </cell>
          <cell r="ED19">
            <v>0.70974466999999997</v>
          </cell>
          <cell r="EE19">
            <v>381.22147746000002</v>
          </cell>
          <cell r="EF19">
            <v>0</v>
          </cell>
          <cell r="EG19">
            <v>7.2557414800000002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65.65459851</v>
          </cell>
          <cell r="EN19">
            <v>0.70974466999999997</v>
          </cell>
          <cell r="EO19">
            <v>64.944853839999993</v>
          </cell>
          <cell r="EP19">
            <v>0</v>
          </cell>
          <cell r="EQ19">
            <v>0</v>
          </cell>
          <cell r="ER19">
            <v>122.04421133</v>
          </cell>
          <cell r="ES19">
            <v>0</v>
          </cell>
          <cell r="ET19">
            <v>119.41700634</v>
          </cell>
          <cell r="EU19">
            <v>0</v>
          </cell>
          <cell r="EV19">
            <v>2.6272049900000001</v>
          </cell>
          <cell r="EW19">
            <v>201.48815377</v>
          </cell>
          <cell r="EX19">
            <v>0</v>
          </cell>
          <cell r="EY19">
            <v>196.85961728000001</v>
          </cell>
          <cell r="EZ19">
            <v>0</v>
          </cell>
          <cell r="FA19">
            <v>4.6285364900000001</v>
          </cell>
          <cell r="FB19">
            <v>201.48815377</v>
          </cell>
          <cell r="FC19">
            <v>0</v>
          </cell>
          <cell r="FD19">
            <v>196.85961728000001</v>
          </cell>
          <cell r="FE19">
            <v>0</v>
          </cell>
          <cell r="FF19">
            <v>4.6285364900000001</v>
          </cell>
          <cell r="FG19" t="str">
            <v/>
          </cell>
          <cell r="FH19">
            <v>1</v>
          </cell>
          <cell r="FI19">
            <v>1</v>
          </cell>
          <cell r="FJ19">
            <v>1</v>
          </cell>
          <cell r="FK19" t="str">
            <v>1 1 1</v>
          </cell>
          <cell r="FN19">
            <v>1293.3062848305085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604.40844041050832</v>
          </cell>
          <cell r="GL19">
            <v>0</v>
          </cell>
          <cell r="GM19">
            <v>0</v>
          </cell>
          <cell r="GN19">
            <v>0</v>
          </cell>
          <cell r="GO19">
            <v>42.414000000000001</v>
          </cell>
          <cell r="GP19">
            <v>0</v>
          </cell>
          <cell r="GQ19">
            <v>0</v>
          </cell>
          <cell r="GR19">
            <v>42.414000000000001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604.40844041050832</v>
          </cell>
          <cell r="ID19">
            <v>0</v>
          </cell>
          <cell r="IE19">
            <v>0</v>
          </cell>
          <cell r="IF19">
            <v>0</v>
          </cell>
          <cell r="IG19">
            <v>42.414000000000001</v>
          </cell>
          <cell r="IH19">
            <v>0</v>
          </cell>
          <cell r="II19">
            <v>0</v>
          </cell>
          <cell r="IJ19">
            <v>42.414000000000001</v>
          </cell>
          <cell r="IK19">
            <v>0</v>
          </cell>
          <cell r="IL19">
            <v>0</v>
          </cell>
          <cell r="IM19">
            <v>0</v>
          </cell>
          <cell r="IN19">
            <v>604.40844041050832</v>
          </cell>
          <cell r="IO19">
            <v>0</v>
          </cell>
          <cell r="IP19">
            <v>0</v>
          </cell>
          <cell r="IQ19">
            <v>0</v>
          </cell>
          <cell r="IR19">
            <v>42.414000000000001</v>
          </cell>
          <cell r="IS19">
            <v>0</v>
          </cell>
          <cell r="IT19">
            <v>0</v>
          </cell>
          <cell r="IU19">
            <v>42.414000000000001</v>
          </cell>
          <cell r="IV19">
            <v>0</v>
          </cell>
          <cell r="IW19">
            <v>0</v>
          </cell>
          <cell r="IX19">
            <v>0</v>
          </cell>
          <cell r="IY19">
            <v>571.83140902999992</v>
          </cell>
          <cell r="IZ19">
            <v>0</v>
          </cell>
          <cell r="JA19">
            <v>0</v>
          </cell>
          <cell r="JB19">
            <v>0</v>
          </cell>
          <cell r="JC19">
            <v>41.98</v>
          </cell>
          <cell r="JD19">
            <v>0</v>
          </cell>
          <cell r="JE19">
            <v>0</v>
          </cell>
          <cell r="JF19">
            <v>41.98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571.83140902999992</v>
          </cell>
          <cell r="KR19">
            <v>0</v>
          </cell>
          <cell r="KS19">
            <v>0</v>
          </cell>
          <cell r="KT19">
            <v>0</v>
          </cell>
          <cell r="KU19">
            <v>41.98</v>
          </cell>
          <cell r="KV19">
            <v>0</v>
          </cell>
          <cell r="KW19">
            <v>0</v>
          </cell>
          <cell r="KX19">
            <v>41.98</v>
          </cell>
          <cell r="KY19">
            <v>0</v>
          </cell>
          <cell r="KZ19">
            <v>0</v>
          </cell>
          <cell r="LA19">
            <v>0</v>
          </cell>
          <cell r="LB19">
            <v>571.83140902999992</v>
          </cell>
          <cell r="LC19">
            <v>0</v>
          </cell>
          <cell r="LD19">
            <v>0</v>
          </cell>
          <cell r="LE19">
            <v>0</v>
          </cell>
          <cell r="LF19">
            <v>41.98</v>
          </cell>
          <cell r="LG19">
            <v>0</v>
          </cell>
          <cell r="LH19">
            <v>0</v>
          </cell>
          <cell r="LI19">
            <v>41.98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2025</v>
          </cell>
          <cell r="OO19">
            <v>2025</v>
          </cell>
          <cell r="OP19" t="str">
            <v>с</v>
          </cell>
          <cell r="OT19">
            <v>1547.0243650808379</v>
          </cell>
          <cell r="OV19">
            <v>48.305999999999997</v>
          </cell>
          <cell r="OW19">
            <v>80</v>
          </cell>
          <cell r="OX19">
            <v>0</v>
          </cell>
          <cell r="OY19">
            <v>0</v>
          </cell>
          <cell r="OZ19">
            <v>1260.7292534499998</v>
          </cell>
        </row>
        <row r="20">
          <cell r="A20" t="str">
            <v>M_Che442</v>
          </cell>
          <cell r="B20" t="str">
            <v>1.1.1.1.3</v>
          </cell>
          <cell r="C20" t="str">
    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20" t="str">
            <v>M_Che442</v>
          </cell>
          <cell r="E20">
            <v>4012.4142746270718</v>
          </cell>
          <cell r="H20">
            <v>2601.7239516700001</v>
          </cell>
          <cell r="J20">
            <v>3945.1561845970718</v>
          </cell>
          <cell r="K20">
            <v>3457.2011648870721</v>
          </cell>
          <cell r="L20">
            <v>487.95501970999999</v>
          </cell>
          <cell r="M20">
            <v>0</v>
          </cell>
          <cell r="N20">
            <v>0</v>
          </cell>
          <cell r="O20">
            <v>0</v>
          </cell>
          <cell r="P20">
            <v>487.95501970999999</v>
          </cell>
          <cell r="Q20">
            <v>0</v>
          </cell>
          <cell r="R20">
            <v>2457.7694852097702</v>
          </cell>
          <cell r="S20">
            <v>0</v>
          </cell>
          <cell r="T20">
            <v>0</v>
          </cell>
          <cell r="U20">
            <v>0</v>
          </cell>
          <cell r="V20">
            <v>2457.7694852097702</v>
          </cell>
          <cell r="W20">
            <v>0</v>
          </cell>
          <cell r="X20">
            <v>363.4660033275789</v>
          </cell>
          <cell r="Y20">
            <v>0</v>
          </cell>
          <cell r="Z20">
            <v>0</v>
          </cell>
          <cell r="AA20">
            <v>0</v>
          </cell>
          <cell r="AB20">
            <v>363.4660033275789</v>
          </cell>
          <cell r="AC20">
            <v>0</v>
          </cell>
          <cell r="AD20">
            <v>1014.1427553257896</v>
          </cell>
          <cell r="AE20">
            <v>0</v>
          </cell>
          <cell r="AF20">
            <v>0</v>
          </cell>
          <cell r="AG20">
            <v>0</v>
          </cell>
          <cell r="AH20">
            <v>1014.1427553257896</v>
          </cell>
          <cell r="AI20">
            <v>0</v>
          </cell>
          <cell r="AJ20">
            <v>316.32261320421031</v>
          </cell>
          <cell r="AK20">
            <v>0</v>
          </cell>
          <cell r="AL20">
            <v>0</v>
          </cell>
          <cell r="AM20">
            <v>0</v>
          </cell>
          <cell r="AN20">
            <v>316.32261320421031</v>
          </cell>
          <cell r="AO20">
            <v>0</v>
          </cell>
          <cell r="AP20">
            <v>763.83811335219139</v>
          </cell>
          <cell r="AQ20">
            <v>0</v>
          </cell>
          <cell r="AR20">
            <v>0</v>
          </cell>
          <cell r="AS20">
            <v>0</v>
          </cell>
          <cell r="AT20">
            <v>763.83811335219139</v>
          </cell>
          <cell r="AU20">
            <v>0</v>
          </cell>
          <cell r="AV20">
            <v>763.83811335219139</v>
          </cell>
          <cell r="AW20">
            <v>0</v>
          </cell>
          <cell r="AX20">
            <v>0</v>
          </cell>
          <cell r="AY20">
            <v>0</v>
          </cell>
          <cell r="AZ20">
            <v>763.83811335219139</v>
          </cell>
          <cell r="BA20">
            <v>0</v>
          </cell>
          <cell r="BB20">
            <v>1</v>
          </cell>
          <cell r="BC20" t="str">
            <v/>
          </cell>
          <cell r="BD20">
            <v>3</v>
          </cell>
          <cell r="BE20" t="str">
            <v/>
          </cell>
          <cell r="BF20" t="str">
            <v>1 3</v>
          </cell>
          <cell r="BG20">
            <v>2046.51084193</v>
          </cell>
          <cell r="BH20">
            <v>0</v>
          </cell>
          <cell r="BI20">
            <v>0</v>
          </cell>
          <cell r="BJ20">
            <v>0</v>
          </cell>
          <cell r="BK20">
            <v>2038.4260419299999</v>
          </cell>
          <cell r="BL20">
            <v>8.0847999999999729</v>
          </cell>
          <cell r="BM20">
            <v>322.50968736999999</v>
          </cell>
          <cell r="BN20">
            <v>0</v>
          </cell>
          <cell r="BO20">
            <v>0</v>
          </cell>
          <cell r="BP20">
            <v>0</v>
          </cell>
          <cell r="BQ20">
            <v>322.50968736999999</v>
          </cell>
          <cell r="BR20">
            <v>0</v>
          </cell>
          <cell r="BS20">
            <v>944.07498242999998</v>
          </cell>
          <cell r="BT20">
            <v>0</v>
          </cell>
          <cell r="BU20">
            <v>0</v>
          </cell>
          <cell r="BV20">
            <v>0</v>
          </cell>
          <cell r="BW20">
            <v>944.07498242999998</v>
          </cell>
          <cell r="BX20">
            <v>0</v>
          </cell>
          <cell r="BY20">
            <v>247.01747245999999</v>
          </cell>
          <cell r="BZ20">
            <v>0</v>
          </cell>
          <cell r="CA20">
            <v>0</v>
          </cell>
          <cell r="CB20">
            <v>0</v>
          </cell>
          <cell r="CC20">
            <v>247.01747245999999</v>
          </cell>
          <cell r="CD20">
            <v>0</v>
          </cell>
          <cell r="CE20">
            <v>532.90869966999992</v>
          </cell>
          <cell r="CF20">
            <v>0</v>
          </cell>
          <cell r="CG20">
            <v>0</v>
          </cell>
          <cell r="CH20">
            <v>0</v>
          </cell>
          <cell r="CI20">
            <v>524.82389966999995</v>
          </cell>
          <cell r="CJ20">
            <v>8.0847999999999729</v>
          </cell>
          <cell r="CK20">
            <v>532.90869966999992</v>
          </cell>
          <cell r="CL20">
            <v>0</v>
          </cell>
          <cell r="CM20">
            <v>0</v>
          </cell>
          <cell r="CN20">
            <v>0</v>
          </cell>
          <cell r="CO20">
            <v>524.82389966999995</v>
          </cell>
          <cell r="CP20">
            <v>8.0847999999999729</v>
          </cell>
          <cell r="CQ20">
            <v>1</v>
          </cell>
          <cell r="CR20" t="str">
            <v/>
          </cell>
          <cell r="CS20" t="str">
            <v/>
          </cell>
          <cell r="CT20" t="str">
            <v/>
          </cell>
          <cell r="CU20" t="str">
            <v>1</v>
          </cell>
          <cell r="CX20">
            <v>3343.6785621892295</v>
          </cell>
          <cell r="CY20">
            <v>117.60494</v>
          </cell>
          <cell r="CZ20">
            <v>2641.2774899999999</v>
          </cell>
          <cell r="DA20">
            <v>395.12468999999999</v>
          </cell>
          <cell r="DB20">
            <v>189.67144218922948</v>
          </cell>
          <cell r="DE20">
            <v>1559.57289395</v>
          </cell>
          <cell r="DG20">
            <v>3242.4768278892298</v>
          </cell>
          <cell r="DH20">
            <v>2949.9464785892296</v>
          </cell>
          <cell r="DI20">
            <v>292.53034930000001</v>
          </cell>
          <cell r="DJ20">
            <v>15.6107</v>
          </cell>
          <cell r="DK20">
            <v>274.07408084000002</v>
          </cell>
          <cell r="DL20">
            <v>0</v>
          </cell>
          <cell r="DM20">
            <v>2.8455684599999813</v>
          </cell>
          <cell r="DN20">
            <v>2949.9464785892296</v>
          </cell>
          <cell r="DS20">
            <v>11.377832602631571</v>
          </cell>
          <cell r="DT20">
            <v>553.05495065842115</v>
          </cell>
          <cell r="DU20">
            <v>509.5302055184211</v>
          </cell>
          <cell r="DV20">
            <v>1875.9834898097556</v>
          </cell>
          <cell r="DW20">
            <v>1875.9834898097556</v>
          </cell>
          <cell r="DX20" t="str">
            <v/>
          </cell>
          <cell r="DY20">
            <v>1</v>
          </cell>
          <cell r="DZ20">
            <v>1</v>
          </cell>
          <cell r="EA20">
            <v>1</v>
          </cell>
          <cell r="EB20" t="str">
            <v>1 1 1</v>
          </cell>
          <cell r="EC20">
            <v>1165.8408103500001</v>
          </cell>
          <cell r="ED20">
            <v>0</v>
          </cell>
          <cell r="EE20">
            <v>677.74733691000006</v>
          </cell>
          <cell r="EF20">
            <v>455.31600754999999</v>
          </cell>
          <cell r="EG20">
            <v>32.777465890000002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489.75274113</v>
          </cell>
          <cell r="EN20">
            <v>0</v>
          </cell>
          <cell r="EO20">
            <v>125.22194185000001</v>
          </cell>
          <cell r="EP20">
            <v>358.52011127999998</v>
          </cell>
          <cell r="EQ20">
            <v>6.010688</v>
          </cell>
          <cell r="ER20">
            <v>460.01276883999998</v>
          </cell>
          <cell r="ES20">
            <v>0</v>
          </cell>
          <cell r="ET20">
            <v>455.07670082999999</v>
          </cell>
          <cell r="EU20">
            <v>3.33264249</v>
          </cell>
          <cell r="EV20">
            <v>1.60342552</v>
          </cell>
          <cell r="EW20">
            <v>216.07530037999999</v>
          </cell>
          <cell r="EX20">
            <v>0</v>
          </cell>
          <cell r="EY20">
            <v>97.448694230000001</v>
          </cell>
          <cell r="EZ20">
            <v>93.463253780000002</v>
          </cell>
          <cell r="FA20">
            <v>25.163352369999998</v>
          </cell>
          <cell r="FB20">
            <v>216.07530037999999</v>
          </cell>
          <cell r="FC20">
            <v>0</v>
          </cell>
          <cell r="FD20">
            <v>97.448694230000001</v>
          </cell>
          <cell r="FE20">
            <v>93.463253780000002</v>
          </cell>
          <cell r="FF20">
            <v>25.163352369999998</v>
          </cell>
          <cell r="FG20">
            <v>1</v>
          </cell>
          <cell r="FH20">
            <v>1</v>
          </cell>
          <cell r="FI20">
            <v>1</v>
          </cell>
          <cell r="FJ20">
            <v>1</v>
          </cell>
          <cell r="FK20" t="str">
            <v>1 1 1 1</v>
          </cell>
          <cell r="FN20">
            <v>3343.6785621892295</v>
          </cell>
          <cell r="FO20">
            <v>0</v>
          </cell>
          <cell r="FP20">
            <v>20</v>
          </cell>
          <cell r="FQ20">
            <v>0</v>
          </cell>
          <cell r="FR20">
            <v>71</v>
          </cell>
          <cell r="FS20">
            <v>0</v>
          </cell>
          <cell r="FT20">
            <v>71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0</v>
          </cell>
          <cell r="GL20">
            <v>0</v>
          </cell>
          <cell r="GM20">
            <v>0</v>
          </cell>
          <cell r="GN20">
            <v>0</v>
          </cell>
          <cell r="GO20">
            <v>0</v>
          </cell>
          <cell r="GP20">
            <v>0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0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0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2022</v>
          </cell>
          <cell r="OM20">
            <v>2025</v>
          </cell>
          <cell r="ON20">
            <v>2025</v>
          </cell>
          <cell r="OO20">
            <v>2025</v>
          </cell>
          <cell r="OP20" t="str">
            <v>с</v>
          </cell>
          <cell r="OT20">
            <v>4012.4142746270718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O_Che480_24</v>
          </cell>
          <cell r="B21" t="str">
            <v>1.1.1.1.3</v>
          </cell>
          <cell r="C21" t="str">
            <v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v>
          </cell>
          <cell r="D21" t="str">
            <v>O_Che480_24</v>
          </cell>
          <cell r="E21" t="str">
            <v>нд</v>
          </cell>
          <cell r="H21">
            <v>7.9282091399999999</v>
          </cell>
          <cell r="J21">
            <v>8.5819639100000007</v>
          </cell>
          <cell r="K21">
            <v>8.5819639100000007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нд</v>
          </cell>
          <cell r="S21" t="str">
            <v>нд</v>
          </cell>
          <cell r="T21" t="str">
            <v>нд</v>
          </cell>
          <cell r="U21" t="str">
            <v>нд</v>
          </cell>
          <cell r="V21" t="str">
            <v>нд</v>
          </cell>
          <cell r="W21" t="str">
            <v>нд</v>
          </cell>
          <cell r="X21" t="str">
            <v>нд</v>
          </cell>
          <cell r="Y21" t="str">
            <v>нд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 t="str">
            <v>нд</v>
          </cell>
          <cell r="AH21" t="str">
            <v>нд</v>
          </cell>
          <cell r="AI21" t="str">
            <v>нд</v>
          </cell>
          <cell r="AJ21" t="str">
            <v>нд</v>
          </cell>
          <cell r="AK21" t="str">
            <v>нд</v>
          </cell>
          <cell r="AL21" t="str">
            <v>нд</v>
          </cell>
          <cell r="AM21" t="str">
            <v>нд</v>
          </cell>
          <cell r="AN21" t="str">
            <v>нд</v>
          </cell>
          <cell r="AO21" t="str">
            <v>нд</v>
          </cell>
          <cell r="AP21" t="str">
            <v>нд</v>
          </cell>
          <cell r="AQ21" t="str">
            <v>нд</v>
          </cell>
          <cell r="AR21" t="str">
            <v>нд</v>
          </cell>
          <cell r="AS21" t="str">
            <v>нд</v>
          </cell>
          <cell r="AT21" t="str">
            <v>нд</v>
          </cell>
          <cell r="AU21" t="str">
            <v>нд</v>
          </cell>
          <cell r="AV21" t="str">
            <v>нд</v>
          </cell>
          <cell r="AW21" t="str">
            <v>нд</v>
          </cell>
          <cell r="AX21" t="str">
            <v>нд</v>
          </cell>
          <cell r="AY21" t="str">
            <v>нд</v>
          </cell>
          <cell r="AZ21" t="str">
            <v>нд</v>
          </cell>
          <cell r="BA21" t="str">
            <v>нд</v>
          </cell>
          <cell r="BB21">
            <v>1</v>
          </cell>
          <cell r="BC21">
            <v>2</v>
          </cell>
          <cell r="BD21">
            <v>3</v>
          </cell>
          <cell r="BE21" t="str">
            <v/>
          </cell>
          <cell r="BF21" t="str">
            <v>1 2 3</v>
          </cell>
          <cell r="BG21">
            <v>7.9282091399999999</v>
          </cell>
          <cell r="BH21">
            <v>0</v>
          </cell>
          <cell r="BI21">
            <v>0</v>
          </cell>
          <cell r="BJ21">
            <v>0</v>
          </cell>
          <cell r="BK21">
            <v>7.9282091399999999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7.9282091399999999</v>
          </cell>
          <cell r="CF21">
            <v>0</v>
          </cell>
          <cell r="CG21">
            <v>0</v>
          </cell>
          <cell r="CH21">
            <v>0</v>
          </cell>
          <cell r="CI21">
            <v>7.9282091399999999</v>
          </cell>
          <cell r="CJ21">
            <v>0</v>
          </cell>
          <cell r="CK21">
            <v>7.9282091399999999</v>
          </cell>
          <cell r="CL21">
            <v>0</v>
          </cell>
          <cell r="CM21">
            <v>0</v>
          </cell>
          <cell r="CN21">
            <v>0</v>
          </cell>
          <cell r="CO21">
            <v>7.9282091399999999</v>
          </cell>
          <cell r="CP21">
            <v>0</v>
          </cell>
          <cell r="CQ21">
            <v>1</v>
          </cell>
          <cell r="CR21">
            <v>2</v>
          </cell>
          <cell r="CS21">
            <v>3</v>
          </cell>
          <cell r="CT21" t="str">
            <v/>
          </cell>
          <cell r="CU21" t="str">
            <v>1 2 3</v>
          </cell>
          <cell r="CX21" t="str">
            <v>нд</v>
          </cell>
          <cell r="CY21" t="str">
            <v>нд</v>
          </cell>
          <cell r="CZ21" t="str">
            <v>нд</v>
          </cell>
          <cell r="DA21" t="str">
            <v>нд</v>
          </cell>
          <cell r="DB21" t="str">
            <v>нд</v>
          </cell>
          <cell r="DE21">
            <v>6.9545694200000003</v>
          </cell>
          <cell r="DG21">
            <v>7.1516365916666675</v>
          </cell>
          <cell r="DH21">
            <v>7.1516365916666675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 t="str">
            <v>нд</v>
          </cell>
          <cell r="DS21" t="str">
            <v>нд</v>
          </cell>
          <cell r="DT21" t="str">
            <v>нд</v>
          </cell>
          <cell r="DU21" t="str">
            <v>нд</v>
          </cell>
          <cell r="DV21" t="str">
            <v>нд</v>
          </cell>
          <cell r="DW21" t="str">
            <v>нд</v>
          </cell>
          <cell r="DX21" t="str">
            <v/>
          </cell>
          <cell r="DY21" t="str">
            <v/>
          </cell>
          <cell r="DZ21" t="str">
            <v/>
          </cell>
          <cell r="EA21">
            <v>1</v>
          </cell>
          <cell r="EB21" t="str">
            <v>1</v>
          </cell>
          <cell r="EC21">
            <v>6.9545694200000003</v>
          </cell>
          <cell r="ED21">
            <v>0.62046162000000005</v>
          </cell>
          <cell r="EE21">
            <v>6.2644481799999996</v>
          </cell>
          <cell r="EF21">
            <v>0</v>
          </cell>
          <cell r="EG21">
            <v>6.9659620000000005E-2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6.9545694200000003</v>
          </cell>
          <cell r="EX21">
            <v>0.62046162000000005</v>
          </cell>
          <cell r="EY21">
            <v>6.2644481799999996</v>
          </cell>
          <cell r="EZ21">
            <v>0</v>
          </cell>
          <cell r="FA21">
            <v>6.9659620000000005E-2</v>
          </cell>
          <cell r="FB21">
            <v>6.9545694200000003</v>
          </cell>
          <cell r="FC21">
            <v>0.62046162000000005</v>
          </cell>
          <cell r="FD21">
            <v>6.2644481799999996</v>
          </cell>
          <cell r="FE21">
            <v>0</v>
          </cell>
          <cell r="FF21">
            <v>6.9659620000000005E-2</v>
          </cell>
          <cell r="FG21">
            <v>1</v>
          </cell>
          <cell r="FH21">
            <v>1</v>
          </cell>
          <cell r="FI21">
            <v>1</v>
          </cell>
          <cell r="FJ21">
            <v>1</v>
          </cell>
          <cell r="FK21" t="str">
            <v>1 1 1 1</v>
          </cell>
          <cell r="FN21" t="str">
            <v>нд</v>
          </cell>
          <cell r="FO21" t="str">
            <v>нд</v>
          </cell>
          <cell r="FP21" t="str">
            <v>нд</v>
          </cell>
          <cell r="FQ21" t="str">
            <v>нд</v>
          </cell>
          <cell r="FR21" t="str">
            <v>нд</v>
          </cell>
          <cell r="FS21" t="str">
            <v>нд</v>
          </cell>
          <cell r="FT21" t="str">
            <v>нд</v>
          </cell>
          <cell r="FU21" t="str">
            <v>нд</v>
          </cell>
          <cell r="FV21" t="str">
            <v>нд</v>
          </cell>
          <cell r="FW21" t="str">
            <v>нд</v>
          </cell>
          <cell r="FX21" t="str">
            <v>нд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 t="str">
            <v>нд</v>
          </cell>
          <cell r="GL21" t="str">
            <v>нд</v>
          </cell>
          <cell r="GM21" t="str">
            <v>нд</v>
          </cell>
          <cell r="GN21" t="str">
            <v>нд</v>
          </cell>
          <cell r="GO21" t="str">
            <v>нд</v>
          </cell>
          <cell r="GP21" t="str">
            <v>нд</v>
          </cell>
          <cell r="GQ21" t="str">
            <v>нд</v>
          </cell>
          <cell r="GR21" t="str">
            <v>нд</v>
          </cell>
          <cell r="GS21" t="str">
            <v>нд</v>
          </cell>
          <cell r="GT21" t="str">
            <v>нд</v>
          </cell>
          <cell r="GU21" t="str">
            <v>нд</v>
          </cell>
          <cell r="GV21" t="str">
            <v>нд</v>
          </cell>
          <cell r="GW21" t="str">
            <v>нд</v>
          </cell>
          <cell r="GX21" t="str">
            <v>нд</v>
          </cell>
          <cell r="GY21" t="str">
            <v>нд</v>
          </cell>
          <cell r="GZ21" t="str">
            <v>нд</v>
          </cell>
          <cell r="HA21" t="str">
            <v>нд</v>
          </cell>
          <cell r="HB21" t="str">
            <v>нд</v>
          </cell>
          <cell r="HC21" t="str">
            <v>нд</v>
          </cell>
          <cell r="HD21" t="str">
            <v>нд</v>
          </cell>
          <cell r="HE21" t="str">
            <v>нд</v>
          </cell>
          <cell r="HF21" t="str">
            <v>нд</v>
          </cell>
          <cell r="HG21" t="str">
            <v>нд</v>
          </cell>
          <cell r="HH21" t="str">
            <v>нд</v>
          </cell>
          <cell r="HI21" t="str">
            <v>нд</v>
          </cell>
          <cell r="HJ21" t="str">
            <v>нд</v>
          </cell>
          <cell r="HK21" t="str">
            <v>нд</v>
          </cell>
          <cell r="HL21" t="str">
            <v>нд</v>
          </cell>
          <cell r="HM21" t="str">
            <v>нд</v>
          </cell>
          <cell r="HN21" t="str">
            <v>нд</v>
          </cell>
          <cell r="HO21" t="str">
            <v>нд</v>
          </cell>
          <cell r="HP21" t="str">
            <v>нд</v>
          </cell>
          <cell r="HQ21" t="str">
            <v>нд</v>
          </cell>
          <cell r="HR21" t="str">
            <v>нд</v>
          </cell>
          <cell r="HS21" t="str">
            <v>нд</v>
          </cell>
          <cell r="HT21" t="str">
            <v>нд</v>
          </cell>
          <cell r="HU21" t="str">
            <v>нд</v>
          </cell>
          <cell r="HV21" t="str">
            <v>нд</v>
          </cell>
          <cell r="HW21" t="str">
            <v>нд</v>
          </cell>
          <cell r="HX21" t="str">
            <v>нд</v>
          </cell>
          <cell r="HY21" t="str">
            <v>нд</v>
          </cell>
          <cell r="HZ21" t="str">
            <v>нд</v>
          </cell>
          <cell r="IA21" t="str">
            <v>нд</v>
          </cell>
          <cell r="IB21" t="str">
            <v>нд</v>
          </cell>
          <cell r="IC21" t="str">
            <v>нд</v>
          </cell>
          <cell r="ID21" t="str">
            <v>нд</v>
          </cell>
          <cell r="IE21" t="str">
            <v>нд</v>
          </cell>
          <cell r="IF21" t="str">
            <v>нд</v>
          </cell>
          <cell r="IG21" t="str">
            <v>нд</v>
          </cell>
          <cell r="IH21" t="str">
            <v>нд</v>
          </cell>
          <cell r="II21" t="str">
            <v>нд</v>
          </cell>
          <cell r="IJ21" t="str">
            <v>нд</v>
          </cell>
          <cell r="IK21" t="str">
            <v>нд</v>
          </cell>
          <cell r="IL21" t="str">
            <v>нд</v>
          </cell>
          <cell r="IM21" t="str">
            <v>нд</v>
          </cell>
          <cell r="IN21" t="str">
            <v>нд</v>
          </cell>
          <cell r="IO21" t="str">
            <v>нд</v>
          </cell>
          <cell r="IP21" t="str">
            <v>нд</v>
          </cell>
          <cell r="IQ21" t="str">
            <v>нд</v>
          </cell>
          <cell r="IR21" t="str">
            <v>нд</v>
          </cell>
          <cell r="IS21" t="str">
            <v>нд</v>
          </cell>
          <cell r="IT21" t="str">
            <v>нд</v>
          </cell>
          <cell r="IU21" t="str">
            <v>нд</v>
          </cell>
          <cell r="IV21" t="str">
            <v>нд</v>
          </cell>
          <cell r="IW21" t="str">
            <v>нд</v>
          </cell>
          <cell r="IX21" t="str">
            <v>нд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 t="str">
            <v>нд</v>
          </cell>
          <cell r="LR21" t="str">
            <v>нд</v>
          </cell>
          <cell r="LS21" t="str">
            <v>нд</v>
          </cell>
          <cell r="LT21" t="str">
            <v>нд</v>
          </cell>
          <cell r="LU21" t="str">
            <v>нд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 t="str">
            <v>нд</v>
          </cell>
          <cell r="MD21" t="str">
            <v>нд</v>
          </cell>
          <cell r="ME21" t="str">
            <v>нд</v>
          </cell>
          <cell r="MF21" t="str">
            <v>нд</v>
          </cell>
          <cell r="MG21" t="str">
            <v>нд</v>
          </cell>
          <cell r="MH21" t="str">
            <v>нд</v>
          </cell>
          <cell r="MI21" t="str">
            <v>нд</v>
          </cell>
          <cell r="MJ21" t="str">
            <v>нд</v>
          </cell>
          <cell r="MK21" t="str">
            <v>нд</v>
          </cell>
          <cell r="ML21" t="str">
            <v>нд</v>
          </cell>
          <cell r="MM21" t="str">
            <v>нд</v>
          </cell>
          <cell r="MN21" t="str">
            <v>нд</v>
          </cell>
          <cell r="MO21" t="str">
            <v>нд</v>
          </cell>
          <cell r="MP21" t="str">
            <v>нд</v>
          </cell>
          <cell r="MQ21" t="str">
            <v>нд</v>
          </cell>
          <cell r="MR21" t="str">
            <v>нд</v>
          </cell>
          <cell r="MS21" t="str">
            <v>нд</v>
          </cell>
          <cell r="MT21" t="str">
            <v>нд</v>
          </cell>
          <cell r="MU21" t="str">
            <v>нд</v>
          </cell>
          <cell r="MV21" t="str">
            <v>нд</v>
          </cell>
          <cell r="MW21" t="str">
            <v>нд</v>
          </cell>
          <cell r="MX21" t="str">
            <v>нд</v>
          </cell>
          <cell r="MY21" t="str">
            <v>нд</v>
          </cell>
          <cell r="MZ21" t="str">
            <v>нд</v>
          </cell>
          <cell r="NA21" t="str">
            <v>нд</v>
          </cell>
          <cell r="NB21" t="str">
            <v>нд</v>
          </cell>
          <cell r="NC21" t="str">
            <v>нд</v>
          </cell>
          <cell r="ND21" t="str">
            <v>нд</v>
          </cell>
          <cell r="NE21" t="str">
            <v>нд</v>
          </cell>
          <cell r="NF21" t="str">
            <v>нд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2024</v>
          </cell>
          <cell r="OM21">
            <v>2025</v>
          </cell>
          <cell r="ON21">
            <v>2025</v>
          </cell>
          <cell r="OO21">
            <v>2025</v>
          </cell>
          <cell r="OP21" t="str">
            <v>с</v>
          </cell>
          <cell r="OT21">
            <v>8.5819639100000007</v>
          </cell>
          <cell r="OV21">
            <v>0</v>
          </cell>
          <cell r="OW21">
            <v>0</v>
          </cell>
          <cell r="OX21">
            <v>0</v>
          </cell>
          <cell r="OY21">
            <v>0</v>
          </cell>
          <cell r="OZ21">
            <v>0</v>
          </cell>
        </row>
        <row r="22">
          <cell r="A22" t="str">
            <v>O_Che463_23</v>
          </cell>
          <cell r="B22" t="str">
            <v>1.1.1.1.3</v>
          </cell>
          <cell r="C22" t="str">
            <v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22" t="str">
            <v>O_Che463_23</v>
          </cell>
          <cell r="E22">
            <v>19.211106745999999</v>
          </cell>
          <cell r="H22">
            <v>18.256431444</v>
          </cell>
          <cell r="J22">
            <v>10.191513901999997</v>
          </cell>
          <cell r="K22">
            <v>10.191513901999997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10.191513901999997</v>
          </cell>
          <cell r="S22">
            <v>0</v>
          </cell>
          <cell r="T22">
            <v>0</v>
          </cell>
          <cell r="U22">
            <v>0</v>
          </cell>
          <cell r="V22">
            <v>8.98759291</v>
          </cell>
          <cell r="W22">
            <v>1.2039209919999969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10.191513901999997</v>
          </cell>
          <cell r="AQ22">
            <v>0</v>
          </cell>
          <cell r="AR22">
            <v>0</v>
          </cell>
          <cell r="AS22">
            <v>0</v>
          </cell>
          <cell r="AT22">
            <v>8.98759291</v>
          </cell>
          <cell r="AU22">
            <v>1.2039209919999969</v>
          </cell>
          <cell r="AV22">
            <v>10.191513901999997</v>
          </cell>
          <cell r="AW22">
            <v>0</v>
          </cell>
          <cell r="AX22">
            <v>0</v>
          </cell>
          <cell r="AY22">
            <v>0</v>
          </cell>
          <cell r="AZ22">
            <v>8.98759291</v>
          </cell>
          <cell r="BA22">
            <v>1.2039209919999969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9.2368386000000005</v>
          </cell>
          <cell r="BH22">
            <v>0</v>
          </cell>
          <cell r="BI22">
            <v>0</v>
          </cell>
          <cell r="BJ22">
            <v>0</v>
          </cell>
          <cell r="BK22">
            <v>9.2368386000000005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9.2368386000000005</v>
          </cell>
          <cell r="CF22">
            <v>0</v>
          </cell>
          <cell r="CG22">
            <v>0</v>
          </cell>
          <cell r="CH22">
            <v>0</v>
          </cell>
          <cell r="CI22">
            <v>9.2368386000000005</v>
          </cell>
          <cell r="CJ22">
            <v>0</v>
          </cell>
          <cell r="CK22">
            <v>9.2368386000000005</v>
          </cell>
          <cell r="CL22">
            <v>0</v>
          </cell>
          <cell r="CM22">
            <v>0</v>
          </cell>
          <cell r="CN22">
            <v>0</v>
          </cell>
          <cell r="CO22">
            <v>9.2368386000000005</v>
          </cell>
          <cell r="CP22">
            <v>0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16.009255621666668</v>
          </cell>
          <cell r="CY22">
            <v>1.15935962</v>
          </cell>
          <cell r="CZ22">
            <v>14.794642</v>
          </cell>
          <cell r="DA22">
            <v>0</v>
          </cell>
          <cell r="DB22">
            <v>5.5254001666668273E-2</v>
          </cell>
          <cell r="DE22">
            <v>15.98298269</v>
          </cell>
          <cell r="DG22">
            <v>8.1583510016666683</v>
          </cell>
          <cell r="DH22">
            <v>8.1583510016666683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8.1583510016666683</v>
          </cell>
          <cell r="DS22">
            <v>0</v>
          </cell>
          <cell r="DT22">
            <v>0</v>
          </cell>
          <cell r="DU22">
            <v>0</v>
          </cell>
          <cell r="DV22">
            <v>8.1583510016666683</v>
          </cell>
          <cell r="DW22">
            <v>8.1583510016666683</v>
          </cell>
          <cell r="DX22" t="str">
            <v/>
          </cell>
          <cell r="DY22" t="str">
            <v/>
          </cell>
          <cell r="DZ22" t="str">
            <v/>
          </cell>
          <cell r="EA22">
            <v>1</v>
          </cell>
          <cell r="EB22" t="str">
            <v>1</v>
          </cell>
          <cell r="EC22">
            <v>8.1320780700000004</v>
          </cell>
          <cell r="ED22">
            <v>0</v>
          </cell>
          <cell r="EE22">
            <v>8.0625499999999999</v>
          </cell>
          <cell r="EF22">
            <v>0</v>
          </cell>
          <cell r="EG22">
            <v>6.9528069999999997E-2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8.1320780700000004</v>
          </cell>
          <cell r="EX22">
            <v>0</v>
          </cell>
          <cell r="EY22">
            <v>8.0625499999999999</v>
          </cell>
          <cell r="EZ22">
            <v>0</v>
          </cell>
          <cell r="FA22">
            <v>6.9528069999999997E-2</v>
          </cell>
          <cell r="FB22">
            <v>8.1320780700000004</v>
          </cell>
          <cell r="FC22">
            <v>0</v>
          </cell>
          <cell r="FD22">
            <v>8.0625499999999999</v>
          </cell>
          <cell r="FE22">
            <v>0</v>
          </cell>
          <cell r="FF22">
            <v>6.9528069999999997E-2</v>
          </cell>
          <cell r="FG22" t="str">
            <v/>
          </cell>
          <cell r="FH22" t="str">
            <v/>
          </cell>
          <cell r="FI22" t="str">
            <v/>
          </cell>
          <cell r="FJ22">
            <v>1</v>
          </cell>
          <cell r="FK22" t="str">
            <v>1</v>
          </cell>
          <cell r="FN22">
            <v>16.009255621666668</v>
          </cell>
          <cell r="FO22">
            <v>0</v>
          </cell>
          <cell r="FP22">
            <v>0</v>
          </cell>
          <cell r="FQ22">
            <v>0</v>
          </cell>
          <cell r="FR22">
            <v>4</v>
          </cell>
          <cell r="FS22">
            <v>0</v>
          </cell>
          <cell r="FT22">
            <v>0</v>
          </cell>
          <cell r="FU22">
            <v>4</v>
          </cell>
          <cell r="FV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16.009255621666668</v>
          </cell>
          <cell r="GL22">
            <v>0</v>
          </cell>
          <cell r="GM22">
            <v>0</v>
          </cell>
          <cell r="GN22">
            <v>0</v>
          </cell>
          <cell r="GO22">
            <v>4</v>
          </cell>
          <cell r="GP22">
            <v>0</v>
          </cell>
          <cell r="GQ22">
            <v>0</v>
          </cell>
          <cell r="GR22">
            <v>4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16.009255621666668</v>
          </cell>
          <cell r="ID22">
            <v>0</v>
          </cell>
          <cell r="IE22">
            <v>0</v>
          </cell>
          <cell r="IF22">
            <v>0</v>
          </cell>
          <cell r="IG22">
            <v>4</v>
          </cell>
          <cell r="IH22">
            <v>0</v>
          </cell>
          <cell r="II22">
            <v>0</v>
          </cell>
          <cell r="IJ22">
            <v>4</v>
          </cell>
          <cell r="IK22">
            <v>0</v>
          </cell>
          <cell r="IL22">
            <v>0</v>
          </cell>
          <cell r="IM22">
            <v>0</v>
          </cell>
          <cell r="IN22">
            <v>16.009255621666668</v>
          </cell>
          <cell r="IO22">
            <v>0</v>
          </cell>
          <cell r="IP22">
            <v>0</v>
          </cell>
          <cell r="IQ22">
            <v>0</v>
          </cell>
          <cell r="IR22">
            <v>4</v>
          </cell>
          <cell r="IS22">
            <v>0</v>
          </cell>
          <cell r="IT22">
            <v>0</v>
          </cell>
          <cell r="IU22">
            <v>4</v>
          </cell>
          <cell r="IV22">
            <v>0</v>
          </cell>
          <cell r="IW22">
            <v>0</v>
          </cell>
          <cell r="IX22">
            <v>0</v>
          </cell>
          <cell r="IY22">
            <v>14.82362307</v>
          </cell>
          <cell r="IZ22">
            <v>0</v>
          </cell>
          <cell r="JA22">
            <v>0</v>
          </cell>
          <cell r="JB22">
            <v>0</v>
          </cell>
          <cell r="JC22">
            <v>4</v>
          </cell>
          <cell r="JD22">
            <v>0</v>
          </cell>
          <cell r="JE22">
            <v>0</v>
          </cell>
          <cell r="JF22">
            <v>4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14.82362307</v>
          </cell>
          <cell r="KR22">
            <v>0</v>
          </cell>
          <cell r="KS22">
            <v>0</v>
          </cell>
          <cell r="KT22">
            <v>0</v>
          </cell>
          <cell r="KU22">
            <v>4</v>
          </cell>
          <cell r="KV22">
            <v>0</v>
          </cell>
          <cell r="KW22">
            <v>0</v>
          </cell>
          <cell r="KX22">
            <v>4</v>
          </cell>
          <cell r="KY22">
            <v>0</v>
          </cell>
          <cell r="KZ22">
            <v>0</v>
          </cell>
          <cell r="LA22">
            <v>0</v>
          </cell>
          <cell r="LB22">
            <v>14.82362307</v>
          </cell>
          <cell r="LC22">
            <v>0</v>
          </cell>
          <cell r="LD22">
            <v>0</v>
          </cell>
          <cell r="LE22">
            <v>0</v>
          </cell>
          <cell r="LF22">
            <v>4</v>
          </cell>
          <cell r="LG22">
            <v>0</v>
          </cell>
          <cell r="LH22">
            <v>0</v>
          </cell>
          <cell r="LI22">
            <v>4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19.211106745999999</v>
          </cell>
          <cell r="OV22">
            <v>4</v>
          </cell>
          <cell r="OW22">
            <v>0</v>
          </cell>
          <cell r="OX22">
            <v>0</v>
          </cell>
          <cell r="OY22">
            <v>0</v>
          </cell>
          <cell r="OZ22">
            <v>14.82362307</v>
          </cell>
        </row>
        <row r="23">
          <cell r="A23" t="str">
            <v>M_Che424</v>
          </cell>
          <cell r="B23" t="str">
            <v>1.1.1.1.3</v>
          </cell>
          <cell r="C23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3" t="str">
            <v>M_Che424</v>
          </cell>
          <cell r="E23">
            <v>31.162212995799997</v>
          </cell>
          <cell r="H23">
            <v>27.047608791799998</v>
          </cell>
          <cell r="J23">
            <v>28.691842543999996</v>
          </cell>
          <cell r="K23">
            <v>16.805371483999998</v>
          </cell>
          <cell r="L23">
            <v>11.88647106</v>
          </cell>
          <cell r="M23">
            <v>0</v>
          </cell>
          <cell r="N23">
            <v>0</v>
          </cell>
          <cell r="O23">
            <v>0</v>
          </cell>
          <cell r="P23">
            <v>11.88647106</v>
          </cell>
          <cell r="Q23">
            <v>0</v>
          </cell>
          <cell r="R23">
            <v>16.805371483999998</v>
          </cell>
          <cell r="S23">
            <v>0</v>
          </cell>
          <cell r="T23">
            <v>0</v>
          </cell>
          <cell r="U23">
            <v>0</v>
          </cell>
          <cell r="V23">
            <v>16.805371483999998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16.805371483999998</v>
          </cell>
          <cell r="AQ23">
            <v>0</v>
          </cell>
          <cell r="AR23">
            <v>0</v>
          </cell>
          <cell r="AS23">
            <v>0</v>
          </cell>
          <cell r="AT23">
            <v>16.805371483999998</v>
          </cell>
          <cell r="AU23">
            <v>0</v>
          </cell>
          <cell r="AV23">
            <v>16.805371483999998</v>
          </cell>
          <cell r="AW23">
            <v>0</v>
          </cell>
          <cell r="AX23">
            <v>0</v>
          </cell>
          <cell r="AY23">
            <v>0</v>
          </cell>
          <cell r="AZ23">
            <v>16.805371483999998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12.690767279999999</v>
          </cell>
          <cell r="BH23">
            <v>0</v>
          </cell>
          <cell r="BI23">
            <v>0</v>
          </cell>
          <cell r="BJ23">
            <v>0</v>
          </cell>
          <cell r="BK23">
            <v>12.690767279999999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12.690767279999999</v>
          </cell>
          <cell r="CF23">
            <v>0</v>
          </cell>
          <cell r="CG23">
            <v>0</v>
          </cell>
          <cell r="CH23">
            <v>0</v>
          </cell>
          <cell r="CI23">
            <v>12.690767279999999</v>
          </cell>
          <cell r="CJ23">
            <v>0</v>
          </cell>
          <cell r="CK23">
            <v>12.690767279999999</v>
          </cell>
          <cell r="CL23">
            <v>0</v>
          </cell>
          <cell r="CM23">
            <v>0</v>
          </cell>
          <cell r="CN23">
            <v>0</v>
          </cell>
          <cell r="CO23">
            <v>12.690767279999999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25.968511666666664</v>
          </cell>
          <cell r="CY23">
            <v>2.1660323200000007</v>
          </cell>
          <cell r="CZ23">
            <v>22.712216666666666</v>
          </cell>
          <cell r="DA23">
            <v>0</v>
          </cell>
          <cell r="DB23">
            <v>1.0902626799999973</v>
          </cell>
          <cell r="DE23">
            <v>23.66074184</v>
          </cell>
          <cell r="DG23">
            <v>23.909868786666664</v>
          </cell>
          <cell r="DH23">
            <v>13.483139786666666</v>
          </cell>
          <cell r="DI23">
            <v>10.426729</v>
          </cell>
          <cell r="DJ23">
            <v>0</v>
          </cell>
          <cell r="DK23">
            <v>10.426729</v>
          </cell>
          <cell r="DL23">
            <v>0</v>
          </cell>
          <cell r="DM23">
            <v>0</v>
          </cell>
          <cell r="DN23">
            <v>13.483139786666667</v>
          </cell>
          <cell r="DS23">
            <v>0</v>
          </cell>
          <cell r="DT23">
            <v>0</v>
          </cell>
          <cell r="DU23">
            <v>0</v>
          </cell>
          <cell r="DV23">
            <v>13.483139786666667</v>
          </cell>
          <cell r="DW23">
            <v>13.483139786666667</v>
          </cell>
          <cell r="DX23" t="str">
            <v/>
          </cell>
          <cell r="DY23" t="str">
            <v/>
          </cell>
          <cell r="DZ23" t="str">
            <v/>
          </cell>
          <cell r="EA23">
            <v>1</v>
          </cell>
          <cell r="EB23" t="str">
            <v>1</v>
          </cell>
          <cell r="EC23">
            <v>11.175369960000001</v>
          </cell>
          <cell r="ED23">
            <v>0</v>
          </cell>
          <cell r="EE23">
            <v>11.052372999999999</v>
          </cell>
          <cell r="EF23">
            <v>0</v>
          </cell>
          <cell r="EG23">
            <v>0.12299696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11.175369960000001</v>
          </cell>
          <cell r="EX23">
            <v>0</v>
          </cell>
          <cell r="EY23">
            <v>11.052372999999999</v>
          </cell>
          <cell r="EZ23">
            <v>0</v>
          </cell>
          <cell r="FA23">
            <v>0.12299696</v>
          </cell>
          <cell r="FB23">
            <v>11.175369960000001</v>
          </cell>
          <cell r="FC23">
            <v>0</v>
          </cell>
          <cell r="FD23">
            <v>11.052372999999999</v>
          </cell>
          <cell r="FE23">
            <v>0</v>
          </cell>
          <cell r="FF23">
            <v>0.12299696</v>
          </cell>
          <cell r="FG23" t="str">
            <v/>
          </cell>
          <cell r="FH23" t="str">
            <v/>
          </cell>
          <cell r="FI23" t="str">
            <v/>
          </cell>
          <cell r="FJ23">
            <v>1</v>
          </cell>
          <cell r="FK23" t="str">
            <v>1</v>
          </cell>
          <cell r="FN23">
            <v>25.968511666666664</v>
          </cell>
          <cell r="FO23">
            <v>0</v>
          </cell>
          <cell r="FP23">
            <v>0</v>
          </cell>
          <cell r="FQ23">
            <v>0</v>
          </cell>
          <cell r="FR23">
            <v>5.74</v>
          </cell>
          <cell r="FS23">
            <v>0</v>
          </cell>
          <cell r="FT23">
            <v>0</v>
          </cell>
          <cell r="FU23">
            <v>5.74</v>
          </cell>
          <cell r="FV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25.968511666666668</v>
          </cell>
          <cell r="GL23">
            <v>0</v>
          </cell>
          <cell r="GM23">
            <v>0</v>
          </cell>
          <cell r="GN23">
            <v>0</v>
          </cell>
          <cell r="GO23">
            <v>5.74</v>
          </cell>
          <cell r="GP23">
            <v>0</v>
          </cell>
          <cell r="GQ23">
            <v>0</v>
          </cell>
          <cell r="GR23">
            <v>5.74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25.968511666666668</v>
          </cell>
          <cell r="ID23">
            <v>0</v>
          </cell>
          <cell r="IE23">
            <v>0</v>
          </cell>
          <cell r="IF23">
            <v>0</v>
          </cell>
          <cell r="IG23">
            <v>5.74</v>
          </cell>
          <cell r="IH23">
            <v>0</v>
          </cell>
          <cell r="II23">
            <v>0</v>
          </cell>
          <cell r="IJ23">
            <v>5.74</v>
          </cell>
          <cell r="IK23">
            <v>0</v>
          </cell>
          <cell r="IL23">
            <v>0</v>
          </cell>
          <cell r="IM23">
            <v>0</v>
          </cell>
          <cell r="IN23">
            <v>25.968511666666668</v>
          </cell>
          <cell r="IO23">
            <v>0</v>
          </cell>
          <cell r="IP23">
            <v>0</v>
          </cell>
          <cell r="IQ23">
            <v>0</v>
          </cell>
          <cell r="IR23">
            <v>5.74</v>
          </cell>
          <cell r="IS23">
            <v>0</v>
          </cell>
          <cell r="IT23">
            <v>0</v>
          </cell>
          <cell r="IU23">
            <v>5.74</v>
          </cell>
          <cell r="IV23">
            <v>0</v>
          </cell>
          <cell r="IW23">
            <v>0</v>
          </cell>
          <cell r="IX23">
            <v>0</v>
          </cell>
          <cell r="IY23">
            <v>23.66074184</v>
          </cell>
          <cell r="IZ23">
            <v>0</v>
          </cell>
          <cell r="JA23">
            <v>0</v>
          </cell>
          <cell r="JB23">
            <v>0</v>
          </cell>
          <cell r="JC23">
            <v>5.74</v>
          </cell>
          <cell r="JD23">
            <v>0</v>
          </cell>
          <cell r="JE23">
            <v>0</v>
          </cell>
          <cell r="JF23">
            <v>5.74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23.66074184</v>
          </cell>
          <cell r="KR23">
            <v>0</v>
          </cell>
          <cell r="KS23">
            <v>0</v>
          </cell>
          <cell r="KT23">
            <v>0</v>
          </cell>
          <cell r="KU23">
            <v>5.74</v>
          </cell>
          <cell r="KV23">
            <v>0</v>
          </cell>
          <cell r="KW23">
            <v>0</v>
          </cell>
          <cell r="KX23">
            <v>5.74</v>
          </cell>
          <cell r="KY23">
            <v>0</v>
          </cell>
          <cell r="KZ23">
            <v>0</v>
          </cell>
          <cell r="LA23">
            <v>0</v>
          </cell>
          <cell r="LB23">
            <v>23.66074184</v>
          </cell>
          <cell r="LC23">
            <v>0</v>
          </cell>
          <cell r="LD23">
            <v>0</v>
          </cell>
          <cell r="LE23">
            <v>0</v>
          </cell>
          <cell r="LF23">
            <v>5.74</v>
          </cell>
          <cell r="LG23">
            <v>0</v>
          </cell>
          <cell r="LH23">
            <v>0</v>
          </cell>
          <cell r="LI23">
            <v>5.74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31.162212995799997</v>
          </cell>
          <cell r="OV23">
            <v>5.74</v>
          </cell>
          <cell r="OW23">
            <v>0</v>
          </cell>
          <cell r="OX23">
            <v>0</v>
          </cell>
          <cell r="OY23">
            <v>0</v>
          </cell>
          <cell r="OZ23">
            <v>23.66074184</v>
          </cell>
        </row>
        <row r="24">
          <cell r="A24" t="str">
            <v>M_Che425</v>
          </cell>
          <cell r="B24" t="str">
            <v>1.1.1.1.3</v>
          </cell>
          <cell r="C24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4" t="str">
            <v>M_Che425</v>
          </cell>
          <cell r="E24">
            <v>4.4063809959999993</v>
          </cell>
          <cell r="H24">
            <v>3.8465919559999997</v>
          </cell>
          <cell r="J24">
            <v>3.7608543199999995</v>
          </cell>
          <cell r="K24">
            <v>0.65678479999999961</v>
          </cell>
          <cell r="L24">
            <v>3.1040695199999999</v>
          </cell>
          <cell r="M24">
            <v>0</v>
          </cell>
          <cell r="N24">
            <v>0</v>
          </cell>
          <cell r="O24">
            <v>0</v>
          </cell>
          <cell r="P24">
            <v>3.1040695199999999</v>
          </cell>
          <cell r="Q24">
            <v>0</v>
          </cell>
          <cell r="R24">
            <v>0.65678479999999961</v>
          </cell>
          <cell r="S24">
            <v>0</v>
          </cell>
          <cell r="T24">
            <v>0</v>
          </cell>
          <cell r="U24">
            <v>0</v>
          </cell>
          <cell r="V24">
            <v>0.65678479999999961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0.65678479999999961</v>
          </cell>
          <cell r="AQ24">
            <v>0</v>
          </cell>
          <cell r="AR24">
            <v>0</v>
          </cell>
          <cell r="AS24">
            <v>0</v>
          </cell>
          <cell r="AT24">
            <v>0.65678479999999961</v>
          </cell>
          <cell r="AU24">
            <v>0</v>
          </cell>
          <cell r="AV24">
            <v>0.65678479999999961</v>
          </cell>
          <cell r="AW24">
            <v>0</v>
          </cell>
          <cell r="AX24">
            <v>0</v>
          </cell>
          <cell r="AY24">
            <v>0</v>
          </cell>
          <cell r="AZ24">
            <v>0.65678479999999961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9.6995760000000097E-2</v>
          </cell>
          <cell r="BH24">
            <v>0</v>
          </cell>
          <cell r="BI24">
            <v>0</v>
          </cell>
          <cell r="BJ24">
            <v>0</v>
          </cell>
          <cell r="BK24">
            <v>9.699576000000007E-2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9.6995760000000097E-2</v>
          </cell>
          <cell r="CF24">
            <v>0</v>
          </cell>
          <cell r="CG24">
            <v>0</v>
          </cell>
          <cell r="CH24">
            <v>0</v>
          </cell>
          <cell r="CI24">
            <v>9.699576000000007E-2</v>
          </cell>
          <cell r="CJ24">
            <v>0</v>
          </cell>
          <cell r="CK24">
            <v>9.6995760000000097E-2</v>
          </cell>
          <cell r="CL24">
            <v>0</v>
          </cell>
          <cell r="CM24">
            <v>0</v>
          </cell>
          <cell r="CN24">
            <v>0</v>
          </cell>
          <cell r="CO24">
            <v>9.699576000000007E-2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3.6719841666666664</v>
          </cell>
          <cell r="CY24">
            <v>0.56003160000000007</v>
          </cell>
          <cell r="CZ24">
            <v>2.3770341666666699</v>
          </cell>
          <cell r="DA24">
            <v>0</v>
          </cell>
          <cell r="DB24">
            <v>0.73491839999999642</v>
          </cell>
          <cell r="DE24">
            <v>3.3515068000000001</v>
          </cell>
          <cell r="DG24">
            <v>3.1340452666666665</v>
          </cell>
          <cell r="DH24">
            <v>0.41117726666666643</v>
          </cell>
          <cell r="DI24">
            <v>2.7228680000000001</v>
          </cell>
          <cell r="DJ24">
            <v>0</v>
          </cell>
          <cell r="DK24">
            <v>2.7228680000000001</v>
          </cell>
          <cell r="DL24">
            <v>0</v>
          </cell>
          <cell r="DM24">
            <v>0</v>
          </cell>
          <cell r="DN24">
            <v>0.41117726666666643</v>
          </cell>
          <cell r="DS24">
            <v>0</v>
          </cell>
          <cell r="DT24">
            <v>0</v>
          </cell>
          <cell r="DU24">
            <v>0</v>
          </cell>
          <cell r="DV24">
            <v>0.41117726666666643</v>
          </cell>
          <cell r="DW24">
            <v>0.41117726666666643</v>
          </cell>
          <cell r="DX24" t="str">
            <v/>
          </cell>
          <cell r="DY24" t="str">
            <v/>
          </cell>
          <cell r="DZ24" t="str">
            <v/>
          </cell>
          <cell r="EA24">
            <v>1</v>
          </cell>
          <cell r="EB24" t="str">
            <v>1</v>
          </cell>
          <cell r="EC24">
            <v>9.06999E-2</v>
          </cell>
          <cell r="ED24">
            <v>0</v>
          </cell>
          <cell r="EE24">
            <v>8.5084000000000007E-2</v>
          </cell>
          <cell r="EF24">
            <v>0</v>
          </cell>
          <cell r="EG24">
            <v>5.6159000000000001E-3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9.06999E-2</v>
          </cell>
          <cell r="EX24">
            <v>0</v>
          </cell>
          <cell r="EY24">
            <v>8.5084000000000007E-2</v>
          </cell>
          <cell r="EZ24">
            <v>0</v>
          </cell>
          <cell r="FA24">
            <v>5.6159000000000001E-3</v>
          </cell>
          <cell r="FB24">
            <v>9.06999E-2</v>
          </cell>
          <cell r="FC24">
            <v>0</v>
          </cell>
          <cell r="FD24">
            <v>8.5084000000000007E-2</v>
          </cell>
          <cell r="FE24">
            <v>0</v>
          </cell>
          <cell r="FF24">
            <v>5.6159000000000001E-3</v>
          </cell>
          <cell r="FG24" t="str">
            <v/>
          </cell>
          <cell r="FH24" t="str">
            <v/>
          </cell>
          <cell r="FI24" t="str">
            <v/>
          </cell>
          <cell r="FJ24">
            <v>1</v>
          </cell>
          <cell r="FK24" t="str">
            <v>1</v>
          </cell>
          <cell r="FN24">
            <v>3.6719841666666664</v>
          </cell>
          <cell r="FO24">
            <v>0</v>
          </cell>
          <cell r="FP24">
            <v>0</v>
          </cell>
          <cell r="FQ24">
            <v>0</v>
          </cell>
          <cell r="FR24">
            <v>0.46</v>
          </cell>
          <cell r="FS24">
            <v>0</v>
          </cell>
          <cell r="FT24">
            <v>0</v>
          </cell>
          <cell r="FU24">
            <v>0.46</v>
          </cell>
          <cell r="FV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3.6719841666666664</v>
          </cell>
          <cell r="GL24">
            <v>0</v>
          </cell>
          <cell r="GM24">
            <v>0</v>
          </cell>
          <cell r="GN24">
            <v>0</v>
          </cell>
          <cell r="GO24">
            <v>0.46</v>
          </cell>
          <cell r="GP24">
            <v>0</v>
          </cell>
          <cell r="GQ24">
            <v>0</v>
          </cell>
          <cell r="GR24">
            <v>0.46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3.6719841666666664</v>
          </cell>
          <cell r="ID24">
            <v>0</v>
          </cell>
          <cell r="IE24">
            <v>0</v>
          </cell>
          <cell r="IF24">
            <v>0</v>
          </cell>
          <cell r="IG24">
            <v>0.46</v>
          </cell>
          <cell r="IH24">
            <v>0</v>
          </cell>
          <cell r="II24">
            <v>0</v>
          </cell>
          <cell r="IJ24">
            <v>0.46</v>
          </cell>
          <cell r="IK24">
            <v>0</v>
          </cell>
          <cell r="IL24">
            <v>0</v>
          </cell>
          <cell r="IM24">
            <v>0</v>
          </cell>
          <cell r="IN24">
            <v>3.6719841666666664</v>
          </cell>
          <cell r="IO24">
            <v>0</v>
          </cell>
          <cell r="IP24">
            <v>0</v>
          </cell>
          <cell r="IQ24">
            <v>0</v>
          </cell>
          <cell r="IR24">
            <v>0.46</v>
          </cell>
          <cell r="IS24">
            <v>0</v>
          </cell>
          <cell r="IT24">
            <v>0</v>
          </cell>
          <cell r="IU24">
            <v>0.46</v>
          </cell>
          <cell r="IV24">
            <v>0</v>
          </cell>
          <cell r="IW24">
            <v>0</v>
          </cell>
          <cell r="IX24">
            <v>0</v>
          </cell>
          <cell r="IY24">
            <v>3.3515067999999997</v>
          </cell>
          <cell r="IZ24">
            <v>0</v>
          </cell>
          <cell r="JA24">
            <v>0</v>
          </cell>
          <cell r="JB24">
            <v>0</v>
          </cell>
          <cell r="JC24">
            <v>0.46</v>
          </cell>
          <cell r="JD24">
            <v>0</v>
          </cell>
          <cell r="JE24">
            <v>0</v>
          </cell>
          <cell r="JF24">
            <v>0.46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3.3515067999999997</v>
          </cell>
          <cell r="KR24">
            <v>0</v>
          </cell>
          <cell r="KS24">
            <v>0</v>
          </cell>
          <cell r="KT24">
            <v>0</v>
          </cell>
          <cell r="KU24">
            <v>0.46</v>
          </cell>
          <cell r="KV24">
            <v>0</v>
          </cell>
          <cell r="KW24">
            <v>0</v>
          </cell>
          <cell r="KX24">
            <v>0.46</v>
          </cell>
          <cell r="KY24">
            <v>0</v>
          </cell>
          <cell r="KZ24">
            <v>0</v>
          </cell>
          <cell r="LA24">
            <v>0</v>
          </cell>
          <cell r="LB24">
            <v>3.3515067999999997</v>
          </cell>
          <cell r="LC24">
            <v>0</v>
          </cell>
          <cell r="LD24">
            <v>0</v>
          </cell>
          <cell r="LE24">
            <v>0</v>
          </cell>
          <cell r="LF24">
            <v>0.46</v>
          </cell>
          <cell r="LG24">
            <v>0</v>
          </cell>
          <cell r="LH24">
            <v>0</v>
          </cell>
          <cell r="LI24">
            <v>0.46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4.4063809959999993</v>
          </cell>
          <cell r="OV24">
            <v>0.46</v>
          </cell>
          <cell r="OW24">
            <v>0</v>
          </cell>
          <cell r="OX24">
            <v>0</v>
          </cell>
          <cell r="OY24">
            <v>0</v>
          </cell>
          <cell r="OZ24">
            <v>3.3515067999999997</v>
          </cell>
        </row>
        <row r="25">
          <cell r="A25" t="str">
            <v>M_Che426</v>
          </cell>
          <cell r="B25" t="str">
            <v>1.1.1.1.3</v>
          </cell>
          <cell r="C25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5" t="str">
            <v>M_Che426</v>
          </cell>
          <cell r="E25">
            <v>65.617463011200016</v>
          </cell>
          <cell r="H25">
            <v>55.588381719200001</v>
          </cell>
          <cell r="J25">
            <v>63.797826532000016</v>
          </cell>
          <cell r="K25">
            <v>24.020575992000012</v>
          </cell>
          <cell r="L25">
            <v>39.777250540000004</v>
          </cell>
          <cell r="M25">
            <v>0</v>
          </cell>
          <cell r="N25">
            <v>0</v>
          </cell>
          <cell r="O25">
            <v>0</v>
          </cell>
          <cell r="P25">
            <v>39.777250540000004</v>
          </cell>
          <cell r="Q25">
            <v>0</v>
          </cell>
          <cell r="R25">
            <v>24.020575992000005</v>
          </cell>
          <cell r="S25">
            <v>0</v>
          </cell>
          <cell r="T25">
            <v>0</v>
          </cell>
          <cell r="U25">
            <v>0</v>
          </cell>
          <cell r="V25">
            <v>24.020575992000005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24.020575992000005</v>
          </cell>
          <cell r="AQ25">
            <v>0</v>
          </cell>
          <cell r="AR25">
            <v>0</v>
          </cell>
          <cell r="AS25">
            <v>0</v>
          </cell>
          <cell r="AT25">
            <v>24.020575992000005</v>
          </cell>
          <cell r="AU25">
            <v>0</v>
          </cell>
          <cell r="AV25">
            <v>24.020575992000005</v>
          </cell>
          <cell r="AW25">
            <v>0</v>
          </cell>
          <cell r="AX25">
            <v>0</v>
          </cell>
          <cell r="AY25">
            <v>0</v>
          </cell>
          <cell r="AZ25">
            <v>24.020575992000005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13.991494700000001</v>
          </cell>
          <cell r="BH25">
            <v>0</v>
          </cell>
          <cell r="BI25">
            <v>0</v>
          </cell>
          <cell r="BJ25">
            <v>0</v>
          </cell>
          <cell r="BK25">
            <v>13.991494700000001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13.991494700000001</v>
          </cell>
          <cell r="CF25">
            <v>0</v>
          </cell>
          <cell r="CG25">
            <v>0</v>
          </cell>
          <cell r="CH25">
            <v>0</v>
          </cell>
          <cell r="CI25">
            <v>13.991494700000001</v>
          </cell>
          <cell r="CJ25">
            <v>0</v>
          </cell>
          <cell r="CK25">
            <v>13.991494700000001</v>
          </cell>
          <cell r="CL25">
            <v>0</v>
          </cell>
          <cell r="CM25">
            <v>0</v>
          </cell>
          <cell r="CN25">
            <v>0</v>
          </cell>
          <cell r="CO25">
            <v>13.991494700000001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54.681218333333334</v>
          </cell>
          <cell r="CY25">
            <v>1.6636230400000003</v>
          </cell>
          <cell r="CZ25">
            <v>49.690829999999998</v>
          </cell>
          <cell r="DA25">
            <v>2.2278333333333337E-2</v>
          </cell>
          <cell r="DB25">
            <v>3.3044869600000029</v>
          </cell>
          <cell r="DE25">
            <v>48.397332019999993</v>
          </cell>
          <cell r="DG25">
            <v>53.164855443333337</v>
          </cell>
          <cell r="DH25">
            <v>18.272530443333338</v>
          </cell>
          <cell r="DI25">
            <v>34.892325</v>
          </cell>
          <cell r="DJ25">
            <v>0</v>
          </cell>
          <cell r="DK25">
            <v>34.892325</v>
          </cell>
          <cell r="DL25">
            <v>0</v>
          </cell>
          <cell r="DM25">
            <v>0</v>
          </cell>
          <cell r="DN25">
            <v>18.272530443333338</v>
          </cell>
          <cell r="DS25">
            <v>0</v>
          </cell>
          <cell r="DT25">
            <v>0</v>
          </cell>
          <cell r="DU25">
            <v>0</v>
          </cell>
          <cell r="DV25">
            <v>18.272530443333338</v>
          </cell>
          <cell r="DW25">
            <v>18.272530443333338</v>
          </cell>
          <cell r="DX25" t="str">
            <v/>
          </cell>
          <cell r="DY25" t="str">
            <v/>
          </cell>
          <cell r="DZ25" t="str">
            <v/>
          </cell>
          <cell r="EA25">
            <v>1</v>
          </cell>
          <cell r="EB25" t="str">
            <v>1</v>
          </cell>
          <cell r="EC25">
            <v>11.988644130000001</v>
          </cell>
          <cell r="ED25">
            <v>0</v>
          </cell>
          <cell r="EE25">
            <v>11.506722999999999</v>
          </cell>
          <cell r="EF25">
            <v>2.0750000000000001E-2</v>
          </cell>
          <cell r="EG25">
            <v>0.46117112999999998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11.988644130000001</v>
          </cell>
          <cell r="EX25">
            <v>0</v>
          </cell>
          <cell r="EY25">
            <v>11.506722999999999</v>
          </cell>
          <cell r="EZ25">
            <v>2.0750000000000001E-2</v>
          </cell>
          <cell r="FA25">
            <v>0.46117112999999998</v>
          </cell>
          <cell r="FB25">
            <v>11.988644130000001</v>
          </cell>
          <cell r="FC25">
            <v>0</v>
          </cell>
          <cell r="FD25">
            <v>11.506722999999999</v>
          </cell>
          <cell r="FE25">
            <v>2.0750000000000001E-2</v>
          </cell>
          <cell r="FF25">
            <v>0.46117112999999998</v>
          </cell>
          <cell r="FG25" t="str">
            <v/>
          </cell>
          <cell r="FH25" t="str">
            <v/>
          </cell>
          <cell r="FI25" t="str">
            <v/>
          </cell>
          <cell r="FJ25">
            <v>1</v>
          </cell>
          <cell r="FK25" t="str">
            <v>1</v>
          </cell>
          <cell r="FN25">
            <v>54.681218333333334</v>
          </cell>
          <cell r="FO25">
            <v>0</v>
          </cell>
          <cell r="FP25">
            <v>0</v>
          </cell>
          <cell r="FQ25">
            <v>0</v>
          </cell>
          <cell r="FR25">
            <v>13.395</v>
          </cell>
          <cell r="FS25">
            <v>10.275</v>
          </cell>
          <cell r="FT25">
            <v>0</v>
          </cell>
          <cell r="FU25">
            <v>3.12</v>
          </cell>
          <cell r="FV25">
            <v>0</v>
          </cell>
          <cell r="FW25">
            <v>0</v>
          </cell>
          <cell r="FX25">
            <v>0</v>
          </cell>
          <cell r="FZ25">
            <v>0</v>
          </cell>
          <cell r="GA25">
            <v>0</v>
          </cell>
          <cell r="GB25">
            <v>0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54.681218333333334</v>
          </cell>
          <cell r="GL25">
            <v>0</v>
          </cell>
          <cell r="GM25">
            <v>0</v>
          </cell>
          <cell r="GN25">
            <v>0</v>
          </cell>
          <cell r="GO25">
            <v>13.395</v>
          </cell>
          <cell r="GP25">
            <v>10.275</v>
          </cell>
          <cell r="GQ25">
            <v>0</v>
          </cell>
          <cell r="GR25">
            <v>3.12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54.681218333333334</v>
          </cell>
          <cell r="ID25">
            <v>0</v>
          </cell>
          <cell r="IE25">
            <v>0</v>
          </cell>
          <cell r="IF25">
            <v>0</v>
          </cell>
          <cell r="IG25">
            <v>13.395</v>
          </cell>
          <cell r="IH25">
            <v>10.275</v>
          </cell>
          <cell r="II25">
            <v>0</v>
          </cell>
          <cell r="IJ25">
            <v>3.12</v>
          </cell>
          <cell r="IK25">
            <v>0</v>
          </cell>
          <cell r="IL25">
            <v>0</v>
          </cell>
          <cell r="IM25">
            <v>0</v>
          </cell>
          <cell r="IN25">
            <v>54.681218333333334</v>
          </cell>
          <cell r="IO25">
            <v>0</v>
          </cell>
          <cell r="IP25">
            <v>0</v>
          </cell>
          <cell r="IQ25">
            <v>0</v>
          </cell>
          <cell r="IR25">
            <v>13.395</v>
          </cell>
          <cell r="IS25">
            <v>10.275</v>
          </cell>
          <cell r="IT25">
            <v>0</v>
          </cell>
          <cell r="IU25">
            <v>3.12</v>
          </cell>
          <cell r="IV25">
            <v>0</v>
          </cell>
          <cell r="IW25">
            <v>0</v>
          </cell>
          <cell r="IX25">
            <v>0</v>
          </cell>
          <cell r="IY25">
            <v>48.39733202</v>
          </cell>
          <cell r="IZ25">
            <v>0</v>
          </cell>
          <cell r="JA25">
            <v>0</v>
          </cell>
          <cell r="JB25">
            <v>0</v>
          </cell>
          <cell r="JC25">
            <v>13.047000000000001</v>
          </cell>
          <cell r="JD25">
            <v>9.947000000000001</v>
          </cell>
          <cell r="JE25">
            <v>0</v>
          </cell>
          <cell r="JF25">
            <v>3.1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48.39733202</v>
          </cell>
          <cell r="KR25">
            <v>0</v>
          </cell>
          <cell r="KS25">
            <v>0</v>
          </cell>
          <cell r="KT25">
            <v>0</v>
          </cell>
          <cell r="KU25">
            <v>13.047000000000001</v>
          </cell>
          <cell r="KV25">
            <v>9.947000000000001</v>
          </cell>
          <cell r="KW25">
            <v>0</v>
          </cell>
          <cell r="KX25">
            <v>3.1</v>
          </cell>
          <cell r="KY25">
            <v>0</v>
          </cell>
          <cell r="KZ25">
            <v>0</v>
          </cell>
          <cell r="LA25">
            <v>0</v>
          </cell>
          <cell r="LB25">
            <v>48.39733202</v>
          </cell>
          <cell r="LC25">
            <v>0</v>
          </cell>
          <cell r="LD25">
            <v>0</v>
          </cell>
          <cell r="LE25">
            <v>0</v>
          </cell>
          <cell r="LF25">
            <v>13.047000000000001</v>
          </cell>
          <cell r="LG25">
            <v>9.947000000000001</v>
          </cell>
          <cell r="LH25">
            <v>0</v>
          </cell>
          <cell r="LI25">
            <v>3.1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2021</v>
          </cell>
          <cell r="OM25">
            <v>2024</v>
          </cell>
          <cell r="ON25">
            <v>2024</v>
          </cell>
          <cell r="OO25">
            <v>2024</v>
          </cell>
          <cell r="OP25" t="str">
            <v>с</v>
          </cell>
          <cell r="OT25">
            <v>65.617463011200016</v>
          </cell>
          <cell r="OV25">
            <v>13.047000000000001</v>
          </cell>
          <cell r="OW25">
            <v>0</v>
          </cell>
          <cell r="OX25">
            <v>0</v>
          </cell>
          <cell r="OY25">
            <v>0</v>
          </cell>
          <cell r="OZ25">
            <v>48.39733202</v>
          </cell>
        </row>
        <row r="26">
          <cell r="A26" t="str">
            <v>M_Che427</v>
          </cell>
          <cell r="B26" t="str">
            <v>1.1.1.1.3</v>
          </cell>
          <cell r="C26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    </cell>
          <cell r="D26" t="str">
            <v>M_Che427</v>
          </cell>
          <cell r="E26">
            <v>238.10231199920003</v>
          </cell>
          <cell r="H26">
            <v>197.03147964319999</v>
          </cell>
          <cell r="J26">
            <v>232.01255414800002</v>
          </cell>
          <cell r="K26">
            <v>89.554855463000024</v>
          </cell>
          <cell r="L26">
            <v>142.457698685</v>
          </cell>
          <cell r="M26">
            <v>0</v>
          </cell>
          <cell r="N26">
            <v>0</v>
          </cell>
          <cell r="O26">
            <v>0</v>
          </cell>
          <cell r="P26">
            <v>142.457698685</v>
          </cell>
          <cell r="Q26">
            <v>0</v>
          </cell>
          <cell r="R26">
            <v>89.55485546380001</v>
          </cell>
          <cell r="S26">
            <v>0</v>
          </cell>
          <cell r="T26">
            <v>0</v>
          </cell>
          <cell r="U26">
            <v>0</v>
          </cell>
          <cell r="V26">
            <v>13.699496398999997</v>
          </cell>
          <cell r="W26">
            <v>75.855359064800012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89.55485546380001</v>
          </cell>
          <cell r="AQ26">
            <v>0</v>
          </cell>
          <cell r="AR26">
            <v>0</v>
          </cell>
          <cell r="AS26">
            <v>0</v>
          </cell>
          <cell r="AT26">
            <v>13.699496398999997</v>
          </cell>
          <cell r="AU26">
            <v>75.855359064800012</v>
          </cell>
          <cell r="AV26">
            <v>89.55485546380001</v>
          </cell>
          <cell r="AW26">
            <v>0</v>
          </cell>
          <cell r="AX26">
            <v>0</v>
          </cell>
          <cell r="AY26">
            <v>0</v>
          </cell>
          <cell r="AZ26">
            <v>13.699496398999997</v>
          </cell>
          <cell r="BA26">
            <v>75.855359064800012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48.484023106999999</v>
          </cell>
          <cell r="BH26">
            <v>0</v>
          </cell>
          <cell r="BI26">
            <v>0</v>
          </cell>
          <cell r="BJ26">
            <v>0</v>
          </cell>
          <cell r="BK26">
            <v>13.699496398999997</v>
          </cell>
          <cell r="BL26">
            <v>34.784526708000001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48.484023106999999</v>
          </cell>
          <cell r="CF26">
            <v>0</v>
          </cell>
          <cell r="CG26">
            <v>0</v>
          </cell>
          <cell r="CH26">
            <v>0</v>
          </cell>
          <cell r="CI26">
            <v>13.699496398999997</v>
          </cell>
          <cell r="CJ26">
            <v>34.784526708000001</v>
          </cell>
          <cell r="CK26">
            <v>48.484023106999999</v>
          </cell>
          <cell r="CL26">
            <v>0</v>
          </cell>
          <cell r="CM26">
            <v>0</v>
          </cell>
          <cell r="CN26">
            <v>0</v>
          </cell>
          <cell r="CO26">
            <v>13.699496398999997</v>
          </cell>
          <cell r="CP26">
            <v>34.784526708000001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198.41859333333332</v>
          </cell>
          <cell r="CY26">
            <v>5.07479821</v>
          </cell>
          <cell r="CZ26">
            <v>21.092093333333334</v>
          </cell>
          <cell r="DA26">
            <v>138.84068083333332</v>
          </cell>
          <cell r="DB26">
            <v>33.411020956666661</v>
          </cell>
          <cell r="DE26">
            <v>173.47639299999997</v>
          </cell>
          <cell r="DG26">
            <v>193.34379512333331</v>
          </cell>
          <cell r="DH26">
            <v>61.944755523333328</v>
          </cell>
          <cell r="DI26">
            <v>131.39903959999998</v>
          </cell>
          <cell r="DJ26">
            <v>0</v>
          </cell>
          <cell r="DK26">
            <v>6.5371710000000007</v>
          </cell>
          <cell r="DL26">
            <v>124.86186859999999</v>
          </cell>
          <cell r="DM26">
            <v>0</v>
          </cell>
          <cell r="DN26">
            <v>61.944755523333356</v>
          </cell>
          <cell r="DS26">
            <v>0</v>
          </cell>
          <cell r="DT26">
            <v>0</v>
          </cell>
          <cell r="DU26">
            <v>0</v>
          </cell>
          <cell r="DV26">
            <v>61.944755523333356</v>
          </cell>
          <cell r="DW26">
            <v>61.944755523333356</v>
          </cell>
          <cell r="DX26" t="str">
            <v/>
          </cell>
          <cell r="DY26" t="str">
            <v/>
          </cell>
          <cell r="DZ26" t="str">
            <v/>
          </cell>
          <cell r="EA26">
            <v>1</v>
          </cell>
          <cell r="EB26" t="str">
            <v>1</v>
          </cell>
          <cell r="EC26">
            <v>37.002555189999995</v>
          </cell>
          <cell r="ED26">
            <v>0</v>
          </cell>
          <cell r="EE26">
            <v>12.789445000000001</v>
          </cell>
          <cell r="EF26">
            <v>5.3367560000000003</v>
          </cell>
          <cell r="EG26">
            <v>18.87635418999999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37.002555189999995</v>
          </cell>
          <cell r="EX26">
            <v>0</v>
          </cell>
          <cell r="EY26">
            <v>12.789445000000001</v>
          </cell>
          <cell r="EZ26">
            <v>5.3367560000000003</v>
          </cell>
          <cell r="FA26">
            <v>18.87635418999999</v>
          </cell>
          <cell r="FB26">
            <v>37.002555189999995</v>
          </cell>
          <cell r="FC26">
            <v>0</v>
          </cell>
          <cell r="FD26">
            <v>12.789445000000001</v>
          </cell>
          <cell r="FE26">
            <v>5.3367560000000003</v>
          </cell>
          <cell r="FF26">
            <v>18.87635418999999</v>
          </cell>
          <cell r="FG26" t="str">
            <v/>
          </cell>
          <cell r="FH26" t="str">
            <v/>
          </cell>
          <cell r="FI26" t="str">
            <v/>
          </cell>
          <cell r="FJ26">
            <v>1</v>
          </cell>
          <cell r="FK26" t="str">
            <v>1</v>
          </cell>
          <cell r="FN26">
            <v>198.41859333333332</v>
          </cell>
          <cell r="FO26">
            <v>0</v>
          </cell>
          <cell r="FP26">
            <v>12.6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198.41859333333335</v>
          </cell>
          <cell r="GL26">
            <v>0</v>
          </cell>
          <cell r="GM26">
            <v>12.6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198.41859333333335</v>
          </cell>
          <cell r="ID26">
            <v>0</v>
          </cell>
          <cell r="IE26">
            <v>12.6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198.41859333333335</v>
          </cell>
          <cell r="IO26">
            <v>0</v>
          </cell>
          <cell r="IP26">
            <v>12.6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173.476393</v>
          </cell>
          <cell r="IZ26">
            <v>0</v>
          </cell>
          <cell r="JA26">
            <v>12.6</v>
          </cell>
          <cell r="JB26">
            <v>0</v>
          </cell>
          <cell r="JC26">
            <v>0</v>
          </cell>
          <cell r="JD26">
            <v>0</v>
          </cell>
          <cell r="JE26">
            <v>0</v>
          </cell>
          <cell r="JF26">
            <v>0</v>
          </cell>
          <cell r="JG26">
            <v>0</v>
          </cell>
          <cell r="JH26">
            <v>0</v>
          </cell>
          <cell r="JI26">
            <v>0</v>
          </cell>
          <cell r="JJ26">
            <v>0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0</v>
          </cell>
          <cell r="JS26">
            <v>0</v>
          </cell>
          <cell r="JT26">
            <v>0</v>
          </cell>
          <cell r="JU26">
            <v>0</v>
          </cell>
          <cell r="JV26">
            <v>0</v>
          </cell>
          <cell r="JW26">
            <v>0</v>
          </cell>
          <cell r="JX26">
            <v>0</v>
          </cell>
          <cell r="JY26">
            <v>0</v>
          </cell>
          <cell r="JZ26">
            <v>0</v>
          </cell>
          <cell r="KA26">
            <v>0</v>
          </cell>
          <cell r="KB26">
            <v>0</v>
          </cell>
          <cell r="KC26">
            <v>0</v>
          </cell>
          <cell r="KD26">
            <v>0</v>
          </cell>
          <cell r="KE26">
            <v>0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173.476393</v>
          </cell>
          <cell r="KR26">
            <v>0</v>
          </cell>
          <cell r="KS26">
            <v>12.6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173.476393</v>
          </cell>
          <cell r="LC26">
            <v>0</v>
          </cell>
          <cell r="LD26">
            <v>12.6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0</v>
          </cell>
          <cell r="LK26">
            <v>0</v>
          </cell>
          <cell r="LL26">
            <v>0</v>
          </cell>
          <cell r="LQ26">
            <v>0</v>
          </cell>
          <cell r="LR26">
            <v>0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>
            <v>2021</v>
          </cell>
          <cell r="OM26">
            <v>2024</v>
          </cell>
          <cell r="ON26">
            <v>2024</v>
          </cell>
          <cell r="OO26">
            <v>2024</v>
          </cell>
          <cell r="OP26" t="str">
            <v>с</v>
          </cell>
          <cell r="OT26">
            <v>238.10231199920003</v>
          </cell>
          <cell r="OV26">
            <v>0</v>
          </cell>
          <cell r="OW26">
            <v>12.6</v>
          </cell>
          <cell r="OX26">
            <v>0</v>
          </cell>
          <cell r="OY26">
            <v>0</v>
          </cell>
          <cell r="OZ26">
            <v>173.476393</v>
          </cell>
        </row>
        <row r="27">
          <cell r="A27" t="str">
            <v>Г</v>
          </cell>
          <cell r="B27" t="str">
            <v>1.1.1.2</v>
          </cell>
          <cell r="C27" t="str">
            <v>Технологическое присоединение объектов электросетевого хозяйства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3932.6022027855006</v>
          </cell>
          <cell r="K27">
            <v>0</v>
          </cell>
          <cell r="L27">
            <v>3932.6022027855006</v>
          </cell>
          <cell r="M27">
            <v>818.12398278000001</v>
          </cell>
          <cell r="N27">
            <v>0</v>
          </cell>
          <cell r="O27">
            <v>245.11748446749993</v>
          </cell>
          <cell r="P27">
            <v>749.55393913499995</v>
          </cell>
          <cell r="Q27">
            <v>2119.8067964030001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2648.4101105499999</v>
          </cell>
          <cell r="DH27">
            <v>0</v>
          </cell>
          <cell r="DI27">
            <v>2648.4101105499999</v>
          </cell>
          <cell r="DJ27">
            <v>221.79169244000005</v>
          </cell>
          <cell r="DK27">
            <v>951.39924857999995</v>
          </cell>
          <cell r="DL27">
            <v>1337.37306115</v>
          </cell>
          <cell r="DM27">
            <v>137.84610837999995</v>
          </cell>
          <cell r="DN27">
            <v>7232.8990647759756</v>
          </cell>
          <cell r="DS27">
            <v>221.07634505263158</v>
          </cell>
          <cell r="DT27">
            <v>970.22431536842123</v>
          </cell>
          <cell r="DU27">
            <v>982.58513645830863</v>
          </cell>
          <cell r="DV27">
            <v>5059.0132678966138</v>
          </cell>
          <cell r="DW27">
            <v>5059.0132678966138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3466.8500087699999</v>
          </cell>
          <cell r="ED27">
            <v>36.684146650000002</v>
          </cell>
          <cell r="EE27">
            <v>1997.2028118200003</v>
          </cell>
          <cell r="EF27">
            <v>1190.2507855899999</v>
          </cell>
          <cell r="EG27">
            <v>242.71226471</v>
          </cell>
          <cell r="EH27">
            <v>210.02252780000003</v>
          </cell>
          <cell r="EI27">
            <v>3.2610385900000001</v>
          </cell>
          <cell r="EJ27">
            <v>51.45580812</v>
          </cell>
          <cell r="EK27">
            <v>131.85455195</v>
          </cell>
          <cell r="EL27">
            <v>23.451129139999999</v>
          </cell>
          <cell r="EM27">
            <v>921.71309960000008</v>
          </cell>
          <cell r="EN27">
            <v>14.308171959999999</v>
          </cell>
          <cell r="EO27">
            <v>284.17694648000003</v>
          </cell>
          <cell r="EP27">
            <v>537.84153619999995</v>
          </cell>
          <cell r="EQ27">
            <v>85.386444959999992</v>
          </cell>
          <cell r="ER27">
            <v>933.33469089999994</v>
          </cell>
          <cell r="ES27">
            <v>7.9436274600000001</v>
          </cell>
          <cell r="ET27">
            <v>776.0449337099999</v>
          </cell>
          <cell r="EU27">
            <v>97.98565576</v>
          </cell>
          <cell r="EV27">
            <v>51.360473970000008</v>
          </cell>
          <cell r="EW27">
            <v>1401.7796904700001</v>
          </cell>
          <cell r="EX27">
            <v>11.171308639999999</v>
          </cell>
          <cell r="EY27">
            <v>885.52512351000007</v>
          </cell>
          <cell r="EZ27">
            <v>422.56904168</v>
          </cell>
          <cell r="FA27">
            <v>82.514216639999972</v>
          </cell>
          <cell r="FB27">
            <v>1401.7796904700001</v>
          </cell>
          <cell r="FC27">
            <v>11.171308639999999</v>
          </cell>
          <cell r="FD27">
            <v>885.52512351000007</v>
          </cell>
          <cell r="FE27">
            <v>422.56904168</v>
          </cell>
          <cell r="FF27">
            <v>82.514216639999972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410.43100000000004</v>
          </cell>
          <cell r="FQ27">
            <v>0</v>
          </cell>
          <cell r="FR27">
            <v>1452.1193482625131</v>
          </cell>
          <cell r="FS27">
            <v>1310.5793482625131</v>
          </cell>
          <cell r="FT27">
            <v>73.739999999999995</v>
          </cell>
          <cell r="FU27">
            <v>67.8</v>
          </cell>
          <cell r="FV27">
            <v>123369</v>
          </cell>
          <cell r="FW27">
            <v>0</v>
          </cell>
          <cell r="FX27">
            <v>123369</v>
          </cell>
          <cell r="FZ27">
            <v>758.40588715000001</v>
          </cell>
          <cell r="GA27">
            <v>0</v>
          </cell>
          <cell r="GB27">
            <v>14.109</v>
          </cell>
          <cell r="GC27">
            <v>0</v>
          </cell>
          <cell r="GD27">
            <v>323.55900000000003</v>
          </cell>
          <cell r="GE27">
            <v>323.55900000000003</v>
          </cell>
          <cell r="GF27">
            <v>0</v>
          </cell>
          <cell r="GG27">
            <v>0</v>
          </cell>
          <cell r="GH27">
            <v>5039</v>
          </cell>
          <cell r="GI27">
            <v>0</v>
          </cell>
          <cell r="GJ27">
            <v>5039</v>
          </cell>
          <cell r="GK27">
            <v>3254.0160665748567</v>
          </cell>
          <cell r="GL27">
            <v>0</v>
          </cell>
          <cell r="GM27">
            <v>148.66199999999998</v>
          </cell>
          <cell r="GN27">
            <v>0</v>
          </cell>
          <cell r="GO27">
            <v>719.05332527825828</v>
          </cell>
          <cell r="GP27">
            <v>657.83932527825834</v>
          </cell>
          <cell r="GQ27">
            <v>0</v>
          </cell>
          <cell r="GR27">
            <v>61.213999999999999</v>
          </cell>
          <cell r="GS27">
            <v>2276</v>
          </cell>
          <cell r="GT27">
            <v>0</v>
          </cell>
          <cell r="GU27">
            <v>2276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3254.0160665748567</v>
          </cell>
          <cell r="ID27">
            <v>0</v>
          </cell>
          <cell r="IE27">
            <v>148.66199999999998</v>
          </cell>
          <cell r="IF27">
            <v>0</v>
          </cell>
          <cell r="IG27">
            <v>719.05332527825828</v>
          </cell>
          <cell r="IH27">
            <v>657.83932527825834</v>
          </cell>
          <cell r="II27">
            <v>0</v>
          </cell>
          <cell r="IJ27">
            <v>61.213999999999999</v>
          </cell>
          <cell r="IK27">
            <v>2276</v>
          </cell>
          <cell r="IL27">
            <v>0</v>
          </cell>
          <cell r="IM27">
            <v>2276</v>
          </cell>
          <cell r="IN27">
            <v>3254.0160665748567</v>
          </cell>
          <cell r="IO27">
            <v>0</v>
          </cell>
          <cell r="IP27">
            <v>148.66199999999998</v>
          </cell>
          <cell r="IQ27">
            <v>0</v>
          </cell>
          <cell r="IR27">
            <v>719.05332527825828</v>
          </cell>
          <cell r="IS27">
            <v>657.83932527825834</v>
          </cell>
          <cell r="IT27">
            <v>0</v>
          </cell>
          <cell r="IU27">
            <v>61.213999999999999</v>
          </cell>
          <cell r="IV27">
            <v>2276</v>
          </cell>
          <cell r="IW27">
            <v>0</v>
          </cell>
          <cell r="IX27">
            <v>2276</v>
          </cell>
          <cell r="IY27">
            <v>3464.8544089900006</v>
          </cell>
          <cell r="IZ27">
            <v>0</v>
          </cell>
          <cell r="JA27">
            <v>158.99700000000001</v>
          </cell>
          <cell r="JB27">
            <v>0</v>
          </cell>
          <cell r="JC27">
            <v>698.12799999999993</v>
          </cell>
          <cell r="JD27">
            <v>638.42799999999988</v>
          </cell>
          <cell r="JE27">
            <v>0</v>
          </cell>
          <cell r="JF27">
            <v>59.7</v>
          </cell>
          <cell r="JG27">
            <v>4800</v>
          </cell>
          <cell r="JH27">
            <v>0</v>
          </cell>
          <cell r="JI27">
            <v>4800</v>
          </cell>
          <cell r="JJ27">
            <v>166.82267041</v>
          </cell>
          <cell r="JK27">
            <v>0</v>
          </cell>
          <cell r="JL27">
            <v>7.0890000000000004</v>
          </cell>
          <cell r="JM27">
            <v>0</v>
          </cell>
          <cell r="JN27">
            <v>126.196</v>
          </cell>
          <cell r="JO27">
            <v>126.196</v>
          </cell>
          <cell r="JP27">
            <v>0</v>
          </cell>
          <cell r="JQ27">
            <v>0</v>
          </cell>
          <cell r="JR27">
            <v>1</v>
          </cell>
          <cell r="JS27">
            <v>0</v>
          </cell>
          <cell r="JT27">
            <v>1</v>
          </cell>
          <cell r="JU27">
            <v>342.77081932999999</v>
          </cell>
          <cell r="JV27">
            <v>0</v>
          </cell>
          <cell r="JW27">
            <v>17.832999999999998</v>
          </cell>
          <cell r="JX27">
            <v>0</v>
          </cell>
          <cell r="JY27">
            <v>250.94800000000001</v>
          </cell>
          <cell r="JZ27">
            <v>250.94800000000001</v>
          </cell>
          <cell r="KA27">
            <v>0</v>
          </cell>
          <cell r="KB27">
            <v>0</v>
          </cell>
          <cell r="KC27">
            <v>32</v>
          </cell>
          <cell r="KD27">
            <v>0</v>
          </cell>
          <cell r="KE27">
            <v>32</v>
          </cell>
          <cell r="KF27">
            <v>694.4617517800001</v>
          </cell>
          <cell r="KG27">
            <v>0</v>
          </cell>
          <cell r="KH27">
            <v>91.14</v>
          </cell>
          <cell r="KI27">
            <v>0</v>
          </cell>
          <cell r="KJ27">
            <v>184.57</v>
          </cell>
          <cell r="KK27">
            <v>184.57</v>
          </cell>
          <cell r="KL27">
            <v>0</v>
          </cell>
          <cell r="KM27">
            <v>0</v>
          </cell>
          <cell r="KN27">
            <v>40</v>
          </cell>
          <cell r="KO27">
            <v>0</v>
          </cell>
          <cell r="KP27">
            <v>40</v>
          </cell>
          <cell r="KQ27">
            <v>2260.7991674700006</v>
          </cell>
          <cell r="KR27">
            <v>0</v>
          </cell>
          <cell r="KS27">
            <v>42.935000000000002</v>
          </cell>
          <cell r="KT27">
            <v>0</v>
          </cell>
          <cell r="KU27">
            <v>136.41400000000002</v>
          </cell>
          <cell r="KV27">
            <v>76.713999999999999</v>
          </cell>
          <cell r="KW27">
            <v>0</v>
          </cell>
          <cell r="KX27">
            <v>59.7</v>
          </cell>
          <cell r="KY27">
            <v>4727</v>
          </cell>
          <cell r="KZ27">
            <v>0</v>
          </cell>
          <cell r="LA27">
            <v>4727</v>
          </cell>
          <cell r="LB27">
            <v>2260.7991674700006</v>
          </cell>
          <cell r="LC27">
            <v>0</v>
          </cell>
          <cell r="LD27">
            <v>42.935000000000002</v>
          </cell>
          <cell r="LE27">
            <v>0</v>
          </cell>
          <cell r="LF27">
            <v>136.41400000000002</v>
          </cell>
          <cell r="LG27">
            <v>76.713999999999999</v>
          </cell>
          <cell r="LH27">
            <v>0</v>
          </cell>
          <cell r="LI27">
            <v>59.7</v>
          </cell>
          <cell r="LJ27">
            <v>4727</v>
          </cell>
          <cell r="LK27">
            <v>0</v>
          </cell>
          <cell r="LL27">
            <v>4727</v>
          </cell>
          <cell r="LQ27">
            <v>0</v>
          </cell>
          <cell r="LR27">
            <v>165.4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19358.295430747363</v>
          </cell>
          <cell r="OV27">
            <v>1030.1889999999999</v>
          </cell>
          <cell r="OW27">
            <v>253.26600000000002</v>
          </cell>
          <cell r="OX27">
            <v>0</v>
          </cell>
          <cell r="OY27">
            <v>14426</v>
          </cell>
          <cell r="OZ27">
            <v>5437.2622816000003</v>
          </cell>
        </row>
        <row r="28">
          <cell r="A28" t="str">
            <v>Г</v>
          </cell>
          <cell r="B28" t="str">
            <v>1.1.1.2.1</v>
          </cell>
          <cell r="C28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8" t="str">
            <v>Г</v>
          </cell>
          <cell r="E28">
            <v>0</v>
          </cell>
          <cell r="H28">
            <v>0</v>
          </cell>
          <cell r="J28">
            <v>3932.6022027855006</v>
          </cell>
          <cell r="K28">
            <v>0</v>
          </cell>
          <cell r="L28">
            <v>3932.6022027855006</v>
          </cell>
          <cell r="M28">
            <v>818.12398278000001</v>
          </cell>
          <cell r="N28">
            <v>0</v>
          </cell>
          <cell r="O28">
            <v>245.11748446749993</v>
          </cell>
          <cell r="P28">
            <v>749.55393913499995</v>
          </cell>
          <cell r="Q28">
            <v>2119.8067964030001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0</v>
          </cell>
          <cell r="DG28">
            <v>2648.4101105499999</v>
          </cell>
          <cell r="DH28">
            <v>0</v>
          </cell>
          <cell r="DI28">
            <v>2648.4101105499999</v>
          </cell>
          <cell r="DJ28">
            <v>221.79169244000005</v>
          </cell>
          <cell r="DK28">
            <v>951.39924857999995</v>
          </cell>
          <cell r="DL28">
            <v>1337.37306115</v>
          </cell>
          <cell r="DM28">
            <v>137.84610837999995</v>
          </cell>
          <cell r="DN28">
            <v>7232.8990647759756</v>
          </cell>
          <cell r="DS28">
            <v>221.07634505263158</v>
          </cell>
          <cell r="DT28">
            <v>970.22431536842123</v>
          </cell>
          <cell r="DU28">
            <v>982.58513645830863</v>
          </cell>
          <cell r="DV28">
            <v>5059.0132678966138</v>
          </cell>
          <cell r="DW28">
            <v>5059.0132678966138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3466.8500087699999</v>
          </cell>
          <cell r="ED28">
            <v>36.684146650000002</v>
          </cell>
          <cell r="EE28">
            <v>1997.2028118200003</v>
          </cell>
          <cell r="EF28">
            <v>1190.2507855899999</v>
          </cell>
          <cell r="EG28">
            <v>242.71226471</v>
          </cell>
          <cell r="EH28">
            <v>210.02252780000003</v>
          </cell>
          <cell r="EI28">
            <v>3.2610385900000001</v>
          </cell>
          <cell r="EJ28">
            <v>51.45580812</v>
          </cell>
          <cell r="EK28">
            <v>131.85455195</v>
          </cell>
          <cell r="EL28">
            <v>23.451129139999999</v>
          </cell>
          <cell r="EM28">
            <v>921.71309960000008</v>
          </cell>
          <cell r="EN28">
            <v>14.308171959999999</v>
          </cell>
          <cell r="EO28">
            <v>284.17694648000003</v>
          </cell>
          <cell r="EP28">
            <v>537.84153619999995</v>
          </cell>
          <cell r="EQ28">
            <v>85.386444959999992</v>
          </cell>
          <cell r="ER28">
            <v>933.33469089999994</v>
          </cell>
          <cell r="ES28">
            <v>7.9436274600000001</v>
          </cell>
          <cell r="ET28">
            <v>776.0449337099999</v>
          </cell>
          <cell r="EU28">
            <v>97.98565576</v>
          </cell>
          <cell r="EV28">
            <v>51.360473970000008</v>
          </cell>
          <cell r="EW28">
            <v>1401.7796904700001</v>
          </cell>
          <cell r="EX28">
            <v>11.171308639999999</v>
          </cell>
          <cell r="EY28">
            <v>885.52512351000007</v>
          </cell>
          <cell r="EZ28">
            <v>422.56904168</v>
          </cell>
          <cell r="FA28">
            <v>82.514216639999972</v>
          </cell>
          <cell r="FB28">
            <v>1401.7796904700001</v>
          </cell>
          <cell r="FC28">
            <v>11.171308639999999</v>
          </cell>
          <cell r="FD28">
            <v>885.52512351000007</v>
          </cell>
          <cell r="FE28">
            <v>422.56904168</v>
          </cell>
          <cell r="FF28">
            <v>82.514216639999972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410.43100000000004</v>
          </cell>
          <cell r="FQ28">
            <v>0</v>
          </cell>
          <cell r="FR28">
            <v>1452.1193482625131</v>
          </cell>
          <cell r="FS28">
            <v>1310.5793482625131</v>
          </cell>
          <cell r="FT28">
            <v>73.739999999999995</v>
          </cell>
          <cell r="FU28">
            <v>67.8</v>
          </cell>
          <cell r="FV28">
            <v>123369</v>
          </cell>
          <cell r="FW28">
            <v>0</v>
          </cell>
          <cell r="FX28">
            <v>123369</v>
          </cell>
          <cell r="FZ28">
            <v>758.40588715000001</v>
          </cell>
          <cell r="GA28">
            <v>0</v>
          </cell>
          <cell r="GB28">
            <v>14.109</v>
          </cell>
          <cell r="GC28">
            <v>0</v>
          </cell>
          <cell r="GD28">
            <v>323.55900000000003</v>
          </cell>
          <cell r="GE28">
            <v>323.55900000000003</v>
          </cell>
          <cell r="GF28">
            <v>0</v>
          </cell>
          <cell r="GG28">
            <v>0</v>
          </cell>
          <cell r="GH28">
            <v>5039</v>
          </cell>
          <cell r="GI28">
            <v>0</v>
          </cell>
          <cell r="GJ28">
            <v>5039</v>
          </cell>
          <cell r="GK28">
            <v>3254.0160665748567</v>
          </cell>
          <cell r="GL28">
            <v>0</v>
          </cell>
          <cell r="GM28">
            <v>148.66199999999998</v>
          </cell>
          <cell r="GN28">
            <v>0</v>
          </cell>
          <cell r="GO28">
            <v>719.05332527825828</v>
          </cell>
          <cell r="GP28">
            <v>657.83932527825834</v>
          </cell>
          <cell r="GQ28">
            <v>0</v>
          </cell>
          <cell r="GR28">
            <v>61.213999999999999</v>
          </cell>
          <cell r="GS28">
            <v>2276</v>
          </cell>
          <cell r="GT28">
            <v>0</v>
          </cell>
          <cell r="GU28">
            <v>2276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3254.0160665748567</v>
          </cell>
          <cell r="ID28">
            <v>0</v>
          </cell>
          <cell r="IE28">
            <v>148.66199999999998</v>
          </cell>
          <cell r="IF28">
            <v>0</v>
          </cell>
          <cell r="IG28">
            <v>719.05332527825828</v>
          </cell>
          <cell r="IH28">
            <v>657.83932527825834</v>
          </cell>
          <cell r="II28">
            <v>0</v>
          </cell>
          <cell r="IJ28">
            <v>61.213999999999999</v>
          </cell>
          <cell r="IK28">
            <v>2276</v>
          </cell>
          <cell r="IL28">
            <v>0</v>
          </cell>
          <cell r="IM28">
            <v>2276</v>
          </cell>
          <cell r="IN28">
            <v>3254.0160665748567</v>
          </cell>
          <cell r="IO28">
            <v>0</v>
          </cell>
          <cell r="IP28">
            <v>148.66199999999998</v>
          </cell>
          <cell r="IQ28">
            <v>0</v>
          </cell>
          <cell r="IR28">
            <v>719.05332527825828</v>
          </cell>
          <cell r="IS28">
            <v>657.83932527825834</v>
          </cell>
          <cell r="IT28">
            <v>0</v>
          </cell>
          <cell r="IU28">
            <v>61.213999999999999</v>
          </cell>
          <cell r="IV28">
            <v>2276</v>
          </cell>
          <cell r="IW28">
            <v>0</v>
          </cell>
          <cell r="IX28">
            <v>2276</v>
          </cell>
          <cell r="IY28">
            <v>3464.8544089900006</v>
          </cell>
          <cell r="IZ28">
            <v>0</v>
          </cell>
          <cell r="JA28">
            <v>158.99700000000001</v>
          </cell>
          <cell r="JB28">
            <v>0</v>
          </cell>
          <cell r="JC28">
            <v>698.12799999999993</v>
          </cell>
          <cell r="JD28">
            <v>638.42799999999988</v>
          </cell>
          <cell r="JE28">
            <v>0</v>
          </cell>
          <cell r="JF28">
            <v>59.7</v>
          </cell>
          <cell r="JG28">
            <v>4800</v>
          </cell>
          <cell r="JH28">
            <v>0</v>
          </cell>
          <cell r="JI28">
            <v>4800</v>
          </cell>
          <cell r="JJ28">
            <v>166.82267041</v>
          </cell>
          <cell r="JK28">
            <v>0</v>
          </cell>
          <cell r="JL28">
            <v>7.0890000000000004</v>
          </cell>
          <cell r="JM28">
            <v>0</v>
          </cell>
          <cell r="JN28">
            <v>126.196</v>
          </cell>
          <cell r="JO28">
            <v>126.196</v>
          </cell>
          <cell r="JP28">
            <v>0</v>
          </cell>
          <cell r="JQ28">
            <v>0</v>
          </cell>
          <cell r="JR28">
            <v>1</v>
          </cell>
          <cell r="JS28">
            <v>0</v>
          </cell>
          <cell r="JT28">
            <v>1</v>
          </cell>
          <cell r="JU28">
            <v>342.77081932999999</v>
          </cell>
          <cell r="JV28">
            <v>0</v>
          </cell>
          <cell r="JW28">
            <v>17.832999999999998</v>
          </cell>
          <cell r="JX28">
            <v>0</v>
          </cell>
          <cell r="JY28">
            <v>250.94800000000001</v>
          </cell>
          <cell r="JZ28">
            <v>250.94800000000001</v>
          </cell>
          <cell r="KA28">
            <v>0</v>
          </cell>
          <cell r="KB28">
            <v>0</v>
          </cell>
          <cell r="KC28">
            <v>32</v>
          </cell>
          <cell r="KD28">
            <v>0</v>
          </cell>
          <cell r="KE28">
            <v>32</v>
          </cell>
          <cell r="KF28">
            <v>694.4617517800001</v>
          </cell>
          <cell r="KG28">
            <v>0</v>
          </cell>
          <cell r="KH28">
            <v>91.14</v>
          </cell>
          <cell r="KI28">
            <v>0</v>
          </cell>
          <cell r="KJ28">
            <v>184.57</v>
          </cell>
          <cell r="KK28">
            <v>184.57</v>
          </cell>
          <cell r="KL28">
            <v>0</v>
          </cell>
          <cell r="KM28">
            <v>0</v>
          </cell>
          <cell r="KN28">
            <v>40</v>
          </cell>
          <cell r="KO28">
            <v>0</v>
          </cell>
          <cell r="KP28">
            <v>40</v>
          </cell>
          <cell r="KQ28">
            <v>2260.7991674700006</v>
          </cell>
          <cell r="KR28">
            <v>0</v>
          </cell>
          <cell r="KS28">
            <v>42.935000000000002</v>
          </cell>
          <cell r="KT28">
            <v>0</v>
          </cell>
          <cell r="KU28">
            <v>136.41400000000002</v>
          </cell>
          <cell r="KV28">
            <v>76.713999999999999</v>
          </cell>
          <cell r="KW28">
            <v>0</v>
          </cell>
          <cell r="KX28">
            <v>59.7</v>
          </cell>
          <cell r="KY28">
            <v>4727</v>
          </cell>
          <cell r="KZ28">
            <v>0</v>
          </cell>
          <cell r="LA28">
            <v>4727</v>
          </cell>
          <cell r="LB28">
            <v>2260.7991674700006</v>
          </cell>
          <cell r="LC28">
            <v>0</v>
          </cell>
          <cell r="LD28">
            <v>42.935000000000002</v>
          </cell>
          <cell r="LE28">
            <v>0</v>
          </cell>
          <cell r="LF28">
            <v>136.41400000000002</v>
          </cell>
          <cell r="LG28">
            <v>76.713999999999999</v>
          </cell>
          <cell r="LH28">
            <v>0</v>
          </cell>
          <cell r="LI28">
            <v>59.7</v>
          </cell>
          <cell r="LJ28">
            <v>4727</v>
          </cell>
          <cell r="LK28">
            <v>0</v>
          </cell>
          <cell r="LL28">
            <v>4727</v>
          </cell>
          <cell r="LQ28">
            <v>0</v>
          </cell>
          <cell r="LR28">
            <v>165.4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19358.295430747363</v>
          </cell>
          <cell r="OV28">
            <v>1030.1889999999999</v>
          </cell>
          <cell r="OW28">
            <v>253.26600000000002</v>
          </cell>
          <cell r="OX28">
            <v>0</v>
          </cell>
          <cell r="OY28">
            <v>14426</v>
          </cell>
          <cell r="OZ28">
            <v>5437.2622816000003</v>
          </cell>
        </row>
        <row r="29">
          <cell r="A29" t="str">
            <v>Г</v>
          </cell>
          <cell r="B29" t="str">
            <v>1.1.1.2.2</v>
          </cell>
          <cell r="C29" t="str">
            <v>Технологическое присоединение к электрическим сетям иных сетевых организаций всего, в том числе:</v>
          </cell>
          <cell r="D29" t="str">
            <v>Г</v>
          </cell>
          <cell r="E29">
            <v>0</v>
          </cell>
          <cell r="H29">
            <v>0</v>
          </cell>
          <cell r="J29">
            <v>3932.6022027855006</v>
          </cell>
          <cell r="K29">
            <v>0</v>
          </cell>
          <cell r="L29">
            <v>3932.6022027855006</v>
          </cell>
          <cell r="M29">
            <v>818.12398278000001</v>
          </cell>
          <cell r="N29">
            <v>0</v>
          </cell>
          <cell r="O29">
            <v>245.11748446749993</v>
          </cell>
          <cell r="P29">
            <v>749.55393913499995</v>
          </cell>
          <cell r="Q29">
            <v>2119.8067964030001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0</v>
          </cell>
          <cell r="DG29">
            <v>2648.4101105499999</v>
          </cell>
          <cell r="DH29">
            <v>0</v>
          </cell>
          <cell r="DI29">
            <v>2648.4101105499999</v>
          </cell>
          <cell r="DJ29">
            <v>221.79169244000005</v>
          </cell>
          <cell r="DK29">
            <v>951.39924857999995</v>
          </cell>
          <cell r="DL29">
            <v>1337.37306115</v>
          </cell>
          <cell r="DM29">
            <v>137.84610837999995</v>
          </cell>
          <cell r="DN29">
            <v>7232.8990647759756</v>
          </cell>
          <cell r="DS29">
            <v>221.07634505263158</v>
          </cell>
          <cell r="DT29">
            <v>970.22431536842123</v>
          </cell>
          <cell r="DU29">
            <v>982.58513645830863</v>
          </cell>
          <cell r="DV29">
            <v>5059.0132678966138</v>
          </cell>
          <cell r="DW29">
            <v>5059.0132678966138</v>
          </cell>
          <cell r="DX29" t="str">
            <v/>
          </cell>
          <cell r="DY29" t="str">
            <v/>
          </cell>
          <cell r="DZ29" t="str">
            <v/>
          </cell>
          <cell r="EA29" t="str">
            <v/>
          </cell>
          <cell r="EB29">
            <v>0</v>
          </cell>
          <cell r="EC29">
            <v>3466.8500087699999</v>
          </cell>
          <cell r="ED29">
            <v>36.684146650000002</v>
          </cell>
          <cell r="EE29">
            <v>1997.2028118200003</v>
          </cell>
          <cell r="EF29">
            <v>1190.2507855899999</v>
          </cell>
          <cell r="EG29">
            <v>242.71226471</v>
          </cell>
          <cell r="EH29">
            <v>210.02252780000003</v>
          </cell>
          <cell r="EI29">
            <v>3.2610385900000001</v>
          </cell>
          <cell r="EJ29">
            <v>51.45580812</v>
          </cell>
          <cell r="EK29">
            <v>131.85455195</v>
          </cell>
          <cell r="EL29">
            <v>23.451129139999999</v>
          </cell>
          <cell r="EM29">
            <v>921.71309960000008</v>
          </cell>
          <cell r="EN29">
            <v>14.308171959999999</v>
          </cell>
          <cell r="EO29">
            <v>284.17694648000003</v>
          </cell>
          <cell r="EP29">
            <v>537.84153619999995</v>
          </cell>
          <cell r="EQ29">
            <v>85.386444959999992</v>
          </cell>
          <cell r="ER29">
            <v>933.33469089999994</v>
          </cell>
          <cell r="ES29">
            <v>7.9436274600000001</v>
          </cell>
          <cell r="ET29">
            <v>776.0449337099999</v>
          </cell>
          <cell r="EU29">
            <v>97.98565576</v>
          </cell>
          <cell r="EV29">
            <v>51.360473970000008</v>
          </cell>
          <cell r="EW29">
            <v>1401.7796904700001</v>
          </cell>
          <cell r="EX29">
            <v>11.171308639999999</v>
          </cell>
          <cell r="EY29">
            <v>885.52512351000007</v>
          </cell>
          <cell r="EZ29">
            <v>422.56904168</v>
          </cell>
          <cell r="FA29">
            <v>82.514216639999972</v>
          </cell>
          <cell r="FB29">
            <v>1401.7796904700001</v>
          </cell>
          <cell r="FC29">
            <v>11.171308639999999</v>
          </cell>
          <cell r="FD29">
            <v>885.52512351000007</v>
          </cell>
          <cell r="FE29">
            <v>422.56904168</v>
          </cell>
          <cell r="FF29">
            <v>82.514216639999972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410.43100000000004</v>
          </cell>
          <cell r="FQ29">
            <v>0</v>
          </cell>
          <cell r="FR29">
            <v>1452.1193482625131</v>
          </cell>
          <cell r="FS29">
            <v>1310.5793482625131</v>
          </cell>
          <cell r="FT29">
            <v>73.739999999999995</v>
          </cell>
          <cell r="FU29">
            <v>67.8</v>
          </cell>
          <cell r="FV29">
            <v>123369</v>
          </cell>
          <cell r="FW29">
            <v>0</v>
          </cell>
          <cell r="FX29">
            <v>123369</v>
          </cell>
          <cell r="FZ29">
            <v>758.40588715000001</v>
          </cell>
          <cell r="GA29">
            <v>0</v>
          </cell>
          <cell r="GB29">
            <v>14.109</v>
          </cell>
          <cell r="GC29">
            <v>0</v>
          </cell>
          <cell r="GD29">
            <v>323.55900000000003</v>
          </cell>
          <cell r="GE29">
            <v>323.55900000000003</v>
          </cell>
          <cell r="GF29">
            <v>0</v>
          </cell>
          <cell r="GG29">
            <v>0</v>
          </cell>
          <cell r="GH29">
            <v>5039</v>
          </cell>
          <cell r="GI29">
            <v>0</v>
          </cell>
          <cell r="GJ29">
            <v>5039</v>
          </cell>
          <cell r="GK29">
            <v>3254.0160665748567</v>
          </cell>
          <cell r="GL29">
            <v>0</v>
          </cell>
          <cell r="GM29">
            <v>148.66199999999998</v>
          </cell>
          <cell r="GN29">
            <v>0</v>
          </cell>
          <cell r="GO29">
            <v>719.05332527825828</v>
          </cell>
          <cell r="GP29">
            <v>657.83932527825834</v>
          </cell>
          <cell r="GQ29">
            <v>0</v>
          </cell>
          <cell r="GR29">
            <v>61.213999999999999</v>
          </cell>
          <cell r="GS29">
            <v>2276</v>
          </cell>
          <cell r="GT29">
            <v>0</v>
          </cell>
          <cell r="GU29">
            <v>2276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3254.0160665748567</v>
          </cell>
          <cell r="ID29">
            <v>0</v>
          </cell>
          <cell r="IE29">
            <v>148.66199999999998</v>
          </cell>
          <cell r="IF29">
            <v>0</v>
          </cell>
          <cell r="IG29">
            <v>719.05332527825828</v>
          </cell>
          <cell r="IH29">
            <v>657.83932527825834</v>
          </cell>
          <cell r="II29">
            <v>0</v>
          </cell>
          <cell r="IJ29">
            <v>61.213999999999999</v>
          </cell>
          <cell r="IK29">
            <v>2276</v>
          </cell>
          <cell r="IL29">
            <v>0</v>
          </cell>
          <cell r="IM29">
            <v>2276</v>
          </cell>
          <cell r="IN29">
            <v>3254.0160665748567</v>
          </cell>
          <cell r="IO29">
            <v>0</v>
          </cell>
          <cell r="IP29">
            <v>148.66199999999998</v>
          </cell>
          <cell r="IQ29">
            <v>0</v>
          </cell>
          <cell r="IR29">
            <v>719.05332527825828</v>
          </cell>
          <cell r="IS29">
            <v>657.83932527825834</v>
          </cell>
          <cell r="IT29">
            <v>0</v>
          </cell>
          <cell r="IU29">
            <v>61.213999999999999</v>
          </cell>
          <cell r="IV29">
            <v>2276</v>
          </cell>
          <cell r="IW29">
            <v>0</v>
          </cell>
          <cell r="IX29">
            <v>2276</v>
          </cell>
          <cell r="IY29">
            <v>3464.8544089900006</v>
          </cell>
          <cell r="IZ29">
            <v>0</v>
          </cell>
          <cell r="JA29">
            <v>158.99700000000001</v>
          </cell>
          <cell r="JB29">
            <v>0</v>
          </cell>
          <cell r="JC29">
            <v>698.12799999999993</v>
          </cell>
          <cell r="JD29">
            <v>638.42799999999988</v>
          </cell>
          <cell r="JE29">
            <v>0</v>
          </cell>
          <cell r="JF29">
            <v>59.7</v>
          </cell>
          <cell r="JG29">
            <v>4800</v>
          </cell>
          <cell r="JH29">
            <v>0</v>
          </cell>
          <cell r="JI29">
            <v>4800</v>
          </cell>
          <cell r="JJ29">
            <v>166.82267041</v>
          </cell>
          <cell r="JK29">
            <v>0</v>
          </cell>
          <cell r="JL29">
            <v>7.0890000000000004</v>
          </cell>
          <cell r="JM29">
            <v>0</v>
          </cell>
          <cell r="JN29">
            <v>126.196</v>
          </cell>
          <cell r="JO29">
            <v>126.196</v>
          </cell>
          <cell r="JP29">
            <v>0</v>
          </cell>
          <cell r="JQ29">
            <v>0</v>
          </cell>
          <cell r="JR29">
            <v>1</v>
          </cell>
          <cell r="JS29">
            <v>0</v>
          </cell>
          <cell r="JT29">
            <v>1</v>
          </cell>
          <cell r="JU29">
            <v>342.77081932999999</v>
          </cell>
          <cell r="JV29">
            <v>0</v>
          </cell>
          <cell r="JW29">
            <v>17.832999999999998</v>
          </cell>
          <cell r="JX29">
            <v>0</v>
          </cell>
          <cell r="JY29">
            <v>250.94800000000001</v>
          </cell>
          <cell r="JZ29">
            <v>250.94800000000001</v>
          </cell>
          <cell r="KA29">
            <v>0</v>
          </cell>
          <cell r="KB29">
            <v>0</v>
          </cell>
          <cell r="KC29">
            <v>32</v>
          </cell>
          <cell r="KD29">
            <v>0</v>
          </cell>
          <cell r="KE29">
            <v>32</v>
          </cell>
          <cell r="KF29">
            <v>694.4617517800001</v>
          </cell>
          <cell r="KG29">
            <v>0</v>
          </cell>
          <cell r="KH29">
            <v>91.14</v>
          </cell>
          <cell r="KI29">
            <v>0</v>
          </cell>
          <cell r="KJ29">
            <v>184.57</v>
          </cell>
          <cell r="KK29">
            <v>184.57</v>
          </cell>
          <cell r="KL29">
            <v>0</v>
          </cell>
          <cell r="KM29">
            <v>0</v>
          </cell>
          <cell r="KN29">
            <v>40</v>
          </cell>
          <cell r="KO29">
            <v>0</v>
          </cell>
          <cell r="KP29">
            <v>40</v>
          </cell>
          <cell r="KQ29">
            <v>2260.7991674700006</v>
          </cell>
          <cell r="KR29">
            <v>0</v>
          </cell>
          <cell r="KS29">
            <v>42.935000000000002</v>
          </cell>
          <cell r="KT29">
            <v>0</v>
          </cell>
          <cell r="KU29">
            <v>136.41400000000002</v>
          </cell>
          <cell r="KV29">
            <v>76.713999999999999</v>
          </cell>
          <cell r="KW29">
            <v>0</v>
          </cell>
          <cell r="KX29">
            <v>59.7</v>
          </cell>
          <cell r="KY29">
            <v>4727</v>
          </cell>
          <cell r="KZ29">
            <v>0</v>
          </cell>
          <cell r="LA29">
            <v>4727</v>
          </cell>
          <cell r="LB29">
            <v>2260.7991674700006</v>
          </cell>
          <cell r="LC29">
            <v>0</v>
          </cell>
          <cell r="LD29">
            <v>42.935000000000002</v>
          </cell>
          <cell r="LE29">
            <v>0</v>
          </cell>
          <cell r="LF29">
            <v>136.41400000000002</v>
          </cell>
          <cell r="LG29">
            <v>76.713999999999999</v>
          </cell>
          <cell r="LH29">
            <v>0</v>
          </cell>
          <cell r="LI29">
            <v>59.7</v>
          </cell>
          <cell r="LJ29">
            <v>4727</v>
          </cell>
          <cell r="LK29">
            <v>0</v>
          </cell>
          <cell r="LL29">
            <v>4727</v>
          </cell>
          <cell r="LQ29">
            <v>0</v>
          </cell>
          <cell r="LR29">
            <v>165.4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19358.295430747363</v>
          </cell>
          <cell r="OV29">
            <v>1030.1889999999999</v>
          </cell>
          <cell r="OW29">
            <v>253.26600000000002</v>
          </cell>
          <cell r="OX29">
            <v>0</v>
          </cell>
          <cell r="OY29">
            <v>14426</v>
          </cell>
          <cell r="OZ29">
            <v>5437.2622816000003</v>
          </cell>
        </row>
        <row r="30">
          <cell r="A30" t="str">
            <v>Г</v>
          </cell>
          <cell r="B30" t="str">
            <v>1.1.1.3</v>
          </cell>
          <cell r="C30" t="str">
            <v>Технологическое присоединение объектов по производству электрической энергии всего, в том числе:</v>
          </cell>
          <cell r="D30" t="str">
            <v>Г</v>
          </cell>
          <cell r="E30">
            <v>598.21069866572702</v>
          </cell>
          <cell r="H30">
            <v>288.54659318099999</v>
          </cell>
          <cell r="J30">
            <v>4530.8129014512278</v>
          </cell>
          <cell r="K30">
            <v>598.21069866572702</v>
          </cell>
          <cell r="L30">
            <v>3932.6022027855006</v>
          </cell>
          <cell r="M30">
            <v>818.12398278000001</v>
          </cell>
          <cell r="N30">
            <v>0</v>
          </cell>
          <cell r="O30">
            <v>245.11748446749993</v>
          </cell>
          <cell r="P30">
            <v>749.55393913499995</v>
          </cell>
          <cell r="Q30">
            <v>2119.8067964030001</v>
          </cell>
          <cell r="R30">
            <v>45.105312984000001</v>
          </cell>
          <cell r="S30">
            <v>0</v>
          </cell>
          <cell r="T30">
            <v>0</v>
          </cell>
          <cell r="U30">
            <v>10.87627554</v>
          </cell>
          <cell r="V30">
            <v>31.246778169999999</v>
          </cell>
          <cell r="W30">
            <v>2.9822592739999987</v>
          </cell>
          <cell r="X30">
            <v>45.105312984000001</v>
          </cell>
          <cell r="Y30">
            <v>0</v>
          </cell>
          <cell r="Z30">
            <v>0</v>
          </cell>
          <cell r="AA30">
            <v>10.87627554</v>
          </cell>
          <cell r="AB30">
            <v>31.246778169999999</v>
          </cell>
          <cell r="AC30">
            <v>2.9822592739999987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1</v>
          </cell>
          <cell r="BC30" t="str">
            <v/>
          </cell>
          <cell r="BD30" t="str">
            <v/>
          </cell>
          <cell r="BE30" t="str">
            <v/>
          </cell>
          <cell r="BF30" t="str">
            <v>1</v>
          </cell>
          <cell r="BG30">
            <v>288.54659318099999</v>
          </cell>
          <cell r="BH30">
            <v>0</v>
          </cell>
          <cell r="BI30">
            <v>0</v>
          </cell>
          <cell r="BJ30">
            <v>13.781607525000002</v>
          </cell>
          <cell r="BK30">
            <v>254.12880103999998</v>
          </cell>
          <cell r="BL30">
            <v>20.636184616000023</v>
          </cell>
          <cell r="BM30">
            <v>42.810015040000003</v>
          </cell>
          <cell r="BN30">
            <v>0</v>
          </cell>
          <cell r="BO30">
            <v>0</v>
          </cell>
          <cell r="BP30">
            <v>24.605316433333336</v>
          </cell>
          <cell r="BQ30">
            <v>13.28363532</v>
          </cell>
          <cell r="BR30">
            <v>4.9210632866666657</v>
          </cell>
          <cell r="BS30">
            <v>0</v>
          </cell>
          <cell r="BT30">
            <v>0</v>
          </cell>
          <cell r="BU30">
            <v>0</v>
          </cell>
          <cell r="BV30">
            <v>-14.297607425000001</v>
          </cell>
          <cell r="BW30">
            <v>17.157128910000001</v>
          </cell>
          <cell r="BX30">
            <v>-2.8595214850000001</v>
          </cell>
          <cell r="BY30">
            <v>10.796420620999999</v>
          </cell>
          <cell r="BZ30">
            <v>0</v>
          </cell>
          <cell r="CA30">
            <v>0</v>
          </cell>
          <cell r="CB30">
            <v>1.7239921416666668</v>
          </cell>
          <cell r="CC30">
            <v>8.7276300510000002</v>
          </cell>
          <cell r="CD30">
            <v>0.34479842833333318</v>
          </cell>
          <cell r="CE30">
            <v>234.94015752000001</v>
          </cell>
          <cell r="CF30">
            <v>0</v>
          </cell>
          <cell r="CG30">
            <v>0</v>
          </cell>
          <cell r="CH30">
            <v>1.7499063750000008</v>
          </cell>
          <cell r="CI30">
            <v>214.96040675899999</v>
          </cell>
          <cell r="CJ30">
            <v>18.229844386000025</v>
          </cell>
          <cell r="CK30">
            <v>234.94015752000001</v>
          </cell>
          <cell r="CL30">
            <v>0</v>
          </cell>
          <cell r="CM30">
            <v>0</v>
          </cell>
          <cell r="CN30">
            <v>1.7499063750000008</v>
          </cell>
          <cell r="CO30">
            <v>214.96040675899999</v>
          </cell>
          <cell r="CP30">
            <v>18.229844386000025</v>
          </cell>
          <cell r="CQ30">
            <v>1</v>
          </cell>
          <cell r="CR30" t="str">
            <v/>
          </cell>
          <cell r="CS30" t="str">
            <v/>
          </cell>
          <cell r="CT30" t="str">
            <v/>
          </cell>
          <cell r="CU30" t="str">
            <v>1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250.35376884999999</v>
          </cell>
          <cell r="DG30">
            <v>3146.9190261047729</v>
          </cell>
          <cell r="DH30">
            <v>498.5089155547729</v>
          </cell>
          <cell r="DI30">
            <v>2648.4101105499999</v>
          </cell>
          <cell r="DJ30">
            <v>221.79169244000005</v>
          </cell>
          <cell r="DK30">
            <v>951.39924857999995</v>
          </cell>
          <cell r="DL30">
            <v>1337.37306115</v>
          </cell>
          <cell r="DM30">
            <v>137.84610837999995</v>
          </cell>
          <cell r="DN30">
            <v>7232.8990647759756</v>
          </cell>
          <cell r="DS30">
            <v>221.07634505263158</v>
          </cell>
          <cell r="DT30">
            <v>970.22431536842123</v>
          </cell>
          <cell r="DU30">
            <v>982.58513645830863</v>
          </cell>
          <cell r="DV30">
            <v>5059.0132678966138</v>
          </cell>
          <cell r="DW30">
            <v>5059.0132678966138</v>
          </cell>
          <cell r="DX30">
            <v>1</v>
          </cell>
          <cell r="DY30">
            <v>1</v>
          </cell>
          <cell r="DZ30" t="str">
            <v/>
          </cell>
          <cell r="EA30">
            <v>1</v>
          </cell>
          <cell r="EB30" t="str">
            <v>1 1 1</v>
          </cell>
          <cell r="EC30">
            <v>3466.8500087699999</v>
          </cell>
          <cell r="ED30">
            <v>36.684146650000002</v>
          </cell>
          <cell r="EE30">
            <v>1997.2028118200003</v>
          </cell>
          <cell r="EF30">
            <v>1190.2507855899999</v>
          </cell>
          <cell r="EG30">
            <v>242.71226471</v>
          </cell>
          <cell r="EH30">
            <v>210.02252780000003</v>
          </cell>
          <cell r="EI30">
            <v>3.2610385900000001</v>
          </cell>
          <cell r="EJ30">
            <v>51.45580812</v>
          </cell>
          <cell r="EK30">
            <v>131.85455195</v>
          </cell>
          <cell r="EL30">
            <v>23.451129139999999</v>
          </cell>
          <cell r="EM30">
            <v>921.71309960000008</v>
          </cell>
          <cell r="EN30">
            <v>14.308171959999999</v>
          </cell>
          <cell r="EO30">
            <v>284.17694648000003</v>
          </cell>
          <cell r="EP30">
            <v>537.84153619999995</v>
          </cell>
          <cell r="EQ30">
            <v>85.386444959999992</v>
          </cell>
          <cell r="ER30">
            <v>933.33469089999994</v>
          </cell>
          <cell r="ES30">
            <v>7.9436274600000001</v>
          </cell>
          <cell r="ET30">
            <v>776.0449337099999</v>
          </cell>
          <cell r="EU30">
            <v>97.98565576</v>
          </cell>
          <cell r="EV30">
            <v>51.360473970000008</v>
          </cell>
          <cell r="EW30">
            <v>1401.7796904700001</v>
          </cell>
          <cell r="EX30">
            <v>11.171308639999999</v>
          </cell>
          <cell r="EY30">
            <v>885.52512351000007</v>
          </cell>
          <cell r="EZ30">
            <v>422.56904168</v>
          </cell>
          <cell r="FA30">
            <v>82.514216639999972</v>
          </cell>
          <cell r="FB30">
            <v>1401.7796904700001</v>
          </cell>
          <cell r="FC30">
            <v>11.171308639999999</v>
          </cell>
          <cell r="FD30">
            <v>885.52512351000007</v>
          </cell>
          <cell r="FE30">
            <v>422.56904168</v>
          </cell>
          <cell r="FF30">
            <v>82.514216639999972</v>
          </cell>
          <cell r="FG30">
            <v>1</v>
          </cell>
          <cell r="FH30" t="str">
            <v/>
          </cell>
          <cell r="FI30" t="str">
            <v/>
          </cell>
          <cell r="FJ30" t="str">
            <v/>
          </cell>
          <cell r="FK30" t="str">
            <v>1</v>
          </cell>
          <cell r="FN30">
            <v>11773.071493446381</v>
          </cell>
          <cell r="FO30">
            <v>0</v>
          </cell>
          <cell r="FP30">
            <v>410.43100000000004</v>
          </cell>
          <cell r="FQ30">
            <v>0</v>
          </cell>
          <cell r="FR30">
            <v>1452.1193482625131</v>
          </cell>
          <cell r="FS30">
            <v>1310.5793482625131</v>
          </cell>
          <cell r="FT30">
            <v>73.739999999999995</v>
          </cell>
          <cell r="FU30">
            <v>67.8</v>
          </cell>
          <cell r="FV30">
            <v>123369</v>
          </cell>
          <cell r="FW30">
            <v>0</v>
          </cell>
          <cell r="FX30">
            <v>123369</v>
          </cell>
          <cell r="FZ30">
            <v>758.40588715000001</v>
          </cell>
          <cell r="GA30">
            <v>0</v>
          </cell>
          <cell r="GB30">
            <v>14.109</v>
          </cell>
          <cell r="GC30">
            <v>0</v>
          </cell>
          <cell r="GD30">
            <v>323.55900000000003</v>
          </cell>
          <cell r="GE30">
            <v>323.55900000000003</v>
          </cell>
          <cell r="GF30">
            <v>0</v>
          </cell>
          <cell r="GG30">
            <v>0</v>
          </cell>
          <cell r="GH30">
            <v>5039</v>
          </cell>
          <cell r="GI30">
            <v>0</v>
          </cell>
          <cell r="GJ30">
            <v>5039</v>
          </cell>
          <cell r="GK30">
            <v>3254.0160665748567</v>
          </cell>
          <cell r="GL30">
            <v>0</v>
          </cell>
          <cell r="GM30">
            <v>148.66199999999998</v>
          </cell>
          <cell r="GN30">
            <v>0</v>
          </cell>
          <cell r="GO30">
            <v>719.05332527825828</v>
          </cell>
          <cell r="GP30">
            <v>657.83932527825834</v>
          </cell>
          <cell r="GQ30">
            <v>0</v>
          </cell>
          <cell r="GR30">
            <v>61.213999999999999</v>
          </cell>
          <cell r="GS30">
            <v>2276</v>
          </cell>
          <cell r="GT30">
            <v>0</v>
          </cell>
          <cell r="GU30">
            <v>2276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3254.0160665748567</v>
          </cell>
          <cell r="ID30">
            <v>0</v>
          </cell>
          <cell r="IE30">
            <v>148.66199999999998</v>
          </cell>
          <cell r="IF30">
            <v>0</v>
          </cell>
          <cell r="IG30">
            <v>719.05332527825828</v>
          </cell>
          <cell r="IH30">
            <v>657.83932527825834</v>
          </cell>
          <cell r="II30">
            <v>0</v>
          </cell>
          <cell r="IJ30">
            <v>61.213999999999999</v>
          </cell>
          <cell r="IK30">
            <v>2276</v>
          </cell>
          <cell r="IL30">
            <v>0</v>
          </cell>
          <cell r="IM30">
            <v>2276</v>
          </cell>
          <cell r="IN30">
            <v>3254.0160665748567</v>
          </cell>
          <cell r="IO30">
            <v>0</v>
          </cell>
          <cell r="IP30">
            <v>148.66199999999998</v>
          </cell>
          <cell r="IQ30">
            <v>0</v>
          </cell>
          <cell r="IR30">
            <v>719.05332527825828</v>
          </cell>
          <cell r="IS30">
            <v>657.83932527825834</v>
          </cell>
          <cell r="IT30">
            <v>0</v>
          </cell>
          <cell r="IU30">
            <v>61.213999999999999</v>
          </cell>
          <cell r="IV30">
            <v>2276</v>
          </cell>
          <cell r="IW30">
            <v>0</v>
          </cell>
          <cell r="IX30">
            <v>2276</v>
          </cell>
          <cell r="IY30">
            <v>3464.8544089900006</v>
          </cell>
          <cell r="IZ30">
            <v>0</v>
          </cell>
          <cell r="JA30">
            <v>158.99700000000001</v>
          </cell>
          <cell r="JB30">
            <v>0</v>
          </cell>
          <cell r="JC30">
            <v>698.12799999999993</v>
          </cell>
          <cell r="JD30">
            <v>638.42799999999988</v>
          </cell>
          <cell r="JE30">
            <v>0</v>
          </cell>
          <cell r="JF30">
            <v>59.7</v>
          </cell>
          <cell r="JG30">
            <v>4800</v>
          </cell>
          <cell r="JH30">
            <v>0</v>
          </cell>
          <cell r="JI30">
            <v>4800</v>
          </cell>
          <cell r="JJ30">
            <v>166.82267041</v>
          </cell>
          <cell r="JK30">
            <v>0</v>
          </cell>
          <cell r="JL30">
            <v>7.0890000000000004</v>
          </cell>
          <cell r="JM30">
            <v>0</v>
          </cell>
          <cell r="JN30">
            <v>126.196</v>
          </cell>
          <cell r="JO30">
            <v>126.196</v>
          </cell>
          <cell r="JP30">
            <v>0</v>
          </cell>
          <cell r="JQ30">
            <v>0</v>
          </cell>
          <cell r="JR30">
            <v>1</v>
          </cell>
          <cell r="JS30">
            <v>0</v>
          </cell>
          <cell r="JT30">
            <v>1</v>
          </cell>
          <cell r="JU30">
            <v>342.77081932999999</v>
          </cell>
          <cell r="JV30">
            <v>0</v>
          </cell>
          <cell r="JW30">
            <v>17.832999999999998</v>
          </cell>
          <cell r="JX30">
            <v>0</v>
          </cell>
          <cell r="JY30">
            <v>250.94800000000001</v>
          </cell>
          <cell r="JZ30">
            <v>250.94800000000001</v>
          </cell>
          <cell r="KA30">
            <v>0</v>
          </cell>
          <cell r="KB30">
            <v>0</v>
          </cell>
          <cell r="KC30">
            <v>32</v>
          </cell>
          <cell r="KD30">
            <v>0</v>
          </cell>
          <cell r="KE30">
            <v>32</v>
          </cell>
          <cell r="KF30">
            <v>694.4617517800001</v>
          </cell>
          <cell r="KG30">
            <v>0</v>
          </cell>
          <cell r="KH30">
            <v>91.14</v>
          </cell>
          <cell r="KI30">
            <v>0</v>
          </cell>
          <cell r="KJ30">
            <v>184.57</v>
          </cell>
          <cell r="KK30">
            <v>184.57</v>
          </cell>
          <cell r="KL30">
            <v>0</v>
          </cell>
          <cell r="KM30">
            <v>0</v>
          </cell>
          <cell r="KN30">
            <v>40</v>
          </cell>
          <cell r="KO30">
            <v>0</v>
          </cell>
          <cell r="KP30">
            <v>40</v>
          </cell>
          <cell r="KQ30">
            <v>2260.7991674700006</v>
          </cell>
          <cell r="KR30">
            <v>0</v>
          </cell>
          <cell r="KS30">
            <v>42.935000000000002</v>
          </cell>
          <cell r="KT30">
            <v>0</v>
          </cell>
          <cell r="KU30">
            <v>136.41400000000002</v>
          </cell>
          <cell r="KV30">
            <v>76.713999999999999</v>
          </cell>
          <cell r="KW30">
            <v>0</v>
          </cell>
          <cell r="KX30">
            <v>59.7</v>
          </cell>
          <cell r="KY30">
            <v>4727</v>
          </cell>
          <cell r="KZ30">
            <v>0</v>
          </cell>
          <cell r="LA30">
            <v>4727</v>
          </cell>
          <cell r="LB30">
            <v>2260.7991674700006</v>
          </cell>
          <cell r="LC30">
            <v>0</v>
          </cell>
          <cell r="LD30">
            <v>42.935000000000002</v>
          </cell>
          <cell r="LE30">
            <v>0</v>
          </cell>
          <cell r="LF30">
            <v>136.41400000000002</v>
          </cell>
          <cell r="LG30">
            <v>76.713999999999999</v>
          </cell>
          <cell r="LH30">
            <v>0</v>
          </cell>
          <cell r="LI30">
            <v>59.7</v>
          </cell>
          <cell r="LJ30">
            <v>4727</v>
          </cell>
          <cell r="LK30">
            <v>0</v>
          </cell>
          <cell r="LL30">
            <v>4727</v>
          </cell>
          <cell r="LQ30">
            <v>0</v>
          </cell>
          <cell r="LR30">
            <v>165.4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19358.295430747363</v>
          </cell>
          <cell r="OV30">
            <v>1030.1889999999999</v>
          </cell>
          <cell r="OW30">
            <v>253.26600000000002</v>
          </cell>
          <cell r="OX30">
            <v>0</v>
          </cell>
          <cell r="OY30">
            <v>14426</v>
          </cell>
          <cell r="OZ30">
            <v>5437.2622816000003</v>
          </cell>
        </row>
        <row r="31">
          <cell r="A31" t="str">
            <v>Г</v>
          </cell>
          <cell r="B31" t="str">
            <v>1.1.1.3.1</v>
          </cell>
          <cell r="C31" t="str">
            <v>Ачхой-Мартановский СЭС</v>
          </cell>
          <cell r="D31" t="str">
            <v>Г</v>
          </cell>
          <cell r="E31">
            <v>31.111666344</v>
          </cell>
          <cell r="H31">
            <v>31.080399710000005</v>
          </cell>
          <cell r="J31">
            <v>3963.7138691295004</v>
          </cell>
          <cell r="K31">
            <v>31.111666344</v>
          </cell>
          <cell r="L31">
            <v>3932.6022027855006</v>
          </cell>
          <cell r="M31">
            <v>818.12398278000001</v>
          </cell>
          <cell r="N31">
            <v>0</v>
          </cell>
          <cell r="O31">
            <v>245.11748446749993</v>
          </cell>
          <cell r="P31">
            <v>749.55393913499995</v>
          </cell>
          <cell r="Q31">
            <v>2119.8067964030001</v>
          </cell>
          <cell r="R31">
            <v>31.111666344</v>
          </cell>
          <cell r="S31">
            <v>0</v>
          </cell>
          <cell r="T31">
            <v>0</v>
          </cell>
          <cell r="U31">
            <v>10.87627554</v>
          </cell>
          <cell r="V31">
            <v>17.253131530000001</v>
          </cell>
          <cell r="W31">
            <v>2.9822592739999987</v>
          </cell>
          <cell r="X31">
            <v>31.111666344</v>
          </cell>
          <cell r="Y31">
            <v>0</v>
          </cell>
          <cell r="Z31">
            <v>0</v>
          </cell>
          <cell r="AA31">
            <v>10.87627554</v>
          </cell>
          <cell r="AB31">
            <v>17.253131530000001</v>
          </cell>
          <cell r="AC31">
            <v>2.9822592739999987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1</v>
          </cell>
          <cell r="BC31" t="str">
            <v/>
          </cell>
          <cell r="BD31" t="str">
            <v/>
          </cell>
          <cell r="BE31" t="str">
            <v/>
          </cell>
          <cell r="BF31" t="str">
            <v>1</v>
          </cell>
          <cell r="BG31">
            <v>31.080399710000005</v>
          </cell>
          <cell r="BH31">
            <v>0</v>
          </cell>
          <cell r="BI31">
            <v>0</v>
          </cell>
          <cell r="BJ31">
            <v>10.850220008333336</v>
          </cell>
          <cell r="BK31">
            <v>17.253131530000001</v>
          </cell>
          <cell r="BL31">
            <v>2.9770481716666684</v>
          </cell>
          <cell r="BM31">
            <v>29.526379720000001</v>
          </cell>
          <cell r="BN31">
            <v>0</v>
          </cell>
          <cell r="BO31">
            <v>0</v>
          </cell>
          <cell r="BP31">
            <v>24.605316433333336</v>
          </cell>
          <cell r="BQ31">
            <v>0</v>
          </cell>
          <cell r="BR31">
            <v>4.9210632866666657</v>
          </cell>
          <cell r="BS31">
            <v>0</v>
          </cell>
          <cell r="BT31">
            <v>0</v>
          </cell>
          <cell r="BU31">
            <v>0</v>
          </cell>
          <cell r="BV31">
            <v>-14.297607425000001</v>
          </cell>
          <cell r="BW31">
            <v>17.157128910000001</v>
          </cell>
          <cell r="BX31">
            <v>-2.8595214850000001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1.554019990000004</v>
          </cell>
          <cell r="CF31">
            <v>0</v>
          </cell>
          <cell r="CG31">
            <v>0</v>
          </cell>
          <cell r="CH31">
            <v>0.54251100000000085</v>
          </cell>
          <cell r="CI31">
            <v>9.600262000000015E-2</v>
          </cell>
          <cell r="CJ31">
            <v>0.9155063700000029</v>
          </cell>
          <cell r="CK31">
            <v>1.554019990000004</v>
          </cell>
          <cell r="CL31">
            <v>0</v>
          </cell>
          <cell r="CM31">
            <v>0</v>
          </cell>
          <cell r="CN31">
            <v>0.54251100000000085</v>
          </cell>
          <cell r="CO31">
            <v>9.600262000000015E-2</v>
          </cell>
          <cell r="CP31">
            <v>0.9155063700000029</v>
          </cell>
          <cell r="CQ31">
            <v>1</v>
          </cell>
          <cell r="CR31" t="str">
            <v/>
          </cell>
          <cell r="CS31" t="str">
            <v/>
          </cell>
          <cell r="CT31" t="str">
            <v/>
          </cell>
          <cell r="CU31" t="str">
            <v>1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25.90033309</v>
          </cell>
          <cell r="DG31">
            <v>2674.33649917</v>
          </cell>
          <cell r="DH31">
            <v>25.926388619999997</v>
          </cell>
          <cell r="DI31">
            <v>2648.4101105499999</v>
          </cell>
          <cell r="DJ31">
            <v>221.79169244000005</v>
          </cell>
          <cell r="DK31">
            <v>951.39924857999995</v>
          </cell>
          <cell r="DL31">
            <v>1337.37306115</v>
          </cell>
          <cell r="DM31">
            <v>137.84610837999995</v>
          </cell>
          <cell r="DN31">
            <v>7232.8990647759756</v>
          </cell>
          <cell r="DS31">
            <v>221.07634505263158</v>
          </cell>
          <cell r="DT31">
            <v>970.22431536842123</v>
          </cell>
          <cell r="DU31">
            <v>982.58513645830863</v>
          </cell>
          <cell r="DV31">
            <v>5059.0132678966138</v>
          </cell>
          <cell r="DW31">
            <v>5059.0132678966138</v>
          </cell>
          <cell r="DX31">
            <v>1</v>
          </cell>
          <cell r="DY31" t="str">
            <v/>
          </cell>
          <cell r="DZ31" t="str">
            <v/>
          </cell>
          <cell r="EA31" t="str">
            <v/>
          </cell>
          <cell r="EB31" t="str">
            <v>1</v>
          </cell>
          <cell r="EC31">
            <v>3466.8500087699999</v>
          </cell>
          <cell r="ED31">
            <v>36.684146650000002</v>
          </cell>
          <cell r="EE31">
            <v>1997.2028118200003</v>
          </cell>
          <cell r="EF31">
            <v>1190.2507855899999</v>
          </cell>
          <cell r="EG31">
            <v>242.71226471</v>
          </cell>
          <cell r="EH31">
            <v>210.02252780000003</v>
          </cell>
          <cell r="EI31">
            <v>3.2610385900000001</v>
          </cell>
          <cell r="EJ31">
            <v>51.45580812</v>
          </cell>
          <cell r="EK31">
            <v>131.85455195</v>
          </cell>
          <cell r="EL31">
            <v>23.451129139999999</v>
          </cell>
          <cell r="EM31">
            <v>921.71309960000008</v>
          </cell>
          <cell r="EN31">
            <v>14.308171959999999</v>
          </cell>
          <cell r="EO31">
            <v>284.17694648000003</v>
          </cell>
          <cell r="EP31">
            <v>537.84153619999995</v>
          </cell>
          <cell r="EQ31">
            <v>85.386444959999992</v>
          </cell>
          <cell r="ER31">
            <v>933.33469089999994</v>
          </cell>
          <cell r="ES31">
            <v>7.9436274600000001</v>
          </cell>
          <cell r="ET31">
            <v>776.0449337099999</v>
          </cell>
          <cell r="EU31">
            <v>97.98565576</v>
          </cell>
          <cell r="EV31">
            <v>51.360473970000008</v>
          </cell>
          <cell r="EW31">
            <v>1401.7796904700001</v>
          </cell>
          <cell r="EX31">
            <v>11.171308639999999</v>
          </cell>
          <cell r="EY31">
            <v>885.52512351000007</v>
          </cell>
          <cell r="EZ31">
            <v>422.56904168</v>
          </cell>
          <cell r="FA31">
            <v>82.514216639999972</v>
          </cell>
          <cell r="FB31">
            <v>1401.7796904700001</v>
          </cell>
          <cell r="FC31">
            <v>11.171308639999999</v>
          </cell>
          <cell r="FD31">
            <v>885.52512351000007</v>
          </cell>
          <cell r="FE31">
            <v>422.56904168</v>
          </cell>
          <cell r="FF31">
            <v>82.514216639999972</v>
          </cell>
          <cell r="FG31">
            <v>1</v>
          </cell>
          <cell r="FH31" t="str">
            <v/>
          </cell>
          <cell r="FI31" t="str">
            <v/>
          </cell>
          <cell r="FJ31" t="str">
            <v/>
          </cell>
          <cell r="FK31" t="str">
            <v>1</v>
          </cell>
          <cell r="FN31">
            <v>11773.071493446381</v>
          </cell>
          <cell r="FO31">
            <v>0</v>
          </cell>
          <cell r="FP31">
            <v>410.43100000000004</v>
          </cell>
          <cell r="FQ31">
            <v>0</v>
          </cell>
          <cell r="FR31">
            <v>1452.1193482625131</v>
          </cell>
          <cell r="FS31">
            <v>1310.5793482625131</v>
          </cell>
          <cell r="FT31">
            <v>73.739999999999995</v>
          </cell>
          <cell r="FU31">
            <v>67.8</v>
          </cell>
          <cell r="FV31">
            <v>123369</v>
          </cell>
          <cell r="FW31">
            <v>0</v>
          </cell>
          <cell r="FX31">
            <v>123369</v>
          </cell>
          <cell r="FZ31">
            <v>758.40588715000001</v>
          </cell>
          <cell r="GA31">
            <v>0</v>
          </cell>
          <cell r="GB31">
            <v>14.109</v>
          </cell>
          <cell r="GC31">
            <v>0</v>
          </cell>
          <cell r="GD31">
            <v>323.55900000000003</v>
          </cell>
          <cell r="GE31">
            <v>323.55900000000003</v>
          </cell>
          <cell r="GF31">
            <v>0</v>
          </cell>
          <cell r="GG31">
            <v>0</v>
          </cell>
          <cell r="GH31">
            <v>5039</v>
          </cell>
          <cell r="GI31">
            <v>0</v>
          </cell>
          <cell r="GJ31">
            <v>5039</v>
          </cell>
          <cell r="GK31">
            <v>3254.0160665748567</v>
          </cell>
          <cell r="GL31">
            <v>0</v>
          </cell>
          <cell r="GM31">
            <v>148.66199999999998</v>
          </cell>
          <cell r="GN31">
            <v>0</v>
          </cell>
          <cell r="GO31">
            <v>719.05332527825828</v>
          </cell>
          <cell r="GP31">
            <v>657.83932527825834</v>
          </cell>
          <cell r="GQ31">
            <v>0</v>
          </cell>
          <cell r="GR31">
            <v>61.213999999999999</v>
          </cell>
          <cell r="GS31">
            <v>2276</v>
          </cell>
          <cell r="GT31">
            <v>0</v>
          </cell>
          <cell r="GU31">
            <v>2276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3254.0160665748567</v>
          </cell>
          <cell r="ID31">
            <v>0</v>
          </cell>
          <cell r="IE31">
            <v>148.66199999999998</v>
          </cell>
          <cell r="IF31">
            <v>0</v>
          </cell>
          <cell r="IG31">
            <v>719.05332527825828</v>
          </cell>
          <cell r="IH31">
            <v>657.83932527825834</v>
          </cell>
          <cell r="II31">
            <v>0</v>
          </cell>
          <cell r="IJ31">
            <v>61.213999999999999</v>
          </cell>
          <cell r="IK31">
            <v>2276</v>
          </cell>
          <cell r="IL31">
            <v>0</v>
          </cell>
          <cell r="IM31">
            <v>2276</v>
          </cell>
          <cell r="IN31">
            <v>3254.0160665748567</v>
          </cell>
          <cell r="IO31">
            <v>0</v>
          </cell>
          <cell r="IP31">
            <v>148.66199999999998</v>
          </cell>
          <cell r="IQ31">
            <v>0</v>
          </cell>
          <cell r="IR31">
            <v>719.05332527825828</v>
          </cell>
          <cell r="IS31">
            <v>657.83932527825834</v>
          </cell>
          <cell r="IT31">
            <v>0</v>
          </cell>
          <cell r="IU31">
            <v>61.213999999999999</v>
          </cell>
          <cell r="IV31">
            <v>2276</v>
          </cell>
          <cell r="IW31">
            <v>0</v>
          </cell>
          <cell r="IX31">
            <v>2276</v>
          </cell>
          <cell r="IY31">
            <v>3464.8544089900006</v>
          </cell>
          <cell r="IZ31">
            <v>0</v>
          </cell>
          <cell r="JA31">
            <v>158.99700000000001</v>
          </cell>
          <cell r="JB31">
            <v>0</v>
          </cell>
          <cell r="JC31">
            <v>698.12799999999993</v>
          </cell>
          <cell r="JD31">
            <v>638.42799999999988</v>
          </cell>
          <cell r="JE31">
            <v>0</v>
          </cell>
          <cell r="JF31">
            <v>59.7</v>
          </cell>
          <cell r="JG31">
            <v>4800</v>
          </cell>
          <cell r="JH31">
            <v>0</v>
          </cell>
          <cell r="JI31">
            <v>4800</v>
          </cell>
          <cell r="JJ31">
            <v>166.82267041</v>
          </cell>
          <cell r="JK31">
            <v>0</v>
          </cell>
          <cell r="JL31">
            <v>7.0890000000000004</v>
          </cell>
          <cell r="JM31">
            <v>0</v>
          </cell>
          <cell r="JN31">
            <v>126.196</v>
          </cell>
          <cell r="JO31">
            <v>126.196</v>
          </cell>
          <cell r="JP31">
            <v>0</v>
          </cell>
          <cell r="JQ31">
            <v>0</v>
          </cell>
          <cell r="JR31">
            <v>1</v>
          </cell>
          <cell r="JS31">
            <v>0</v>
          </cell>
          <cell r="JT31">
            <v>1</v>
          </cell>
          <cell r="JU31">
            <v>342.77081932999999</v>
          </cell>
          <cell r="JV31">
            <v>0</v>
          </cell>
          <cell r="JW31">
            <v>17.832999999999998</v>
          </cell>
          <cell r="JX31">
            <v>0</v>
          </cell>
          <cell r="JY31">
            <v>250.94800000000001</v>
          </cell>
          <cell r="JZ31">
            <v>250.94800000000001</v>
          </cell>
          <cell r="KA31">
            <v>0</v>
          </cell>
          <cell r="KB31">
            <v>0</v>
          </cell>
          <cell r="KC31">
            <v>32</v>
          </cell>
          <cell r="KD31">
            <v>0</v>
          </cell>
          <cell r="KE31">
            <v>32</v>
          </cell>
          <cell r="KF31">
            <v>694.4617517800001</v>
          </cell>
          <cell r="KG31">
            <v>0</v>
          </cell>
          <cell r="KH31">
            <v>91.14</v>
          </cell>
          <cell r="KI31">
            <v>0</v>
          </cell>
          <cell r="KJ31">
            <v>184.57</v>
          </cell>
          <cell r="KK31">
            <v>184.57</v>
          </cell>
          <cell r="KL31">
            <v>0</v>
          </cell>
          <cell r="KM31">
            <v>0</v>
          </cell>
          <cell r="KN31">
            <v>40</v>
          </cell>
          <cell r="KO31">
            <v>0</v>
          </cell>
          <cell r="KP31">
            <v>40</v>
          </cell>
          <cell r="KQ31">
            <v>2260.7991674700006</v>
          </cell>
          <cell r="KR31">
            <v>0</v>
          </cell>
          <cell r="KS31">
            <v>42.935000000000002</v>
          </cell>
          <cell r="KT31">
            <v>0</v>
          </cell>
          <cell r="KU31">
            <v>136.41400000000002</v>
          </cell>
          <cell r="KV31">
            <v>76.713999999999999</v>
          </cell>
          <cell r="KW31">
            <v>0</v>
          </cell>
          <cell r="KX31">
            <v>59.7</v>
          </cell>
          <cell r="KY31">
            <v>4727</v>
          </cell>
          <cell r="KZ31">
            <v>0</v>
          </cell>
          <cell r="LA31">
            <v>4727</v>
          </cell>
          <cell r="LB31">
            <v>2260.7991674700006</v>
          </cell>
          <cell r="LC31">
            <v>0</v>
          </cell>
          <cell r="LD31">
            <v>42.935000000000002</v>
          </cell>
          <cell r="LE31">
            <v>0</v>
          </cell>
          <cell r="LF31">
            <v>136.41400000000002</v>
          </cell>
          <cell r="LG31">
            <v>76.713999999999999</v>
          </cell>
          <cell r="LH31">
            <v>0</v>
          </cell>
          <cell r="LI31">
            <v>59.7</v>
          </cell>
          <cell r="LJ31">
            <v>4727</v>
          </cell>
          <cell r="LK31">
            <v>0</v>
          </cell>
          <cell r="LL31">
            <v>4727</v>
          </cell>
          <cell r="LQ31">
            <v>0</v>
          </cell>
          <cell r="LR31">
            <v>165.4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19358.295430747363</v>
          </cell>
          <cell r="OV31">
            <v>1030.1889999999999</v>
          </cell>
          <cell r="OW31">
            <v>253.26600000000002</v>
          </cell>
          <cell r="OX31">
            <v>0</v>
          </cell>
          <cell r="OY31">
            <v>14426</v>
          </cell>
          <cell r="OZ31">
            <v>5437.2622816000003</v>
          </cell>
        </row>
        <row r="32">
          <cell r="A32" t="str">
            <v>Г</v>
          </cell>
          <cell r="B32" t="str">
            <v>1.1.1.3.1</v>
          </cell>
          <cell r="C32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2" t="str">
            <v>Г</v>
          </cell>
          <cell r="E32">
            <v>18.060135696</v>
          </cell>
          <cell r="H32">
            <v>18.060135700000004</v>
          </cell>
          <cell r="J32">
            <v>3950.6623384815007</v>
          </cell>
          <cell r="K32">
            <v>18.060135696</v>
          </cell>
          <cell r="L32">
            <v>3932.6022027855006</v>
          </cell>
          <cell r="M32">
            <v>818.12398278000001</v>
          </cell>
          <cell r="N32">
            <v>0</v>
          </cell>
          <cell r="O32">
            <v>245.11748446749993</v>
          </cell>
          <cell r="P32">
            <v>749.55393913499995</v>
          </cell>
          <cell r="Q32">
            <v>2119.8067964030001</v>
          </cell>
          <cell r="R32">
            <v>18.060135696</v>
          </cell>
          <cell r="S32">
            <v>0</v>
          </cell>
          <cell r="T32">
            <v>0</v>
          </cell>
          <cell r="U32">
            <v>0</v>
          </cell>
          <cell r="V32">
            <v>17.253131530000001</v>
          </cell>
          <cell r="W32">
            <v>0.80700416599999869</v>
          </cell>
          <cell r="X32">
            <v>18.060135696</v>
          </cell>
          <cell r="Y32">
            <v>0</v>
          </cell>
          <cell r="Z32">
            <v>0</v>
          </cell>
          <cell r="AA32">
            <v>0</v>
          </cell>
          <cell r="AB32">
            <v>17.253131530000001</v>
          </cell>
          <cell r="AC32">
            <v>0.80700416599999869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1</v>
          </cell>
          <cell r="BC32" t="str">
            <v/>
          </cell>
          <cell r="BD32" t="str">
            <v/>
          </cell>
          <cell r="BE32" t="str">
            <v/>
          </cell>
          <cell r="BF32" t="str">
            <v>1</v>
          </cell>
          <cell r="BG32">
            <v>18.060135700000004</v>
          </cell>
          <cell r="BH32">
            <v>0</v>
          </cell>
          <cell r="BI32">
            <v>0</v>
          </cell>
          <cell r="BJ32">
            <v>0</v>
          </cell>
          <cell r="BK32">
            <v>17.253131530000001</v>
          </cell>
          <cell r="BL32">
            <v>0.8070041700000028</v>
          </cell>
          <cell r="BM32">
            <v>17.157128910000001</v>
          </cell>
          <cell r="BN32">
            <v>0</v>
          </cell>
          <cell r="BO32">
            <v>0</v>
          </cell>
          <cell r="BP32">
            <v>14.297607425000001</v>
          </cell>
          <cell r="BQ32">
            <v>0</v>
          </cell>
          <cell r="BR32">
            <v>2.8595214850000001</v>
          </cell>
          <cell r="BS32">
            <v>0</v>
          </cell>
          <cell r="BT32">
            <v>0</v>
          </cell>
          <cell r="BU32">
            <v>0</v>
          </cell>
          <cell r="BV32">
            <v>-14.297607425000001</v>
          </cell>
          <cell r="BW32">
            <v>17.157128910000001</v>
          </cell>
          <cell r="BX32">
            <v>-2.8595214850000001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0.90300679000000295</v>
          </cell>
          <cell r="CF32">
            <v>0</v>
          </cell>
          <cell r="CG32">
            <v>0</v>
          </cell>
          <cell r="CH32">
            <v>0</v>
          </cell>
          <cell r="CI32">
            <v>9.600262000000015E-2</v>
          </cell>
          <cell r="CJ32">
            <v>0.8070041700000028</v>
          </cell>
          <cell r="CK32">
            <v>0.90300679000000295</v>
          </cell>
          <cell r="CL32">
            <v>0</v>
          </cell>
          <cell r="CM32">
            <v>0</v>
          </cell>
          <cell r="CN32">
            <v>0</v>
          </cell>
          <cell r="CO32">
            <v>9.600262000000015E-2</v>
          </cell>
          <cell r="CP32">
            <v>0.8070041700000028</v>
          </cell>
          <cell r="CQ32">
            <v>1</v>
          </cell>
          <cell r="CR32" t="str">
            <v/>
          </cell>
          <cell r="CS32" t="str">
            <v/>
          </cell>
          <cell r="CT32" t="str">
            <v/>
          </cell>
          <cell r="CU32" t="str">
            <v>1</v>
          </cell>
          <cell r="CX32">
            <v>11773.071493446381</v>
          </cell>
          <cell r="CY32">
            <v>2007.6103241393257</v>
          </cell>
          <cell r="CZ32">
            <v>3841.5348877713004</v>
          </cell>
          <cell r="DA32">
            <v>3963.2928893735866</v>
          </cell>
          <cell r="DB32">
            <v>1960.6333921621663</v>
          </cell>
          <cell r="DE32">
            <v>15.050113080000001</v>
          </cell>
          <cell r="DG32">
            <v>2663.4602236299997</v>
          </cell>
          <cell r="DH32">
            <v>15.050113079999999</v>
          </cell>
          <cell r="DI32">
            <v>2648.4101105499999</v>
          </cell>
          <cell r="DJ32">
            <v>221.79169244000005</v>
          </cell>
          <cell r="DK32">
            <v>951.39924857999995</v>
          </cell>
          <cell r="DL32">
            <v>1337.37306115</v>
          </cell>
          <cell r="DM32">
            <v>137.84610837999995</v>
          </cell>
          <cell r="DN32">
            <v>7232.8990647759756</v>
          </cell>
          <cell r="DS32">
            <v>221.07634505263158</v>
          </cell>
          <cell r="DT32">
            <v>970.22431536842123</v>
          </cell>
          <cell r="DU32">
            <v>982.58513645830863</v>
          </cell>
          <cell r="DV32">
            <v>5059.0132678966138</v>
          </cell>
          <cell r="DW32">
            <v>5059.0132678966138</v>
          </cell>
          <cell r="DX32">
            <v>1</v>
          </cell>
          <cell r="DY32" t="str">
            <v/>
          </cell>
          <cell r="DZ32" t="str">
            <v/>
          </cell>
          <cell r="EA32" t="str">
            <v/>
          </cell>
          <cell r="EB32" t="str">
            <v>1</v>
          </cell>
          <cell r="EC32">
            <v>3466.8500087699999</v>
          </cell>
          <cell r="ED32">
            <v>36.684146650000002</v>
          </cell>
          <cell r="EE32">
            <v>1997.2028118200003</v>
          </cell>
          <cell r="EF32">
            <v>1190.2507855899999</v>
          </cell>
          <cell r="EG32">
            <v>242.71226471</v>
          </cell>
          <cell r="EH32">
            <v>210.02252780000003</v>
          </cell>
          <cell r="EI32">
            <v>3.2610385900000001</v>
          </cell>
          <cell r="EJ32">
            <v>51.45580812</v>
          </cell>
          <cell r="EK32">
            <v>131.85455195</v>
          </cell>
          <cell r="EL32">
            <v>23.451129139999999</v>
          </cell>
          <cell r="EM32">
            <v>921.71309960000008</v>
          </cell>
          <cell r="EN32">
            <v>14.308171959999999</v>
          </cell>
          <cell r="EO32">
            <v>284.17694648000003</v>
          </cell>
          <cell r="EP32">
            <v>537.84153619999995</v>
          </cell>
          <cell r="EQ32">
            <v>85.386444959999992</v>
          </cell>
          <cell r="ER32">
            <v>933.33469089999994</v>
          </cell>
          <cell r="ES32">
            <v>7.9436274600000001</v>
          </cell>
          <cell r="ET32">
            <v>776.0449337099999</v>
          </cell>
          <cell r="EU32">
            <v>97.98565576</v>
          </cell>
          <cell r="EV32">
            <v>51.360473970000008</v>
          </cell>
          <cell r="EW32">
            <v>1401.7796904700001</v>
          </cell>
          <cell r="EX32">
            <v>11.171308639999999</v>
          </cell>
          <cell r="EY32">
            <v>885.52512351000007</v>
          </cell>
          <cell r="EZ32">
            <v>422.56904168</v>
          </cell>
          <cell r="FA32">
            <v>82.514216639999972</v>
          </cell>
          <cell r="FB32">
            <v>1401.7796904700001</v>
          </cell>
          <cell r="FC32">
            <v>11.171308639999999</v>
          </cell>
          <cell r="FD32">
            <v>885.52512351000007</v>
          </cell>
          <cell r="FE32">
            <v>422.56904168</v>
          </cell>
          <cell r="FF32">
            <v>82.514216639999972</v>
          </cell>
          <cell r="FG32">
            <v>1</v>
          </cell>
          <cell r="FH32" t="str">
            <v/>
          </cell>
          <cell r="FI32" t="str">
            <v/>
          </cell>
          <cell r="FJ32" t="str">
            <v/>
          </cell>
          <cell r="FK32" t="str">
            <v>1</v>
          </cell>
          <cell r="FN32">
            <v>11773.071493446381</v>
          </cell>
          <cell r="FO32">
            <v>0</v>
          </cell>
          <cell r="FP32">
            <v>410.43100000000004</v>
          </cell>
          <cell r="FQ32">
            <v>0</v>
          </cell>
          <cell r="FR32">
            <v>1452.1193482625131</v>
          </cell>
          <cell r="FS32">
            <v>1310.5793482625131</v>
          </cell>
          <cell r="FT32">
            <v>73.739999999999995</v>
          </cell>
          <cell r="FU32">
            <v>67.8</v>
          </cell>
          <cell r="FV32">
            <v>123369</v>
          </cell>
          <cell r="FW32">
            <v>0</v>
          </cell>
          <cell r="FX32">
            <v>123369</v>
          </cell>
          <cell r="FZ32">
            <v>758.40588715000001</v>
          </cell>
          <cell r="GA32">
            <v>0</v>
          </cell>
          <cell r="GB32">
            <v>14.109</v>
          </cell>
          <cell r="GC32">
            <v>0</v>
          </cell>
          <cell r="GD32">
            <v>323.55900000000003</v>
          </cell>
          <cell r="GE32">
            <v>323.55900000000003</v>
          </cell>
          <cell r="GF32">
            <v>0</v>
          </cell>
          <cell r="GG32">
            <v>0</v>
          </cell>
          <cell r="GH32">
            <v>5039</v>
          </cell>
          <cell r="GI32">
            <v>0</v>
          </cell>
          <cell r="GJ32">
            <v>5039</v>
          </cell>
          <cell r="GK32">
            <v>3254.0160665748567</v>
          </cell>
          <cell r="GL32">
            <v>0</v>
          </cell>
          <cell r="GM32">
            <v>148.66199999999998</v>
          </cell>
          <cell r="GN32">
            <v>0</v>
          </cell>
          <cell r="GO32">
            <v>719.05332527825828</v>
          </cell>
          <cell r="GP32">
            <v>657.83932527825834</v>
          </cell>
          <cell r="GQ32">
            <v>0</v>
          </cell>
          <cell r="GR32">
            <v>61.213999999999999</v>
          </cell>
          <cell r="GS32">
            <v>2276</v>
          </cell>
          <cell r="GT32">
            <v>0</v>
          </cell>
          <cell r="GU32">
            <v>2276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3254.0160665748567</v>
          </cell>
          <cell r="ID32">
            <v>0</v>
          </cell>
          <cell r="IE32">
            <v>148.66199999999998</v>
          </cell>
          <cell r="IF32">
            <v>0</v>
          </cell>
          <cell r="IG32">
            <v>719.05332527825828</v>
          </cell>
          <cell r="IH32">
            <v>657.83932527825834</v>
          </cell>
          <cell r="II32">
            <v>0</v>
          </cell>
          <cell r="IJ32">
            <v>61.213999999999999</v>
          </cell>
          <cell r="IK32">
            <v>2276</v>
          </cell>
          <cell r="IL32">
            <v>0</v>
          </cell>
          <cell r="IM32">
            <v>2276</v>
          </cell>
          <cell r="IN32">
            <v>3254.0160665748567</v>
          </cell>
          <cell r="IO32">
            <v>0</v>
          </cell>
          <cell r="IP32">
            <v>148.66199999999998</v>
          </cell>
          <cell r="IQ32">
            <v>0</v>
          </cell>
          <cell r="IR32">
            <v>719.05332527825828</v>
          </cell>
          <cell r="IS32">
            <v>657.83932527825834</v>
          </cell>
          <cell r="IT32">
            <v>0</v>
          </cell>
          <cell r="IU32">
            <v>61.213999999999999</v>
          </cell>
          <cell r="IV32">
            <v>2276</v>
          </cell>
          <cell r="IW32">
            <v>0</v>
          </cell>
          <cell r="IX32">
            <v>2276</v>
          </cell>
          <cell r="IY32">
            <v>3464.8544089900006</v>
          </cell>
          <cell r="IZ32">
            <v>0</v>
          </cell>
          <cell r="JA32">
            <v>158.99700000000001</v>
          </cell>
          <cell r="JB32">
            <v>0</v>
          </cell>
          <cell r="JC32">
            <v>698.12799999999993</v>
          </cell>
          <cell r="JD32">
            <v>638.42799999999988</v>
          </cell>
          <cell r="JE32">
            <v>0</v>
          </cell>
          <cell r="JF32">
            <v>59.7</v>
          </cell>
          <cell r="JG32">
            <v>4800</v>
          </cell>
          <cell r="JH32">
            <v>0</v>
          </cell>
          <cell r="JI32">
            <v>4800</v>
          </cell>
          <cell r="JJ32">
            <v>166.82267041</v>
          </cell>
          <cell r="JK32">
            <v>0</v>
          </cell>
          <cell r="JL32">
            <v>7.0890000000000004</v>
          </cell>
          <cell r="JM32">
            <v>0</v>
          </cell>
          <cell r="JN32">
            <v>126.196</v>
          </cell>
          <cell r="JO32">
            <v>126.196</v>
          </cell>
          <cell r="JP32">
            <v>0</v>
          </cell>
          <cell r="JQ32">
            <v>0</v>
          </cell>
          <cell r="JR32">
            <v>1</v>
          </cell>
          <cell r="JS32">
            <v>0</v>
          </cell>
          <cell r="JT32">
            <v>1</v>
          </cell>
          <cell r="JU32">
            <v>342.77081932999999</v>
          </cell>
          <cell r="JV32">
            <v>0</v>
          </cell>
          <cell r="JW32">
            <v>17.832999999999998</v>
          </cell>
          <cell r="JX32">
            <v>0</v>
          </cell>
          <cell r="JY32">
            <v>250.94800000000001</v>
          </cell>
          <cell r="JZ32">
            <v>250.94800000000001</v>
          </cell>
          <cell r="KA32">
            <v>0</v>
          </cell>
          <cell r="KB32">
            <v>0</v>
          </cell>
          <cell r="KC32">
            <v>32</v>
          </cell>
          <cell r="KD32">
            <v>0</v>
          </cell>
          <cell r="KE32">
            <v>32</v>
          </cell>
          <cell r="KF32">
            <v>694.4617517800001</v>
          </cell>
          <cell r="KG32">
            <v>0</v>
          </cell>
          <cell r="KH32">
            <v>91.14</v>
          </cell>
          <cell r="KI32">
            <v>0</v>
          </cell>
          <cell r="KJ32">
            <v>184.57</v>
          </cell>
          <cell r="KK32">
            <v>184.57</v>
          </cell>
          <cell r="KL32">
            <v>0</v>
          </cell>
          <cell r="KM32">
            <v>0</v>
          </cell>
          <cell r="KN32">
            <v>40</v>
          </cell>
          <cell r="KO32">
            <v>0</v>
          </cell>
          <cell r="KP32">
            <v>40</v>
          </cell>
          <cell r="KQ32">
            <v>2260.7991674700006</v>
          </cell>
          <cell r="KR32">
            <v>0</v>
          </cell>
          <cell r="KS32">
            <v>42.935000000000002</v>
          </cell>
          <cell r="KT32">
            <v>0</v>
          </cell>
          <cell r="KU32">
            <v>136.41400000000002</v>
          </cell>
          <cell r="KV32">
            <v>76.713999999999999</v>
          </cell>
          <cell r="KW32">
            <v>0</v>
          </cell>
          <cell r="KX32">
            <v>59.7</v>
          </cell>
          <cell r="KY32">
            <v>4727</v>
          </cell>
          <cell r="KZ32">
            <v>0</v>
          </cell>
          <cell r="LA32">
            <v>4727</v>
          </cell>
          <cell r="LB32">
            <v>2260.7991674700006</v>
          </cell>
          <cell r="LC32">
            <v>0</v>
          </cell>
          <cell r="LD32">
            <v>42.935000000000002</v>
          </cell>
          <cell r="LE32">
            <v>0</v>
          </cell>
          <cell r="LF32">
            <v>136.41400000000002</v>
          </cell>
          <cell r="LG32">
            <v>76.713999999999999</v>
          </cell>
          <cell r="LH32">
            <v>0</v>
          </cell>
          <cell r="LI32">
            <v>59.7</v>
          </cell>
          <cell r="LJ32">
            <v>4727</v>
          </cell>
          <cell r="LK32">
            <v>0</v>
          </cell>
          <cell r="LL32">
            <v>4727</v>
          </cell>
          <cell r="LQ32">
            <v>0</v>
          </cell>
          <cell r="LR32">
            <v>165.4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 t="str">
            <v>нд</v>
          </cell>
          <cell r="OM32" t="str">
            <v>нд</v>
          </cell>
          <cell r="ON32" t="str">
            <v>нд</v>
          </cell>
          <cell r="OO32" t="str">
            <v>нд</v>
          </cell>
          <cell r="OP32" t="str">
            <v>нд</v>
          </cell>
          <cell r="OT32">
            <v>19358.295430747363</v>
          </cell>
          <cell r="OV32">
            <v>1030.1889999999999</v>
          </cell>
          <cell r="OW32">
            <v>253.26600000000002</v>
          </cell>
          <cell r="OX32">
            <v>0</v>
          </cell>
          <cell r="OY32">
            <v>14426</v>
          </cell>
          <cell r="OZ32">
            <v>5437.2622816000003</v>
          </cell>
        </row>
        <row r="33">
          <cell r="A33" t="str">
            <v>N_Che461</v>
          </cell>
          <cell r="B33" t="str">
            <v>1.1.1.3.1</v>
          </cell>
          <cell r="C33" t="str">
            <v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3" t="str">
            <v>N_Che461</v>
          </cell>
          <cell r="E33">
            <v>18.060135696</v>
          </cell>
          <cell r="H33">
            <v>18.060135700000004</v>
          </cell>
          <cell r="J33">
            <v>18.060135696</v>
          </cell>
          <cell r="K33">
            <v>18.060135696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18.060135696</v>
          </cell>
          <cell r="S33">
            <v>0</v>
          </cell>
          <cell r="T33">
            <v>0</v>
          </cell>
          <cell r="U33">
            <v>0</v>
          </cell>
          <cell r="V33">
            <v>17.253131530000001</v>
          </cell>
          <cell r="W33">
            <v>0.80700416599999869</v>
          </cell>
          <cell r="X33">
            <v>18.060135696</v>
          </cell>
          <cell r="Y33">
            <v>0</v>
          </cell>
          <cell r="Z33">
            <v>0</v>
          </cell>
          <cell r="AA33">
            <v>0</v>
          </cell>
          <cell r="AB33">
            <v>17.253131530000001</v>
          </cell>
          <cell r="AC33">
            <v>0.80700416599999869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</v>
          </cell>
          <cell r="BC33" t="str">
            <v/>
          </cell>
          <cell r="BD33" t="str">
            <v/>
          </cell>
          <cell r="BE33" t="str">
            <v/>
          </cell>
          <cell r="BF33" t="str">
            <v>1</v>
          </cell>
          <cell r="BG33">
            <v>18.060135700000004</v>
          </cell>
          <cell r="BH33">
            <v>0</v>
          </cell>
          <cell r="BI33">
            <v>0</v>
          </cell>
          <cell r="BJ33">
            <v>0</v>
          </cell>
          <cell r="BK33">
            <v>17.253131530000001</v>
          </cell>
          <cell r="BL33">
            <v>0.8070041700000028</v>
          </cell>
          <cell r="BM33">
            <v>17.157128910000001</v>
          </cell>
          <cell r="BN33">
            <v>0</v>
          </cell>
          <cell r="BO33">
            <v>0</v>
          </cell>
          <cell r="BP33">
            <v>14.297607425000001</v>
          </cell>
          <cell r="BQ33">
            <v>0</v>
          </cell>
          <cell r="BR33">
            <v>2.8595214850000001</v>
          </cell>
          <cell r="BS33">
            <v>0</v>
          </cell>
          <cell r="BT33">
            <v>0</v>
          </cell>
          <cell r="BU33">
            <v>0</v>
          </cell>
          <cell r="BV33">
            <v>-14.297607425000001</v>
          </cell>
          <cell r="BW33">
            <v>17.157128910000001</v>
          </cell>
          <cell r="BX33">
            <v>-2.8595214850000001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0.90300679000000295</v>
          </cell>
          <cell r="CF33">
            <v>0</v>
          </cell>
          <cell r="CG33">
            <v>0</v>
          </cell>
          <cell r="CH33">
            <v>0</v>
          </cell>
          <cell r="CI33">
            <v>9.600262000000015E-2</v>
          </cell>
          <cell r="CJ33">
            <v>0.8070041700000028</v>
          </cell>
          <cell r="CK33">
            <v>0.90300679000000295</v>
          </cell>
          <cell r="CL33">
            <v>0</v>
          </cell>
          <cell r="CM33">
            <v>0</v>
          </cell>
          <cell r="CN33">
            <v>0</v>
          </cell>
          <cell r="CO33">
            <v>9.600262000000015E-2</v>
          </cell>
          <cell r="CP33">
            <v>0.8070041700000028</v>
          </cell>
          <cell r="CQ33">
            <v>1</v>
          </cell>
          <cell r="CR33" t="str">
            <v/>
          </cell>
          <cell r="CS33" t="str">
            <v/>
          </cell>
          <cell r="CT33" t="str">
            <v/>
          </cell>
          <cell r="CU33" t="str">
            <v>1</v>
          </cell>
          <cell r="CX33">
            <v>15.050113079999999</v>
          </cell>
          <cell r="CY33">
            <v>1.3057175700000001</v>
          </cell>
          <cell r="CZ33">
            <v>13.74439551</v>
          </cell>
          <cell r="DA33">
            <v>0</v>
          </cell>
          <cell r="DB33">
            <v>0</v>
          </cell>
          <cell r="DE33">
            <v>15.050113080000001</v>
          </cell>
          <cell r="DG33">
            <v>15.050113079999999</v>
          </cell>
          <cell r="DH33">
            <v>15.050113079999999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>
            <v>15.050113079999999</v>
          </cell>
          <cell r="DS33">
            <v>15.050113079999999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>
            <v>1</v>
          </cell>
          <cell r="DY33" t="str">
            <v/>
          </cell>
          <cell r="DZ33" t="str">
            <v/>
          </cell>
          <cell r="EA33" t="str">
            <v/>
          </cell>
          <cell r="EB33" t="str">
            <v>1</v>
          </cell>
          <cell r="EC33">
            <v>15.050113080000001</v>
          </cell>
          <cell r="ED33">
            <v>1.30571758</v>
          </cell>
          <cell r="EE33">
            <v>13.7443955</v>
          </cell>
          <cell r="EF33">
            <v>0</v>
          </cell>
          <cell r="EG33">
            <v>0</v>
          </cell>
          <cell r="EH33">
            <v>15.050113080000001</v>
          </cell>
          <cell r="EI33">
            <v>1.30571758</v>
          </cell>
          <cell r="EJ33">
            <v>13.7443955</v>
          </cell>
          <cell r="EK33">
            <v>0</v>
          </cell>
          <cell r="EL33">
            <v>0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 t="str">
            <v/>
          </cell>
          <cell r="FI33" t="str">
            <v/>
          </cell>
          <cell r="FJ33" t="str">
            <v/>
          </cell>
          <cell r="FK33" t="str">
            <v>1</v>
          </cell>
          <cell r="FN33">
            <v>15.050113079999999</v>
          </cell>
          <cell r="FO33">
            <v>0</v>
          </cell>
          <cell r="FP33">
            <v>0</v>
          </cell>
          <cell r="FQ33">
            <v>0</v>
          </cell>
          <cell r="FR33">
            <v>5.48</v>
          </cell>
          <cell r="FS33">
            <v>0</v>
          </cell>
          <cell r="FT33">
            <v>0</v>
          </cell>
          <cell r="FU33">
            <v>5.48</v>
          </cell>
          <cell r="FV33">
            <v>0</v>
          </cell>
          <cell r="FW33">
            <v>0</v>
          </cell>
          <cell r="FX33">
            <v>0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15.050113079999999</v>
          </cell>
          <cell r="GL33">
            <v>0</v>
          </cell>
          <cell r="GM33">
            <v>0</v>
          </cell>
          <cell r="GN33">
            <v>0</v>
          </cell>
          <cell r="GO33">
            <v>5.48</v>
          </cell>
          <cell r="GP33">
            <v>0</v>
          </cell>
          <cell r="GQ33">
            <v>0</v>
          </cell>
          <cell r="GR33">
            <v>5.48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15.050113079999999</v>
          </cell>
          <cell r="ID33">
            <v>0</v>
          </cell>
          <cell r="IE33">
            <v>0</v>
          </cell>
          <cell r="IF33">
            <v>0</v>
          </cell>
          <cell r="IG33">
            <v>5.48</v>
          </cell>
          <cell r="IH33">
            <v>0</v>
          </cell>
          <cell r="II33">
            <v>0</v>
          </cell>
          <cell r="IJ33">
            <v>5.48</v>
          </cell>
          <cell r="IK33">
            <v>0</v>
          </cell>
          <cell r="IL33">
            <v>0</v>
          </cell>
          <cell r="IM33">
            <v>0</v>
          </cell>
          <cell r="IN33">
            <v>15.050113079999999</v>
          </cell>
          <cell r="IO33">
            <v>0</v>
          </cell>
          <cell r="IP33">
            <v>0</v>
          </cell>
          <cell r="IQ33">
            <v>0</v>
          </cell>
          <cell r="IR33">
            <v>5.48</v>
          </cell>
          <cell r="IS33">
            <v>0</v>
          </cell>
          <cell r="IT33">
            <v>0</v>
          </cell>
          <cell r="IU33">
            <v>5.48</v>
          </cell>
          <cell r="IV33">
            <v>0</v>
          </cell>
          <cell r="IW33">
            <v>0</v>
          </cell>
          <cell r="IX33">
            <v>0</v>
          </cell>
          <cell r="IY33">
            <v>15.050113080000001</v>
          </cell>
          <cell r="IZ33">
            <v>0</v>
          </cell>
          <cell r="JA33">
            <v>0</v>
          </cell>
          <cell r="JB33">
            <v>0</v>
          </cell>
          <cell r="JC33">
            <v>4.42</v>
          </cell>
          <cell r="JD33">
            <v>0</v>
          </cell>
          <cell r="JE33">
            <v>0</v>
          </cell>
          <cell r="JF33">
            <v>4.42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15.050113080000001</v>
          </cell>
          <cell r="KR33">
            <v>0</v>
          </cell>
          <cell r="KS33">
            <v>0</v>
          </cell>
          <cell r="KT33">
            <v>0</v>
          </cell>
          <cell r="KU33">
            <v>4.42</v>
          </cell>
          <cell r="KV33">
            <v>0</v>
          </cell>
          <cell r="KW33">
            <v>0</v>
          </cell>
          <cell r="KX33">
            <v>4.42</v>
          </cell>
          <cell r="KY33">
            <v>0</v>
          </cell>
          <cell r="KZ33">
            <v>0</v>
          </cell>
          <cell r="LA33">
            <v>0</v>
          </cell>
          <cell r="LB33">
            <v>15.050113080000001</v>
          </cell>
          <cell r="LC33">
            <v>0</v>
          </cell>
          <cell r="LD33">
            <v>0</v>
          </cell>
          <cell r="LE33">
            <v>0</v>
          </cell>
          <cell r="LF33">
            <v>4.42</v>
          </cell>
          <cell r="LG33">
            <v>0</v>
          </cell>
          <cell r="LH33">
            <v>0</v>
          </cell>
          <cell r="LI33">
            <v>4.42</v>
          </cell>
          <cell r="LJ33">
            <v>0</v>
          </cell>
          <cell r="LK33">
            <v>0</v>
          </cell>
          <cell r="LL33">
            <v>0</v>
          </cell>
          <cell r="LQ33">
            <v>0</v>
          </cell>
          <cell r="LR33">
            <v>0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2024</v>
          </cell>
          <cell r="OM33">
            <v>2024</v>
          </cell>
          <cell r="ON33">
            <v>2024</v>
          </cell>
          <cell r="OO33">
            <v>2024</v>
          </cell>
          <cell r="OP33" t="str">
            <v>с</v>
          </cell>
          <cell r="OT33">
            <v>18.060135696</v>
          </cell>
          <cell r="OV33">
            <v>4.42</v>
          </cell>
          <cell r="OW33">
            <v>0</v>
          </cell>
          <cell r="OX33">
            <v>0</v>
          </cell>
          <cell r="OY33">
            <v>0</v>
          </cell>
          <cell r="OZ33">
            <v>15.050113080000001</v>
          </cell>
        </row>
        <row r="34">
          <cell r="A34" t="str">
            <v>Г</v>
          </cell>
          <cell r="B34" t="str">
            <v>1.1.1.3.1</v>
          </cell>
          <cell r="C3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4" t="str">
            <v>Г</v>
          </cell>
          <cell r="E34">
            <v>0</v>
          </cell>
          <cell r="H34">
            <v>0</v>
          </cell>
          <cell r="J34">
            <v>3932.6022027855006</v>
          </cell>
          <cell r="K34">
            <v>0</v>
          </cell>
          <cell r="L34">
            <v>3932.6022027855006</v>
          </cell>
          <cell r="M34">
            <v>818.12398278000001</v>
          </cell>
          <cell r="N34">
            <v>0</v>
          </cell>
          <cell r="O34">
            <v>245.11748446749993</v>
          </cell>
          <cell r="P34">
            <v>749.55393913499995</v>
          </cell>
          <cell r="Q34">
            <v>2119.8067964030001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0</v>
          </cell>
          <cell r="DG34">
            <v>2648.4101105499999</v>
          </cell>
          <cell r="DH34">
            <v>0</v>
          </cell>
          <cell r="DI34">
            <v>2648.4101105499999</v>
          </cell>
          <cell r="DJ34">
            <v>221.79169244000005</v>
          </cell>
          <cell r="DK34">
            <v>951.39924857999995</v>
          </cell>
          <cell r="DL34">
            <v>1337.37306115</v>
          </cell>
          <cell r="DM34">
            <v>137.84610837999995</v>
          </cell>
          <cell r="DN34">
            <v>7232.8990647759756</v>
          </cell>
          <cell r="DS34">
            <v>221.07634505263158</v>
          </cell>
          <cell r="DT34">
            <v>970.22431536842123</v>
          </cell>
          <cell r="DU34">
            <v>982.58513645830863</v>
          </cell>
          <cell r="DV34">
            <v>5059.0132678966138</v>
          </cell>
          <cell r="DW34">
            <v>5059.0132678966138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3466.8500087699999</v>
          </cell>
          <cell r="ED34">
            <v>36.684146650000002</v>
          </cell>
          <cell r="EE34">
            <v>1997.2028118200003</v>
          </cell>
          <cell r="EF34">
            <v>1190.2507855899999</v>
          </cell>
          <cell r="EG34">
            <v>242.71226471</v>
          </cell>
          <cell r="EH34">
            <v>210.02252780000003</v>
          </cell>
          <cell r="EI34">
            <v>3.2610385900000001</v>
          </cell>
          <cell r="EJ34">
            <v>51.45580812</v>
          </cell>
          <cell r="EK34">
            <v>131.85455195</v>
          </cell>
          <cell r="EL34">
            <v>23.451129139999999</v>
          </cell>
          <cell r="EM34">
            <v>921.71309960000008</v>
          </cell>
          <cell r="EN34">
            <v>14.308171959999999</v>
          </cell>
          <cell r="EO34">
            <v>284.17694648000003</v>
          </cell>
          <cell r="EP34">
            <v>537.84153619999995</v>
          </cell>
          <cell r="EQ34">
            <v>85.386444959999992</v>
          </cell>
          <cell r="ER34">
            <v>933.33469089999994</v>
          </cell>
          <cell r="ES34">
            <v>7.9436274600000001</v>
          </cell>
          <cell r="ET34">
            <v>776.0449337099999</v>
          </cell>
          <cell r="EU34">
            <v>97.98565576</v>
          </cell>
          <cell r="EV34">
            <v>51.360473970000008</v>
          </cell>
          <cell r="EW34">
            <v>1401.7796904700001</v>
          </cell>
          <cell r="EX34">
            <v>11.171308639999999</v>
          </cell>
          <cell r="EY34">
            <v>885.52512351000007</v>
          </cell>
          <cell r="EZ34">
            <v>422.56904168</v>
          </cell>
          <cell r="FA34">
            <v>82.514216639999972</v>
          </cell>
          <cell r="FB34">
            <v>1401.7796904700001</v>
          </cell>
          <cell r="FC34">
            <v>11.171308639999999</v>
          </cell>
          <cell r="FD34">
            <v>885.52512351000007</v>
          </cell>
          <cell r="FE34">
            <v>422.56904168</v>
          </cell>
          <cell r="FF34">
            <v>82.514216639999972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410.43100000000004</v>
          </cell>
          <cell r="FQ34">
            <v>0</v>
          </cell>
          <cell r="FR34">
            <v>1452.1193482625131</v>
          </cell>
          <cell r="FS34">
            <v>1310.5793482625131</v>
          </cell>
          <cell r="FT34">
            <v>73.739999999999995</v>
          </cell>
          <cell r="FU34">
            <v>67.8</v>
          </cell>
          <cell r="FV34">
            <v>123369</v>
          </cell>
          <cell r="FW34">
            <v>0</v>
          </cell>
          <cell r="FX34">
            <v>123369</v>
          </cell>
          <cell r="FZ34">
            <v>758.40588715000001</v>
          </cell>
          <cell r="GA34">
            <v>0</v>
          </cell>
          <cell r="GB34">
            <v>14.109</v>
          </cell>
          <cell r="GC34">
            <v>0</v>
          </cell>
          <cell r="GD34">
            <v>323.55900000000003</v>
          </cell>
          <cell r="GE34">
            <v>323.55900000000003</v>
          </cell>
          <cell r="GF34">
            <v>0</v>
          </cell>
          <cell r="GG34">
            <v>0</v>
          </cell>
          <cell r="GH34">
            <v>5039</v>
          </cell>
          <cell r="GI34">
            <v>0</v>
          </cell>
          <cell r="GJ34">
            <v>5039</v>
          </cell>
          <cell r="GK34">
            <v>3254.0160665748567</v>
          </cell>
          <cell r="GL34">
            <v>0</v>
          </cell>
          <cell r="GM34">
            <v>148.66199999999998</v>
          </cell>
          <cell r="GN34">
            <v>0</v>
          </cell>
          <cell r="GO34">
            <v>719.05332527825828</v>
          </cell>
          <cell r="GP34">
            <v>657.83932527825834</v>
          </cell>
          <cell r="GQ34">
            <v>0</v>
          </cell>
          <cell r="GR34">
            <v>61.213999999999999</v>
          </cell>
          <cell r="GS34">
            <v>2276</v>
          </cell>
          <cell r="GT34">
            <v>0</v>
          </cell>
          <cell r="GU34">
            <v>2276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3254.0160665748567</v>
          </cell>
          <cell r="ID34">
            <v>0</v>
          </cell>
          <cell r="IE34">
            <v>148.66199999999998</v>
          </cell>
          <cell r="IF34">
            <v>0</v>
          </cell>
          <cell r="IG34">
            <v>719.05332527825828</v>
          </cell>
          <cell r="IH34">
            <v>657.83932527825834</v>
          </cell>
          <cell r="II34">
            <v>0</v>
          </cell>
          <cell r="IJ34">
            <v>61.213999999999999</v>
          </cell>
          <cell r="IK34">
            <v>2276</v>
          </cell>
          <cell r="IL34">
            <v>0</v>
          </cell>
          <cell r="IM34">
            <v>2276</v>
          </cell>
          <cell r="IN34">
            <v>3254.0160665748567</v>
          </cell>
          <cell r="IO34">
            <v>0</v>
          </cell>
          <cell r="IP34">
            <v>148.66199999999998</v>
          </cell>
          <cell r="IQ34">
            <v>0</v>
          </cell>
          <cell r="IR34">
            <v>719.05332527825828</v>
          </cell>
          <cell r="IS34">
            <v>657.83932527825834</v>
          </cell>
          <cell r="IT34">
            <v>0</v>
          </cell>
          <cell r="IU34">
            <v>61.213999999999999</v>
          </cell>
          <cell r="IV34">
            <v>2276</v>
          </cell>
          <cell r="IW34">
            <v>0</v>
          </cell>
          <cell r="IX34">
            <v>2276</v>
          </cell>
          <cell r="IY34">
            <v>3464.8544089900006</v>
          </cell>
          <cell r="IZ34">
            <v>0</v>
          </cell>
          <cell r="JA34">
            <v>158.99700000000001</v>
          </cell>
          <cell r="JB34">
            <v>0</v>
          </cell>
          <cell r="JC34">
            <v>698.12799999999993</v>
          </cell>
          <cell r="JD34">
            <v>638.42799999999988</v>
          </cell>
          <cell r="JE34">
            <v>0</v>
          </cell>
          <cell r="JF34">
            <v>59.7</v>
          </cell>
          <cell r="JG34">
            <v>4800</v>
          </cell>
          <cell r="JH34">
            <v>0</v>
          </cell>
          <cell r="JI34">
            <v>4800</v>
          </cell>
          <cell r="JJ34">
            <v>166.82267041</v>
          </cell>
          <cell r="JK34">
            <v>0</v>
          </cell>
          <cell r="JL34">
            <v>7.0890000000000004</v>
          </cell>
          <cell r="JM34">
            <v>0</v>
          </cell>
          <cell r="JN34">
            <v>126.196</v>
          </cell>
          <cell r="JO34">
            <v>126.196</v>
          </cell>
          <cell r="JP34">
            <v>0</v>
          </cell>
          <cell r="JQ34">
            <v>0</v>
          </cell>
          <cell r="JR34">
            <v>1</v>
          </cell>
          <cell r="JS34">
            <v>0</v>
          </cell>
          <cell r="JT34">
            <v>1</v>
          </cell>
          <cell r="JU34">
            <v>342.77081932999999</v>
          </cell>
          <cell r="JV34">
            <v>0</v>
          </cell>
          <cell r="JW34">
            <v>17.832999999999998</v>
          </cell>
          <cell r="JX34">
            <v>0</v>
          </cell>
          <cell r="JY34">
            <v>250.94800000000001</v>
          </cell>
          <cell r="JZ34">
            <v>250.94800000000001</v>
          </cell>
          <cell r="KA34">
            <v>0</v>
          </cell>
          <cell r="KB34">
            <v>0</v>
          </cell>
          <cell r="KC34">
            <v>32</v>
          </cell>
          <cell r="KD34">
            <v>0</v>
          </cell>
          <cell r="KE34">
            <v>32</v>
          </cell>
          <cell r="KF34">
            <v>694.4617517800001</v>
          </cell>
          <cell r="KG34">
            <v>0</v>
          </cell>
          <cell r="KH34">
            <v>91.14</v>
          </cell>
          <cell r="KI34">
            <v>0</v>
          </cell>
          <cell r="KJ34">
            <v>184.57</v>
          </cell>
          <cell r="KK34">
            <v>184.57</v>
          </cell>
          <cell r="KL34">
            <v>0</v>
          </cell>
          <cell r="KM34">
            <v>0</v>
          </cell>
          <cell r="KN34">
            <v>40</v>
          </cell>
          <cell r="KO34">
            <v>0</v>
          </cell>
          <cell r="KP34">
            <v>40</v>
          </cell>
          <cell r="KQ34">
            <v>2260.7991674700006</v>
          </cell>
          <cell r="KR34">
            <v>0</v>
          </cell>
          <cell r="KS34">
            <v>42.935000000000002</v>
          </cell>
          <cell r="KT34">
            <v>0</v>
          </cell>
          <cell r="KU34">
            <v>136.41400000000002</v>
          </cell>
          <cell r="KV34">
            <v>76.713999999999999</v>
          </cell>
          <cell r="KW34">
            <v>0</v>
          </cell>
          <cell r="KX34">
            <v>59.7</v>
          </cell>
          <cell r="KY34">
            <v>4727</v>
          </cell>
          <cell r="KZ34">
            <v>0</v>
          </cell>
          <cell r="LA34">
            <v>4727</v>
          </cell>
          <cell r="LB34">
            <v>2260.7991674700006</v>
          </cell>
          <cell r="LC34">
            <v>0</v>
          </cell>
          <cell r="LD34">
            <v>42.935000000000002</v>
          </cell>
          <cell r="LE34">
            <v>0</v>
          </cell>
          <cell r="LF34">
            <v>136.41400000000002</v>
          </cell>
          <cell r="LG34">
            <v>76.713999999999999</v>
          </cell>
          <cell r="LH34">
            <v>0</v>
          </cell>
          <cell r="LI34">
            <v>59.7</v>
          </cell>
          <cell r="LJ34">
            <v>4727</v>
          </cell>
          <cell r="LK34">
            <v>0</v>
          </cell>
          <cell r="LL34">
            <v>4727</v>
          </cell>
          <cell r="LQ34">
            <v>0</v>
          </cell>
          <cell r="LR34">
            <v>165.4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19358.295430747363</v>
          </cell>
          <cell r="OV34">
            <v>1030.1889999999999</v>
          </cell>
          <cell r="OW34">
            <v>253.26600000000002</v>
          </cell>
          <cell r="OX34">
            <v>0</v>
          </cell>
          <cell r="OY34">
            <v>14426</v>
          </cell>
          <cell r="OZ34">
            <v>5437.2622816000003</v>
          </cell>
        </row>
        <row r="35">
          <cell r="A35" t="str">
            <v>Г</v>
          </cell>
          <cell r="B35" t="str">
            <v>1.1.1.3.1</v>
          </cell>
          <cell r="C3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5" t="str">
            <v>Г</v>
          </cell>
          <cell r="E35">
            <v>13.051530648</v>
          </cell>
          <cell r="H35">
            <v>13.020264010000002</v>
          </cell>
          <cell r="J35">
            <v>3945.6537334335007</v>
          </cell>
          <cell r="K35">
            <v>13.051530648</v>
          </cell>
          <cell r="L35">
            <v>3932.6022027855006</v>
          </cell>
          <cell r="M35">
            <v>818.12398278000001</v>
          </cell>
          <cell r="N35">
            <v>0</v>
          </cell>
          <cell r="O35">
            <v>245.11748446749993</v>
          </cell>
          <cell r="P35">
            <v>749.55393913499995</v>
          </cell>
          <cell r="Q35">
            <v>2119.8067964030001</v>
          </cell>
          <cell r="R35">
            <v>13.051530648</v>
          </cell>
          <cell r="S35">
            <v>0</v>
          </cell>
          <cell r="T35">
            <v>0</v>
          </cell>
          <cell r="U35">
            <v>10.87627554</v>
          </cell>
          <cell r="V35">
            <v>0</v>
          </cell>
          <cell r="W35">
            <v>2.175255108</v>
          </cell>
          <cell r="X35">
            <v>13.051530648</v>
          </cell>
          <cell r="Y35">
            <v>0</v>
          </cell>
          <cell r="Z35">
            <v>0</v>
          </cell>
          <cell r="AA35">
            <v>10.87627554</v>
          </cell>
          <cell r="AB35">
            <v>0</v>
          </cell>
          <cell r="AC35">
            <v>2.175255108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1</v>
          </cell>
          <cell r="BC35" t="str">
            <v/>
          </cell>
          <cell r="BD35" t="str">
            <v/>
          </cell>
          <cell r="BE35" t="str">
            <v/>
          </cell>
          <cell r="BF35" t="str">
            <v>1</v>
          </cell>
          <cell r="BG35">
            <v>13.020264010000002</v>
          </cell>
          <cell r="BH35">
            <v>0</v>
          </cell>
          <cell r="BI35">
            <v>0</v>
          </cell>
          <cell r="BJ35">
            <v>10.850220008333336</v>
          </cell>
          <cell r="BK35">
            <v>0</v>
          </cell>
          <cell r="BL35">
            <v>2.1700440016666658</v>
          </cell>
          <cell r="BM35">
            <v>12.36925081</v>
          </cell>
          <cell r="BN35">
            <v>0</v>
          </cell>
          <cell r="BO35">
            <v>0</v>
          </cell>
          <cell r="BP35">
            <v>10.307709008333335</v>
          </cell>
          <cell r="BQ35">
            <v>0</v>
          </cell>
          <cell r="BR35">
            <v>2.0615418016666656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0.65101320000000096</v>
          </cell>
          <cell r="CF35">
            <v>0</v>
          </cell>
          <cell r="CG35">
            <v>0</v>
          </cell>
          <cell r="CH35">
            <v>0.54251100000000085</v>
          </cell>
          <cell r="CI35">
            <v>0</v>
          </cell>
          <cell r="CJ35">
            <v>0.1085022000000001</v>
          </cell>
          <cell r="CK35">
            <v>0.65101320000000096</v>
          </cell>
          <cell r="CL35">
            <v>0</v>
          </cell>
          <cell r="CM35">
            <v>0</v>
          </cell>
          <cell r="CN35">
            <v>0.54251100000000085</v>
          </cell>
          <cell r="CO35">
            <v>0</v>
          </cell>
          <cell r="CP35">
            <v>0.1085022000000001</v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>
            <v>0</v>
          </cell>
          <cell r="CX35">
            <v>11773.071493446381</v>
          </cell>
          <cell r="CY35">
            <v>2007.6103241393257</v>
          </cell>
          <cell r="CZ35">
            <v>3841.5348877713004</v>
          </cell>
          <cell r="DA35">
            <v>3963.2928893735866</v>
          </cell>
          <cell r="DB35">
            <v>1960.6333921621663</v>
          </cell>
          <cell r="DE35">
            <v>10.850220009999999</v>
          </cell>
          <cell r="DG35">
            <v>2659.2863860899997</v>
          </cell>
          <cell r="DH35">
            <v>10.87627554</v>
          </cell>
          <cell r="DI35">
            <v>2648.4101105499999</v>
          </cell>
          <cell r="DJ35">
            <v>221.79169244000005</v>
          </cell>
          <cell r="DK35">
            <v>951.39924857999995</v>
          </cell>
          <cell r="DL35">
            <v>1337.37306115</v>
          </cell>
          <cell r="DM35">
            <v>137.84610837999995</v>
          </cell>
          <cell r="DN35">
            <v>7232.8990647759756</v>
          </cell>
          <cell r="DS35">
            <v>221.07634505263158</v>
          </cell>
          <cell r="DT35">
            <v>970.22431536842123</v>
          </cell>
          <cell r="DU35">
            <v>982.58513645830863</v>
          </cell>
          <cell r="DV35">
            <v>5059.0132678966138</v>
          </cell>
          <cell r="DW35">
            <v>5059.0132678966138</v>
          </cell>
          <cell r="DX35">
            <v>1</v>
          </cell>
          <cell r="DY35" t="str">
            <v/>
          </cell>
          <cell r="DZ35" t="str">
            <v/>
          </cell>
          <cell r="EA35" t="str">
            <v/>
          </cell>
          <cell r="EB35" t="str">
            <v>1</v>
          </cell>
          <cell r="EC35">
            <v>3466.8500087699999</v>
          </cell>
          <cell r="ED35">
            <v>36.684146650000002</v>
          </cell>
          <cell r="EE35">
            <v>1997.2028118200003</v>
          </cell>
          <cell r="EF35">
            <v>1190.2507855899999</v>
          </cell>
          <cell r="EG35">
            <v>242.71226471</v>
          </cell>
          <cell r="EH35">
            <v>210.02252780000003</v>
          </cell>
          <cell r="EI35">
            <v>3.2610385900000001</v>
          </cell>
          <cell r="EJ35">
            <v>51.45580812</v>
          </cell>
          <cell r="EK35">
            <v>131.85455195</v>
          </cell>
          <cell r="EL35">
            <v>23.451129139999999</v>
          </cell>
          <cell r="EM35">
            <v>921.71309960000008</v>
          </cell>
          <cell r="EN35">
            <v>14.308171959999999</v>
          </cell>
          <cell r="EO35">
            <v>284.17694648000003</v>
          </cell>
          <cell r="EP35">
            <v>537.84153619999995</v>
          </cell>
          <cell r="EQ35">
            <v>85.386444959999992</v>
          </cell>
          <cell r="ER35">
            <v>933.33469089999994</v>
          </cell>
          <cell r="ES35">
            <v>7.9436274600000001</v>
          </cell>
          <cell r="ET35">
            <v>776.0449337099999</v>
          </cell>
          <cell r="EU35">
            <v>97.98565576</v>
          </cell>
          <cell r="EV35">
            <v>51.360473970000008</v>
          </cell>
          <cell r="EW35">
            <v>1401.7796904700001</v>
          </cell>
          <cell r="EX35">
            <v>11.171308639999999</v>
          </cell>
          <cell r="EY35">
            <v>885.52512351000007</v>
          </cell>
          <cell r="EZ35">
            <v>422.56904168</v>
          </cell>
          <cell r="FA35">
            <v>82.514216639999972</v>
          </cell>
          <cell r="FB35">
            <v>1401.7796904700001</v>
          </cell>
          <cell r="FC35">
            <v>11.171308639999999</v>
          </cell>
          <cell r="FD35">
            <v>885.52512351000007</v>
          </cell>
          <cell r="FE35">
            <v>422.56904168</v>
          </cell>
          <cell r="FF35">
            <v>82.514216639999972</v>
          </cell>
          <cell r="FG35">
            <v>1</v>
          </cell>
          <cell r="FH35" t="str">
            <v/>
          </cell>
          <cell r="FI35" t="str">
            <v/>
          </cell>
          <cell r="FJ35" t="str">
            <v/>
          </cell>
          <cell r="FK35" t="str">
            <v>1</v>
          </cell>
          <cell r="FN35">
            <v>11773.071493446381</v>
          </cell>
          <cell r="FO35">
            <v>0</v>
          </cell>
          <cell r="FP35">
            <v>410.43100000000004</v>
          </cell>
          <cell r="FQ35">
            <v>0</v>
          </cell>
          <cell r="FR35">
            <v>1452.1193482625131</v>
          </cell>
          <cell r="FS35">
            <v>1310.5793482625131</v>
          </cell>
          <cell r="FT35">
            <v>73.739999999999995</v>
          </cell>
          <cell r="FU35">
            <v>67.8</v>
          </cell>
          <cell r="FV35">
            <v>123369</v>
          </cell>
          <cell r="FW35">
            <v>0</v>
          </cell>
          <cell r="FX35">
            <v>123369</v>
          </cell>
          <cell r="FZ35">
            <v>758.40588715000001</v>
          </cell>
          <cell r="GA35">
            <v>0</v>
          </cell>
          <cell r="GB35">
            <v>14.109</v>
          </cell>
          <cell r="GC35">
            <v>0</v>
          </cell>
          <cell r="GD35">
            <v>323.55900000000003</v>
          </cell>
          <cell r="GE35">
            <v>323.55900000000003</v>
          </cell>
          <cell r="GF35">
            <v>0</v>
          </cell>
          <cell r="GG35">
            <v>0</v>
          </cell>
          <cell r="GH35">
            <v>5039</v>
          </cell>
          <cell r="GI35">
            <v>0</v>
          </cell>
          <cell r="GJ35">
            <v>5039</v>
          </cell>
          <cell r="GK35">
            <v>3254.0160665748567</v>
          </cell>
          <cell r="GL35">
            <v>0</v>
          </cell>
          <cell r="GM35">
            <v>148.66199999999998</v>
          </cell>
          <cell r="GN35">
            <v>0</v>
          </cell>
          <cell r="GO35">
            <v>719.05332527825828</v>
          </cell>
          <cell r="GP35">
            <v>657.83932527825834</v>
          </cell>
          <cell r="GQ35">
            <v>0</v>
          </cell>
          <cell r="GR35">
            <v>61.213999999999999</v>
          </cell>
          <cell r="GS35">
            <v>2276</v>
          </cell>
          <cell r="GT35">
            <v>0</v>
          </cell>
          <cell r="GU35">
            <v>2276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3254.0160665748567</v>
          </cell>
          <cell r="ID35">
            <v>0</v>
          </cell>
          <cell r="IE35">
            <v>148.66199999999998</v>
          </cell>
          <cell r="IF35">
            <v>0</v>
          </cell>
          <cell r="IG35">
            <v>719.05332527825828</v>
          </cell>
          <cell r="IH35">
            <v>657.83932527825834</v>
          </cell>
          <cell r="II35">
            <v>0</v>
          </cell>
          <cell r="IJ35">
            <v>61.213999999999999</v>
          </cell>
          <cell r="IK35">
            <v>2276</v>
          </cell>
          <cell r="IL35">
            <v>0</v>
          </cell>
          <cell r="IM35">
            <v>2276</v>
          </cell>
          <cell r="IN35">
            <v>3254.0160665748567</v>
          </cell>
          <cell r="IO35">
            <v>0</v>
          </cell>
          <cell r="IP35">
            <v>148.66199999999998</v>
          </cell>
          <cell r="IQ35">
            <v>0</v>
          </cell>
          <cell r="IR35">
            <v>719.05332527825828</v>
          </cell>
          <cell r="IS35">
            <v>657.83932527825834</v>
          </cell>
          <cell r="IT35">
            <v>0</v>
          </cell>
          <cell r="IU35">
            <v>61.213999999999999</v>
          </cell>
          <cell r="IV35">
            <v>2276</v>
          </cell>
          <cell r="IW35">
            <v>0</v>
          </cell>
          <cell r="IX35">
            <v>2276</v>
          </cell>
          <cell r="IY35">
            <v>3464.8544089900006</v>
          </cell>
          <cell r="IZ35">
            <v>0</v>
          </cell>
          <cell r="JA35">
            <v>158.99700000000001</v>
          </cell>
          <cell r="JB35">
            <v>0</v>
          </cell>
          <cell r="JC35">
            <v>698.12799999999993</v>
          </cell>
          <cell r="JD35">
            <v>638.42799999999988</v>
          </cell>
          <cell r="JE35">
            <v>0</v>
          </cell>
          <cell r="JF35">
            <v>59.7</v>
          </cell>
          <cell r="JG35">
            <v>4800</v>
          </cell>
          <cell r="JH35">
            <v>0</v>
          </cell>
          <cell r="JI35">
            <v>4800</v>
          </cell>
          <cell r="JJ35">
            <v>166.82267041</v>
          </cell>
          <cell r="JK35">
            <v>0</v>
          </cell>
          <cell r="JL35">
            <v>7.0890000000000004</v>
          </cell>
          <cell r="JM35">
            <v>0</v>
          </cell>
          <cell r="JN35">
            <v>126.196</v>
          </cell>
          <cell r="JO35">
            <v>126.196</v>
          </cell>
          <cell r="JP35">
            <v>0</v>
          </cell>
          <cell r="JQ35">
            <v>0</v>
          </cell>
          <cell r="JR35">
            <v>1</v>
          </cell>
          <cell r="JS35">
            <v>0</v>
          </cell>
          <cell r="JT35">
            <v>1</v>
          </cell>
          <cell r="JU35">
            <v>342.77081932999999</v>
          </cell>
          <cell r="JV35">
            <v>0</v>
          </cell>
          <cell r="JW35">
            <v>17.832999999999998</v>
          </cell>
          <cell r="JX35">
            <v>0</v>
          </cell>
          <cell r="JY35">
            <v>250.94800000000001</v>
          </cell>
          <cell r="JZ35">
            <v>250.94800000000001</v>
          </cell>
          <cell r="KA35">
            <v>0</v>
          </cell>
          <cell r="KB35">
            <v>0</v>
          </cell>
          <cell r="KC35">
            <v>32</v>
          </cell>
          <cell r="KD35">
            <v>0</v>
          </cell>
          <cell r="KE35">
            <v>32</v>
          </cell>
          <cell r="KF35">
            <v>694.4617517800001</v>
          </cell>
          <cell r="KG35">
            <v>0</v>
          </cell>
          <cell r="KH35">
            <v>91.14</v>
          </cell>
          <cell r="KI35">
            <v>0</v>
          </cell>
          <cell r="KJ35">
            <v>184.57</v>
          </cell>
          <cell r="KK35">
            <v>184.57</v>
          </cell>
          <cell r="KL35">
            <v>0</v>
          </cell>
          <cell r="KM35">
            <v>0</v>
          </cell>
          <cell r="KN35">
            <v>40</v>
          </cell>
          <cell r="KO35">
            <v>0</v>
          </cell>
          <cell r="KP35">
            <v>40</v>
          </cell>
          <cell r="KQ35">
            <v>2260.7991674700006</v>
          </cell>
          <cell r="KR35">
            <v>0</v>
          </cell>
          <cell r="KS35">
            <v>42.935000000000002</v>
          </cell>
          <cell r="KT35">
            <v>0</v>
          </cell>
          <cell r="KU35">
            <v>136.41400000000002</v>
          </cell>
          <cell r="KV35">
            <v>76.713999999999999</v>
          </cell>
          <cell r="KW35">
            <v>0</v>
          </cell>
          <cell r="KX35">
            <v>59.7</v>
          </cell>
          <cell r="KY35">
            <v>4727</v>
          </cell>
          <cell r="KZ35">
            <v>0</v>
          </cell>
          <cell r="LA35">
            <v>4727</v>
          </cell>
          <cell r="LB35">
            <v>2260.7991674700006</v>
          </cell>
          <cell r="LC35">
            <v>0</v>
          </cell>
          <cell r="LD35">
            <v>42.935000000000002</v>
          </cell>
          <cell r="LE35">
            <v>0</v>
          </cell>
          <cell r="LF35">
            <v>136.41400000000002</v>
          </cell>
          <cell r="LG35">
            <v>76.713999999999999</v>
          </cell>
          <cell r="LH35">
            <v>0</v>
          </cell>
          <cell r="LI35">
            <v>59.7</v>
          </cell>
          <cell r="LJ35">
            <v>4727</v>
          </cell>
          <cell r="LK35">
            <v>0</v>
          </cell>
          <cell r="LL35">
            <v>4727</v>
          </cell>
          <cell r="LQ35">
            <v>0</v>
          </cell>
          <cell r="LR35">
            <v>165.4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 t="str">
            <v>нд</v>
          </cell>
          <cell r="OM35" t="str">
            <v>нд</v>
          </cell>
          <cell r="ON35" t="str">
            <v>нд</v>
          </cell>
          <cell r="OO35" t="str">
            <v>нд</v>
          </cell>
          <cell r="OP35" t="str">
            <v>нд</v>
          </cell>
          <cell r="OT35">
            <v>19358.295430747363</v>
          </cell>
          <cell r="OV35">
            <v>1030.1889999999999</v>
          </cell>
          <cell r="OW35">
            <v>253.26600000000002</v>
          </cell>
          <cell r="OX35">
            <v>0</v>
          </cell>
          <cell r="OY35">
            <v>14426</v>
          </cell>
          <cell r="OZ35">
            <v>5437.2622816000003</v>
          </cell>
        </row>
        <row r="36">
          <cell r="A36" t="str">
            <v>O_Che475</v>
          </cell>
          <cell r="B36" t="str">
            <v>1.1.1.3.1</v>
          </cell>
          <cell r="C36" t="str">
    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6" t="str">
            <v>O_Che475</v>
          </cell>
          <cell r="E36">
            <v>13.051530648</v>
          </cell>
          <cell r="H36">
            <v>13.020264010000002</v>
          </cell>
          <cell r="J36">
            <v>13.051530648</v>
          </cell>
          <cell r="K36">
            <v>13.051530648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13.051530648</v>
          </cell>
          <cell r="S36">
            <v>0</v>
          </cell>
          <cell r="T36">
            <v>0</v>
          </cell>
          <cell r="U36">
            <v>10.87627554</v>
          </cell>
          <cell r="V36">
            <v>0</v>
          </cell>
          <cell r="W36">
            <v>2.175255108</v>
          </cell>
          <cell r="X36">
            <v>13.051530648</v>
          </cell>
          <cell r="Y36">
            <v>0</v>
          </cell>
          <cell r="Z36">
            <v>0</v>
          </cell>
          <cell r="AA36">
            <v>10.87627554</v>
          </cell>
          <cell r="AB36">
            <v>0</v>
          </cell>
          <cell r="AC36">
            <v>2.175255108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1</v>
          </cell>
          <cell r="BC36" t="str">
            <v/>
          </cell>
          <cell r="BD36" t="str">
            <v/>
          </cell>
          <cell r="BE36" t="str">
            <v/>
          </cell>
          <cell r="BF36" t="str">
            <v>1</v>
          </cell>
          <cell r="BG36">
            <v>13.020264010000002</v>
          </cell>
          <cell r="BH36">
            <v>0</v>
          </cell>
          <cell r="BI36">
            <v>0</v>
          </cell>
          <cell r="BJ36">
            <v>10.850220008333336</v>
          </cell>
          <cell r="BK36">
            <v>0</v>
          </cell>
          <cell r="BL36">
            <v>2.1700440016666658</v>
          </cell>
          <cell r="BM36">
            <v>12.36925081</v>
          </cell>
          <cell r="BN36">
            <v>0</v>
          </cell>
          <cell r="BO36">
            <v>0</v>
          </cell>
          <cell r="BP36">
            <v>10.307709008333335</v>
          </cell>
          <cell r="BQ36">
            <v>0</v>
          </cell>
          <cell r="BR36">
            <v>2.0615418016666656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0.65101320000000096</v>
          </cell>
          <cell r="CF36">
            <v>0</v>
          </cell>
          <cell r="CG36">
            <v>0</v>
          </cell>
          <cell r="CH36">
            <v>0.54251100000000085</v>
          </cell>
          <cell r="CI36">
            <v>0</v>
          </cell>
          <cell r="CJ36">
            <v>0.1085022000000001</v>
          </cell>
          <cell r="CK36">
            <v>0.65101320000000096</v>
          </cell>
          <cell r="CL36">
            <v>0</v>
          </cell>
          <cell r="CM36">
            <v>0</v>
          </cell>
          <cell r="CN36">
            <v>0.54251100000000085</v>
          </cell>
          <cell r="CO36">
            <v>0</v>
          </cell>
          <cell r="CP36">
            <v>0.1085022000000001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10.87627554</v>
          </cell>
          <cell r="CY36">
            <v>0.94360381000000004</v>
          </cell>
          <cell r="CZ36">
            <v>0.14091173000000001</v>
          </cell>
          <cell r="DA36">
            <v>8.9016000000000002</v>
          </cell>
          <cell r="DB36">
            <v>0.89015999999999973</v>
          </cell>
          <cell r="DE36">
            <v>10.850220009999999</v>
          </cell>
          <cell r="DG36">
            <v>10.87627554</v>
          </cell>
          <cell r="DH36">
            <v>10.87627554</v>
          </cell>
          <cell r="DI36">
            <v>0</v>
          </cell>
          <cell r="DJ36">
            <v>0</v>
          </cell>
          <cell r="DK36">
            <v>0</v>
          </cell>
          <cell r="DL36">
            <v>0</v>
          </cell>
          <cell r="DM36">
            <v>0</v>
          </cell>
          <cell r="DN36">
            <v>10.87627554</v>
          </cell>
          <cell r="DS36">
            <v>10.87627554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>
            <v>1</v>
          </cell>
          <cell r="DY36" t="str">
            <v/>
          </cell>
          <cell r="DZ36" t="str">
            <v/>
          </cell>
          <cell r="EA36" t="str">
            <v/>
          </cell>
          <cell r="EB36" t="str">
            <v>1</v>
          </cell>
          <cell r="EC36">
            <v>10.850220009999999</v>
          </cell>
          <cell r="ED36">
            <v>0.94360379000000005</v>
          </cell>
          <cell r="EE36">
            <v>0.40146694999999999</v>
          </cell>
          <cell r="EF36">
            <v>8.6410217300000003</v>
          </cell>
          <cell r="EG36">
            <v>0.86412754000000003</v>
          </cell>
          <cell r="EH36">
            <v>10.850220009999999</v>
          </cell>
          <cell r="EI36">
            <v>0.94360379000000005</v>
          </cell>
          <cell r="EJ36">
            <v>0.40146694999999999</v>
          </cell>
          <cell r="EK36">
            <v>8.6410217300000003</v>
          </cell>
          <cell r="EL36">
            <v>0.86412754000000003</v>
          </cell>
          <cell r="EM36">
            <v>0</v>
          </cell>
          <cell r="EN36">
            <v>0</v>
          </cell>
          <cell r="EO36">
            <v>0</v>
          </cell>
          <cell r="EP36">
            <v>0</v>
          </cell>
          <cell r="EQ36">
            <v>0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>
            <v>1</v>
          </cell>
          <cell r="FH36" t="str">
            <v/>
          </cell>
          <cell r="FI36" t="str">
            <v/>
          </cell>
          <cell r="FJ36" t="str">
            <v/>
          </cell>
          <cell r="FK36" t="str">
            <v>1</v>
          </cell>
          <cell r="FN36">
            <v>10.87627554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2</v>
          </cell>
          <cell r="FW36">
            <v>0</v>
          </cell>
          <cell r="FX36">
            <v>2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0</v>
          </cell>
          <cell r="GI36">
            <v>0</v>
          </cell>
          <cell r="GJ36">
            <v>0</v>
          </cell>
          <cell r="GK36">
            <v>10.87627554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2</v>
          </cell>
          <cell r="GT36">
            <v>0</v>
          </cell>
          <cell r="GU36">
            <v>2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10.87627554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2</v>
          </cell>
          <cell r="IL36">
            <v>0</v>
          </cell>
          <cell r="IM36">
            <v>2</v>
          </cell>
          <cell r="IN36">
            <v>10.87627554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2</v>
          </cell>
          <cell r="IW36">
            <v>0</v>
          </cell>
          <cell r="IX36">
            <v>2</v>
          </cell>
          <cell r="IY36">
            <v>10.850220009999999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2</v>
          </cell>
          <cell r="JH36">
            <v>0</v>
          </cell>
          <cell r="JI36">
            <v>2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0</v>
          </cell>
          <cell r="KD36">
            <v>0</v>
          </cell>
          <cell r="KE36">
            <v>0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10.850220009999999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2</v>
          </cell>
          <cell r="KZ36">
            <v>0</v>
          </cell>
          <cell r="LA36">
            <v>2</v>
          </cell>
          <cell r="LB36">
            <v>10.850220009999999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2</v>
          </cell>
          <cell r="LK36">
            <v>0</v>
          </cell>
          <cell r="LL36">
            <v>2</v>
          </cell>
          <cell r="LQ36">
            <v>0</v>
          </cell>
          <cell r="LR36">
            <v>0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>
            <v>2024</v>
          </cell>
          <cell r="OM36">
            <v>2024</v>
          </cell>
          <cell r="ON36">
            <v>2024</v>
          </cell>
          <cell r="OO36">
            <v>2024</v>
          </cell>
          <cell r="OP36" t="str">
            <v>с</v>
          </cell>
          <cell r="OT36">
            <v>13.051530648</v>
          </cell>
          <cell r="OV36">
            <v>0</v>
          </cell>
          <cell r="OW36">
            <v>0</v>
          </cell>
          <cell r="OX36">
            <v>0</v>
          </cell>
          <cell r="OY36">
            <v>2</v>
          </cell>
          <cell r="OZ36">
            <v>10.850220009999999</v>
          </cell>
        </row>
        <row r="37">
          <cell r="A37" t="str">
            <v>Г</v>
          </cell>
          <cell r="B37" t="str">
            <v>1.1.1.3.2</v>
          </cell>
          <cell r="C37" t="str">
            <v>Башенная ГЭС</v>
          </cell>
          <cell r="D37" t="str">
            <v>Г</v>
          </cell>
          <cell r="E37">
            <v>567.09903232172701</v>
          </cell>
          <cell r="H37">
            <v>257.466193471</v>
          </cell>
          <cell r="J37">
            <v>4499.7012351072281</v>
          </cell>
          <cell r="K37">
            <v>567.09903232172701</v>
          </cell>
          <cell r="L37">
            <v>3932.6022027855006</v>
          </cell>
          <cell r="M37">
            <v>818.12398278000001</v>
          </cell>
          <cell r="N37">
            <v>0</v>
          </cell>
          <cell r="O37">
            <v>245.11748446749993</v>
          </cell>
          <cell r="P37">
            <v>749.55393913499995</v>
          </cell>
          <cell r="Q37">
            <v>2119.8067964030001</v>
          </cell>
          <cell r="R37">
            <v>13.99364664</v>
          </cell>
          <cell r="S37">
            <v>0</v>
          </cell>
          <cell r="T37">
            <v>0</v>
          </cell>
          <cell r="U37">
            <v>0</v>
          </cell>
          <cell r="V37">
            <v>13.99364664</v>
          </cell>
          <cell r="W37">
            <v>0</v>
          </cell>
          <cell r="X37">
            <v>13.99364664</v>
          </cell>
          <cell r="Y37">
            <v>0</v>
          </cell>
          <cell r="Z37">
            <v>0</v>
          </cell>
          <cell r="AA37">
            <v>0</v>
          </cell>
          <cell r="AB37">
            <v>13.99364664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1</v>
          </cell>
          <cell r="BC37" t="str">
            <v/>
          </cell>
          <cell r="BD37" t="str">
            <v/>
          </cell>
          <cell r="BE37" t="str">
            <v/>
          </cell>
          <cell r="BF37" t="str">
            <v>1</v>
          </cell>
          <cell r="BG37">
            <v>257.466193471</v>
          </cell>
          <cell r="BH37">
            <v>0</v>
          </cell>
          <cell r="BI37">
            <v>0</v>
          </cell>
          <cell r="BJ37">
            <v>2.9313875166666667</v>
          </cell>
          <cell r="BK37">
            <v>236.87566950999999</v>
          </cell>
          <cell r="BL37">
            <v>17.659136444333356</v>
          </cell>
          <cell r="BM37">
            <v>13.28363532</v>
          </cell>
          <cell r="BN37">
            <v>0</v>
          </cell>
          <cell r="BO37">
            <v>0</v>
          </cell>
          <cell r="BP37">
            <v>0</v>
          </cell>
          <cell r="BQ37">
            <v>13.28363532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10.796420620999999</v>
          </cell>
          <cell r="BZ37">
            <v>0</v>
          </cell>
          <cell r="CA37">
            <v>0</v>
          </cell>
          <cell r="CB37">
            <v>1.7239921416666668</v>
          </cell>
          <cell r="CC37">
            <v>8.7276300510000002</v>
          </cell>
          <cell r="CD37">
            <v>0.34479842833333318</v>
          </cell>
          <cell r="CE37">
            <v>233.38613753000001</v>
          </cell>
          <cell r="CF37">
            <v>0</v>
          </cell>
          <cell r="CG37">
            <v>0</v>
          </cell>
          <cell r="CH37">
            <v>1.2073953749999999</v>
          </cell>
          <cell r="CI37">
            <v>214.86440413899999</v>
          </cell>
          <cell r="CJ37">
            <v>17.314338016000022</v>
          </cell>
          <cell r="CK37">
            <v>233.38613753000001</v>
          </cell>
          <cell r="CL37">
            <v>0</v>
          </cell>
          <cell r="CM37">
            <v>0</v>
          </cell>
          <cell r="CN37">
            <v>1.2073953749999999</v>
          </cell>
          <cell r="CO37">
            <v>214.86440413899999</v>
          </cell>
          <cell r="CP37">
            <v>17.314338016000022</v>
          </cell>
          <cell r="CQ37">
            <v>1</v>
          </cell>
          <cell r="CR37" t="str">
            <v/>
          </cell>
          <cell r="CS37" t="str">
            <v/>
          </cell>
          <cell r="CT37" t="str">
            <v/>
          </cell>
          <cell r="CU37" t="str">
            <v>1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224.45343575999999</v>
          </cell>
          <cell r="DG37">
            <v>3120.9926374847728</v>
          </cell>
          <cell r="DH37">
            <v>472.58252693477289</v>
          </cell>
          <cell r="DI37">
            <v>2648.4101105499999</v>
          </cell>
          <cell r="DJ37">
            <v>221.79169244000005</v>
          </cell>
          <cell r="DK37">
            <v>951.39924857999995</v>
          </cell>
          <cell r="DL37">
            <v>1337.37306115</v>
          </cell>
          <cell r="DM37">
            <v>137.84610837999995</v>
          </cell>
          <cell r="DN37">
            <v>7232.8990647759756</v>
          </cell>
          <cell r="DS37">
            <v>221.07634505263158</v>
          </cell>
          <cell r="DT37">
            <v>970.22431536842123</v>
          </cell>
          <cell r="DU37">
            <v>982.58513645830863</v>
          </cell>
          <cell r="DV37">
            <v>5059.0132678966138</v>
          </cell>
          <cell r="DW37">
            <v>5059.0132678966138</v>
          </cell>
          <cell r="DX37">
            <v>1</v>
          </cell>
          <cell r="DY37">
            <v>1</v>
          </cell>
          <cell r="DZ37" t="str">
            <v/>
          </cell>
          <cell r="EA37">
            <v>1</v>
          </cell>
          <cell r="EB37" t="str">
            <v>1 1 1</v>
          </cell>
          <cell r="EC37">
            <v>3466.8500087699999</v>
          </cell>
          <cell r="ED37">
            <v>36.684146650000002</v>
          </cell>
          <cell r="EE37">
            <v>1997.2028118200003</v>
          </cell>
          <cell r="EF37">
            <v>1190.2507855899999</v>
          </cell>
          <cell r="EG37">
            <v>242.71226471</v>
          </cell>
          <cell r="EH37">
            <v>210.02252780000003</v>
          </cell>
          <cell r="EI37">
            <v>3.2610385900000001</v>
          </cell>
          <cell r="EJ37">
            <v>51.45580812</v>
          </cell>
          <cell r="EK37">
            <v>131.85455195</v>
          </cell>
          <cell r="EL37">
            <v>23.451129139999999</v>
          </cell>
          <cell r="EM37">
            <v>921.71309960000008</v>
          </cell>
          <cell r="EN37">
            <v>14.308171959999999</v>
          </cell>
          <cell r="EO37">
            <v>284.17694648000003</v>
          </cell>
          <cell r="EP37">
            <v>537.84153619999995</v>
          </cell>
          <cell r="EQ37">
            <v>85.386444959999992</v>
          </cell>
          <cell r="ER37">
            <v>933.33469089999994</v>
          </cell>
          <cell r="ES37">
            <v>7.9436274600000001</v>
          </cell>
          <cell r="ET37">
            <v>776.0449337099999</v>
          </cell>
          <cell r="EU37">
            <v>97.98565576</v>
          </cell>
          <cell r="EV37">
            <v>51.360473970000008</v>
          </cell>
          <cell r="EW37">
            <v>1401.7796904700001</v>
          </cell>
          <cell r="EX37">
            <v>11.171308639999999</v>
          </cell>
          <cell r="EY37">
            <v>885.52512351000007</v>
          </cell>
          <cell r="EZ37">
            <v>422.56904168</v>
          </cell>
          <cell r="FA37">
            <v>82.514216639999972</v>
          </cell>
          <cell r="FB37">
            <v>1401.7796904700001</v>
          </cell>
          <cell r="FC37">
            <v>11.171308639999999</v>
          </cell>
          <cell r="FD37">
            <v>885.52512351000007</v>
          </cell>
          <cell r="FE37">
            <v>422.56904168</v>
          </cell>
          <cell r="FF37">
            <v>82.514216639999972</v>
          </cell>
          <cell r="FG37">
            <v>1</v>
          </cell>
          <cell r="FH37" t="str">
            <v/>
          </cell>
          <cell r="FI37" t="str">
            <v/>
          </cell>
          <cell r="FJ37" t="str">
            <v/>
          </cell>
          <cell r="FK37" t="str">
            <v>1</v>
          </cell>
          <cell r="FN37">
            <v>11773.071493446381</v>
          </cell>
          <cell r="FO37">
            <v>0</v>
          </cell>
          <cell r="FP37">
            <v>410.43100000000004</v>
          </cell>
          <cell r="FQ37">
            <v>0</v>
          </cell>
          <cell r="FR37">
            <v>1452.1193482625131</v>
          </cell>
          <cell r="FS37">
            <v>1310.5793482625131</v>
          </cell>
          <cell r="FT37">
            <v>73.739999999999995</v>
          </cell>
          <cell r="FU37">
            <v>67.8</v>
          </cell>
          <cell r="FV37">
            <v>123369</v>
          </cell>
          <cell r="FW37">
            <v>0</v>
          </cell>
          <cell r="FX37">
            <v>123369</v>
          </cell>
          <cell r="FZ37">
            <v>758.40588715000001</v>
          </cell>
          <cell r="GA37">
            <v>0</v>
          </cell>
          <cell r="GB37">
            <v>14.109</v>
          </cell>
          <cell r="GC37">
            <v>0</v>
          </cell>
          <cell r="GD37">
            <v>323.55900000000003</v>
          </cell>
          <cell r="GE37">
            <v>323.55900000000003</v>
          </cell>
          <cell r="GF37">
            <v>0</v>
          </cell>
          <cell r="GG37">
            <v>0</v>
          </cell>
          <cell r="GH37">
            <v>5039</v>
          </cell>
          <cell r="GI37">
            <v>0</v>
          </cell>
          <cell r="GJ37">
            <v>5039</v>
          </cell>
          <cell r="GK37">
            <v>3254.0160665748567</v>
          </cell>
          <cell r="GL37">
            <v>0</v>
          </cell>
          <cell r="GM37">
            <v>148.66199999999998</v>
          </cell>
          <cell r="GN37">
            <v>0</v>
          </cell>
          <cell r="GO37">
            <v>719.05332527825828</v>
          </cell>
          <cell r="GP37">
            <v>657.83932527825834</v>
          </cell>
          <cell r="GQ37">
            <v>0</v>
          </cell>
          <cell r="GR37">
            <v>61.213999999999999</v>
          </cell>
          <cell r="GS37">
            <v>2276</v>
          </cell>
          <cell r="GT37">
            <v>0</v>
          </cell>
          <cell r="GU37">
            <v>2276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3254.0160665748567</v>
          </cell>
          <cell r="ID37">
            <v>0</v>
          </cell>
          <cell r="IE37">
            <v>148.66199999999998</v>
          </cell>
          <cell r="IF37">
            <v>0</v>
          </cell>
          <cell r="IG37">
            <v>719.05332527825828</v>
          </cell>
          <cell r="IH37">
            <v>657.83932527825834</v>
          </cell>
          <cell r="II37">
            <v>0</v>
          </cell>
          <cell r="IJ37">
            <v>61.213999999999999</v>
          </cell>
          <cell r="IK37">
            <v>2276</v>
          </cell>
          <cell r="IL37">
            <v>0</v>
          </cell>
          <cell r="IM37">
            <v>2276</v>
          </cell>
          <cell r="IN37">
            <v>3254.0160665748567</v>
          </cell>
          <cell r="IO37">
            <v>0</v>
          </cell>
          <cell r="IP37">
            <v>148.66199999999998</v>
          </cell>
          <cell r="IQ37">
            <v>0</v>
          </cell>
          <cell r="IR37">
            <v>719.05332527825828</v>
          </cell>
          <cell r="IS37">
            <v>657.83932527825834</v>
          </cell>
          <cell r="IT37">
            <v>0</v>
          </cell>
          <cell r="IU37">
            <v>61.213999999999999</v>
          </cell>
          <cell r="IV37">
            <v>2276</v>
          </cell>
          <cell r="IW37">
            <v>0</v>
          </cell>
          <cell r="IX37">
            <v>2276</v>
          </cell>
          <cell r="IY37">
            <v>3464.8544089900006</v>
          </cell>
          <cell r="IZ37">
            <v>0</v>
          </cell>
          <cell r="JA37">
            <v>158.99700000000001</v>
          </cell>
          <cell r="JB37">
            <v>0</v>
          </cell>
          <cell r="JC37">
            <v>698.12799999999993</v>
          </cell>
          <cell r="JD37">
            <v>638.42799999999988</v>
          </cell>
          <cell r="JE37">
            <v>0</v>
          </cell>
          <cell r="JF37">
            <v>59.7</v>
          </cell>
          <cell r="JG37">
            <v>4800</v>
          </cell>
          <cell r="JH37">
            <v>0</v>
          </cell>
          <cell r="JI37">
            <v>4800</v>
          </cell>
          <cell r="JJ37">
            <v>166.82267041</v>
          </cell>
          <cell r="JK37">
            <v>0</v>
          </cell>
          <cell r="JL37">
            <v>7.0890000000000004</v>
          </cell>
          <cell r="JM37">
            <v>0</v>
          </cell>
          <cell r="JN37">
            <v>126.196</v>
          </cell>
          <cell r="JO37">
            <v>126.196</v>
          </cell>
          <cell r="JP37">
            <v>0</v>
          </cell>
          <cell r="JQ37">
            <v>0</v>
          </cell>
          <cell r="JR37">
            <v>1</v>
          </cell>
          <cell r="JS37">
            <v>0</v>
          </cell>
          <cell r="JT37">
            <v>1</v>
          </cell>
          <cell r="JU37">
            <v>342.77081932999999</v>
          </cell>
          <cell r="JV37">
            <v>0</v>
          </cell>
          <cell r="JW37">
            <v>17.832999999999998</v>
          </cell>
          <cell r="JX37">
            <v>0</v>
          </cell>
          <cell r="JY37">
            <v>250.94800000000001</v>
          </cell>
          <cell r="JZ37">
            <v>250.94800000000001</v>
          </cell>
          <cell r="KA37">
            <v>0</v>
          </cell>
          <cell r="KB37">
            <v>0</v>
          </cell>
          <cell r="KC37">
            <v>32</v>
          </cell>
          <cell r="KD37">
            <v>0</v>
          </cell>
          <cell r="KE37">
            <v>32</v>
          </cell>
          <cell r="KF37">
            <v>694.4617517800001</v>
          </cell>
          <cell r="KG37">
            <v>0</v>
          </cell>
          <cell r="KH37">
            <v>91.14</v>
          </cell>
          <cell r="KI37">
            <v>0</v>
          </cell>
          <cell r="KJ37">
            <v>184.57</v>
          </cell>
          <cell r="KK37">
            <v>184.57</v>
          </cell>
          <cell r="KL37">
            <v>0</v>
          </cell>
          <cell r="KM37">
            <v>0</v>
          </cell>
          <cell r="KN37">
            <v>40</v>
          </cell>
          <cell r="KO37">
            <v>0</v>
          </cell>
          <cell r="KP37">
            <v>40</v>
          </cell>
          <cell r="KQ37">
            <v>2260.7991674700006</v>
          </cell>
          <cell r="KR37">
            <v>0</v>
          </cell>
          <cell r="KS37">
            <v>42.935000000000002</v>
          </cell>
          <cell r="KT37">
            <v>0</v>
          </cell>
          <cell r="KU37">
            <v>136.41400000000002</v>
          </cell>
          <cell r="KV37">
            <v>76.713999999999999</v>
          </cell>
          <cell r="KW37">
            <v>0</v>
          </cell>
          <cell r="KX37">
            <v>59.7</v>
          </cell>
          <cell r="KY37">
            <v>4727</v>
          </cell>
          <cell r="KZ37">
            <v>0</v>
          </cell>
          <cell r="LA37">
            <v>4727</v>
          </cell>
          <cell r="LB37">
            <v>2260.7991674700006</v>
          </cell>
          <cell r="LC37">
            <v>0</v>
          </cell>
          <cell r="LD37">
            <v>42.935000000000002</v>
          </cell>
          <cell r="LE37">
            <v>0</v>
          </cell>
          <cell r="LF37">
            <v>136.41400000000002</v>
          </cell>
          <cell r="LG37">
            <v>76.713999999999999</v>
          </cell>
          <cell r="LH37">
            <v>0</v>
          </cell>
          <cell r="LI37">
            <v>59.7</v>
          </cell>
          <cell r="LJ37">
            <v>4727</v>
          </cell>
          <cell r="LK37">
            <v>0</v>
          </cell>
          <cell r="LL37">
            <v>4727</v>
          </cell>
          <cell r="LQ37">
            <v>0</v>
          </cell>
          <cell r="LR37">
            <v>165.4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19358.295430747363</v>
          </cell>
          <cell r="OV37">
            <v>1030.1889999999999</v>
          </cell>
          <cell r="OW37">
            <v>253.26600000000002</v>
          </cell>
          <cell r="OX37">
            <v>0</v>
          </cell>
          <cell r="OY37">
            <v>14426</v>
          </cell>
          <cell r="OZ37">
            <v>5437.2622816000003</v>
          </cell>
        </row>
        <row r="38">
          <cell r="A38" t="str">
            <v>Г</v>
          </cell>
          <cell r="B38" t="str">
            <v>1.1.1.3.2</v>
          </cell>
          <cell r="C38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8" t="str">
            <v>Г</v>
          </cell>
          <cell r="E38">
            <v>422.45422457398905</v>
          </cell>
          <cell r="H38">
            <v>253.94852845100002</v>
          </cell>
          <cell r="J38">
            <v>4355.05642735949</v>
          </cell>
          <cell r="K38">
            <v>422.45422457398905</v>
          </cell>
          <cell r="L38">
            <v>3932.6022027855006</v>
          </cell>
          <cell r="M38">
            <v>818.12398278000001</v>
          </cell>
          <cell r="N38">
            <v>0</v>
          </cell>
          <cell r="O38">
            <v>245.11748446749993</v>
          </cell>
          <cell r="P38">
            <v>749.55393913499995</v>
          </cell>
          <cell r="Q38">
            <v>2119.8067964030001</v>
          </cell>
          <cell r="R38">
            <v>13.99364664</v>
          </cell>
          <cell r="S38">
            <v>0</v>
          </cell>
          <cell r="T38">
            <v>0</v>
          </cell>
          <cell r="U38">
            <v>0</v>
          </cell>
          <cell r="V38">
            <v>13.99364664</v>
          </cell>
          <cell r="W38">
            <v>0</v>
          </cell>
          <cell r="X38">
            <v>13.99364664</v>
          </cell>
          <cell r="Y38">
            <v>0</v>
          </cell>
          <cell r="Z38">
            <v>0</v>
          </cell>
          <cell r="AA38">
            <v>0</v>
          </cell>
          <cell r="AB38">
            <v>13.99364664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1</v>
          </cell>
          <cell r="BC38" t="str">
            <v/>
          </cell>
          <cell r="BD38" t="str">
            <v/>
          </cell>
          <cell r="BE38" t="str">
            <v/>
          </cell>
          <cell r="BF38" t="str">
            <v>1</v>
          </cell>
          <cell r="BG38">
            <v>253.94852845100002</v>
          </cell>
          <cell r="BH38">
            <v>0</v>
          </cell>
          <cell r="BI38">
            <v>0</v>
          </cell>
          <cell r="BJ38">
            <v>0</v>
          </cell>
          <cell r="BK38">
            <v>236.87566950999999</v>
          </cell>
          <cell r="BL38">
            <v>17.072858941000021</v>
          </cell>
          <cell r="BM38">
            <v>13.28363532</v>
          </cell>
          <cell r="BN38">
            <v>0</v>
          </cell>
          <cell r="BO38">
            <v>0</v>
          </cell>
          <cell r="BP38">
            <v>0</v>
          </cell>
          <cell r="BQ38">
            <v>13.28363532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8.7276300510000002</v>
          </cell>
          <cell r="BZ38">
            <v>0</v>
          </cell>
          <cell r="CA38">
            <v>0</v>
          </cell>
          <cell r="CB38">
            <v>0</v>
          </cell>
          <cell r="CC38">
            <v>8.7276300510000002</v>
          </cell>
          <cell r="CD38">
            <v>0</v>
          </cell>
          <cell r="CE38">
            <v>231.93726308000001</v>
          </cell>
          <cell r="CF38">
            <v>0</v>
          </cell>
          <cell r="CG38">
            <v>0</v>
          </cell>
          <cell r="CH38">
            <v>0</v>
          </cell>
          <cell r="CI38">
            <v>214.86440413899999</v>
          </cell>
          <cell r="CJ38">
            <v>17.072858941000021</v>
          </cell>
          <cell r="CK38">
            <v>231.93726308000001</v>
          </cell>
          <cell r="CL38">
            <v>0</v>
          </cell>
          <cell r="CM38">
            <v>0</v>
          </cell>
          <cell r="CN38">
            <v>0</v>
          </cell>
          <cell r="CO38">
            <v>214.86440413899999</v>
          </cell>
          <cell r="CP38">
            <v>17.072858941000021</v>
          </cell>
          <cell r="CQ38">
            <v>1</v>
          </cell>
          <cell r="CR38" t="str">
            <v/>
          </cell>
          <cell r="CS38" t="str">
            <v/>
          </cell>
          <cell r="CT38" t="str">
            <v/>
          </cell>
          <cell r="CU38" t="str">
            <v>1</v>
          </cell>
          <cell r="CX38">
            <v>11773.071493446381</v>
          </cell>
          <cell r="CY38">
            <v>2007.6103241393257</v>
          </cell>
          <cell r="CZ38">
            <v>3841.5348877713004</v>
          </cell>
          <cell r="DA38">
            <v>3963.2928893735866</v>
          </cell>
          <cell r="DB38">
            <v>1960.6333921621663</v>
          </cell>
          <cell r="DE38">
            <v>221.52204824</v>
          </cell>
          <cell r="DG38">
            <v>3000.4552976949908</v>
          </cell>
          <cell r="DH38">
            <v>352.0451871449909</v>
          </cell>
          <cell r="DI38">
            <v>2648.4101105499999</v>
          </cell>
          <cell r="DJ38">
            <v>221.79169244000005</v>
          </cell>
          <cell r="DK38">
            <v>951.39924857999995</v>
          </cell>
          <cell r="DL38">
            <v>1337.37306115</v>
          </cell>
          <cell r="DM38">
            <v>137.84610837999995</v>
          </cell>
          <cell r="DN38">
            <v>7232.8990647759756</v>
          </cell>
          <cell r="DS38">
            <v>221.07634505263158</v>
          </cell>
          <cell r="DT38">
            <v>970.22431536842123</v>
          </cell>
          <cell r="DU38">
            <v>982.58513645830863</v>
          </cell>
          <cell r="DV38">
            <v>5059.0132678966138</v>
          </cell>
          <cell r="DW38">
            <v>5059.0132678966138</v>
          </cell>
          <cell r="DX38">
            <v>1</v>
          </cell>
          <cell r="DY38">
            <v>1</v>
          </cell>
          <cell r="DZ38" t="str">
            <v/>
          </cell>
          <cell r="EA38">
            <v>1</v>
          </cell>
          <cell r="EB38" t="str">
            <v>1 1 1</v>
          </cell>
          <cell r="EC38">
            <v>3466.8500087699999</v>
          </cell>
          <cell r="ED38">
            <v>36.684146650000002</v>
          </cell>
          <cell r="EE38">
            <v>1997.2028118200003</v>
          </cell>
          <cell r="EF38">
            <v>1190.2507855899999</v>
          </cell>
          <cell r="EG38">
            <v>242.71226471</v>
          </cell>
          <cell r="EH38">
            <v>210.02252780000003</v>
          </cell>
          <cell r="EI38">
            <v>3.2610385900000001</v>
          </cell>
          <cell r="EJ38">
            <v>51.45580812</v>
          </cell>
          <cell r="EK38">
            <v>131.85455195</v>
          </cell>
          <cell r="EL38">
            <v>23.451129139999999</v>
          </cell>
          <cell r="EM38">
            <v>921.71309960000008</v>
          </cell>
          <cell r="EN38">
            <v>14.308171959999999</v>
          </cell>
          <cell r="EO38">
            <v>284.17694648000003</v>
          </cell>
          <cell r="EP38">
            <v>537.84153619999995</v>
          </cell>
          <cell r="EQ38">
            <v>85.386444959999992</v>
          </cell>
          <cell r="ER38">
            <v>933.33469089999994</v>
          </cell>
          <cell r="ES38">
            <v>7.9436274600000001</v>
          </cell>
          <cell r="ET38">
            <v>776.0449337099999</v>
          </cell>
          <cell r="EU38">
            <v>97.98565576</v>
          </cell>
          <cell r="EV38">
            <v>51.360473970000008</v>
          </cell>
          <cell r="EW38">
            <v>1401.7796904700001</v>
          </cell>
          <cell r="EX38">
            <v>11.171308639999999</v>
          </cell>
          <cell r="EY38">
            <v>885.52512351000007</v>
          </cell>
          <cell r="EZ38">
            <v>422.56904168</v>
          </cell>
          <cell r="FA38">
            <v>82.514216639999972</v>
          </cell>
          <cell r="FB38">
            <v>1401.7796904700001</v>
          </cell>
          <cell r="FC38">
            <v>11.171308639999999</v>
          </cell>
          <cell r="FD38">
            <v>885.52512351000007</v>
          </cell>
          <cell r="FE38">
            <v>422.56904168</v>
          </cell>
          <cell r="FF38">
            <v>82.514216639999972</v>
          </cell>
          <cell r="FG38">
            <v>1</v>
          </cell>
          <cell r="FH38" t="str">
            <v/>
          </cell>
          <cell r="FI38" t="str">
            <v/>
          </cell>
          <cell r="FJ38" t="str">
            <v/>
          </cell>
          <cell r="FK38" t="str">
            <v>1</v>
          </cell>
          <cell r="FN38">
            <v>11773.071493446381</v>
          </cell>
          <cell r="FO38">
            <v>0</v>
          </cell>
          <cell r="FP38">
            <v>410.43100000000004</v>
          </cell>
          <cell r="FQ38">
            <v>0</v>
          </cell>
          <cell r="FR38">
            <v>1452.1193482625131</v>
          </cell>
          <cell r="FS38">
            <v>1310.5793482625131</v>
          </cell>
          <cell r="FT38">
            <v>73.739999999999995</v>
          </cell>
          <cell r="FU38">
            <v>67.8</v>
          </cell>
          <cell r="FV38">
            <v>123369</v>
          </cell>
          <cell r="FW38">
            <v>0</v>
          </cell>
          <cell r="FX38">
            <v>123369</v>
          </cell>
          <cell r="FZ38">
            <v>758.40588715000001</v>
          </cell>
          <cell r="GA38">
            <v>0</v>
          </cell>
          <cell r="GB38">
            <v>14.109</v>
          </cell>
          <cell r="GC38">
            <v>0</v>
          </cell>
          <cell r="GD38">
            <v>323.55900000000003</v>
          </cell>
          <cell r="GE38">
            <v>323.55900000000003</v>
          </cell>
          <cell r="GF38">
            <v>0</v>
          </cell>
          <cell r="GG38">
            <v>0</v>
          </cell>
          <cell r="GH38">
            <v>5039</v>
          </cell>
          <cell r="GI38">
            <v>0</v>
          </cell>
          <cell r="GJ38">
            <v>5039</v>
          </cell>
          <cell r="GK38">
            <v>3254.0160665748567</v>
          </cell>
          <cell r="GL38">
            <v>0</v>
          </cell>
          <cell r="GM38">
            <v>148.66199999999998</v>
          </cell>
          <cell r="GN38">
            <v>0</v>
          </cell>
          <cell r="GO38">
            <v>719.05332527825828</v>
          </cell>
          <cell r="GP38">
            <v>657.83932527825834</v>
          </cell>
          <cell r="GQ38">
            <v>0</v>
          </cell>
          <cell r="GR38">
            <v>61.213999999999999</v>
          </cell>
          <cell r="GS38">
            <v>2276</v>
          </cell>
          <cell r="GT38">
            <v>0</v>
          </cell>
          <cell r="GU38">
            <v>2276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3254.0160665748567</v>
          </cell>
          <cell r="ID38">
            <v>0</v>
          </cell>
          <cell r="IE38">
            <v>148.66199999999998</v>
          </cell>
          <cell r="IF38">
            <v>0</v>
          </cell>
          <cell r="IG38">
            <v>719.05332527825828</v>
          </cell>
          <cell r="IH38">
            <v>657.83932527825834</v>
          </cell>
          <cell r="II38">
            <v>0</v>
          </cell>
          <cell r="IJ38">
            <v>61.213999999999999</v>
          </cell>
          <cell r="IK38">
            <v>2276</v>
          </cell>
          <cell r="IL38">
            <v>0</v>
          </cell>
          <cell r="IM38">
            <v>2276</v>
          </cell>
          <cell r="IN38">
            <v>3254.0160665748567</v>
          </cell>
          <cell r="IO38">
            <v>0</v>
          </cell>
          <cell r="IP38">
            <v>148.66199999999998</v>
          </cell>
          <cell r="IQ38">
            <v>0</v>
          </cell>
          <cell r="IR38">
            <v>719.05332527825828</v>
          </cell>
          <cell r="IS38">
            <v>657.83932527825834</v>
          </cell>
          <cell r="IT38">
            <v>0</v>
          </cell>
          <cell r="IU38">
            <v>61.213999999999999</v>
          </cell>
          <cell r="IV38">
            <v>2276</v>
          </cell>
          <cell r="IW38">
            <v>0</v>
          </cell>
          <cell r="IX38">
            <v>2276</v>
          </cell>
          <cell r="IY38">
            <v>3464.8544089900006</v>
          </cell>
          <cell r="IZ38">
            <v>0</v>
          </cell>
          <cell r="JA38">
            <v>158.99700000000001</v>
          </cell>
          <cell r="JB38">
            <v>0</v>
          </cell>
          <cell r="JC38">
            <v>698.12799999999993</v>
          </cell>
          <cell r="JD38">
            <v>638.42799999999988</v>
          </cell>
          <cell r="JE38">
            <v>0</v>
          </cell>
          <cell r="JF38">
            <v>59.7</v>
          </cell>
          <cell r="JG38">
            <v>4800</v>
          </cell>
          <cell r="JH38">
            <v>0</v>
          </cell>
          <cell r="JI38">
            <v>4800</v>
          </cell>
          <cell r="JJ38">
            <v>166.82267041</v>
          </cell>
          <cell r="JK38">
            <v>0</v>
          </cell>
          <cell r="JL38">
            <v>7.0890000000000004</v>
          </cell>
          <cell r="JM38">
            <v>0</v>
          </cell>
          <cell r="JN38">
            <v>126.196</v>
          </cell>
          <cell r="JO38">
            <v>126.196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1</v>
          </cell>
          <cell r="JU38">
            <v>342.77081932999999</v>
          </cell>
          <cell r="JV38">
            <v>0</v>
          </cell>
          <cell r="JW38">
            <v>17.832999999999998</v>
          </cell>
          <cell r="JX38">
            <v>0</v>
          </cell>
          <cell r="JY38">
            <v>250.94800000000001</v>
          </cell>
          <cell r="JZ38">
            <v>250.94800000000001</v>
          </cell>
          <cell r="KA38">
            <v>0</v>
          </cell>
          <cell r="KB38">
            <v>0</v>
          </cell>
          <cell r="KC38">
            <v>32</v>
          </cell>
          <cell r="KD38">
            <v>0</v>
          </cell>
          <cell r="KE38">
            <v>32</v>
          </cell>
          <cell r="KF38">
            <v>694.4617517800001</v>
          </cell>
          <cell r="KG38">
            <v>0</v>
          </cell>
          <cell r="KH38">
            <v>91.14</v>
          </cell>
          <cell r="KI38">
            <v>0</v>
          </cell>
          <cell r="KJ38">
            <v>184.57</v>
          </cell>
          <cell r="KK38">
            <v>184.57</v>
          </cell>
          <cell r="KL38">
            <v>0</v>
          </cell>
          <cell r="KM38">
            <v>0</v>
          </cell>
          <cell r="KN38">
            <v>40</v>
          </cell>
          <cell r="KO38">
            <v>0</v>
          </cell>
          <cell r="KP38">
            <v>40</v>
          </cell>
          <cell r="KQ38">
            <v>2260.7991674700006</v>
          </cell>
          <cell r="KR38">
            <v>0</v>
          </cell>
          <cell r="KS38">
            <v>42.935000000000002</v>
          </cell>
          <cell r="KT38">
            <v>0</v>
          </cell>
          <cell r="KU38">
            <v>136.41400000000002</v>
          </cell>
          <cell r="KV38">
            <v>76.713999999999999</v>
          </cell>
          <cell r="KW38">
            <v>0</v>
          </cell>
          <cell r="KX38">
            <v>59.7</v>
          </cell>
          <cell r="KY38">
            <v>4727</v>
          </cell>
          <cell r="KZ38">
            <v>0</v>
          </cell>
          <cell r="LA38">
            <v>4727</v>
          </cell>
          <cell r="LB38">
            <v>2260.7991674700006</v>
          </cell>
          <cell r="LC38">
            <v>0</v>
          </cell>
          <cell r="LD38">
            <v>42.935000000000002</v>
          </cell>
          <cell r="LE38">
            <v>0</v>
          </cell>
          <cell r="LF38">
            <v>136.41400000000002</v>
          </cell>
          <cell r="LG38">
            <v>76.713999999999999</v>
          </cell>
          <cell r="LH38">
            <v>0</v>
          </cell>
          <cell r="LI38">
            <v>59.7</v>
          </cell>
          <cell r="LJ38">
            <v>4727</v>
          </cell>
          <cell r="LK38">
            <v>0</v>
          </cell>
          <cell r="LL38">
            <v>4727</v>
          </cell>
          <cell r="LQ38">
            <v>0</v>
          </cell>
          <cell r="LR38">
            <v>165.4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 t="str">
            <v>нд</v>
          </cell>
          <cell r="OM38" t="str">
            <v>нд</v>
          </cell>
          <cell r="ON38" t="str">
            <v>нд</v>
          </cell>
          <cell r="OO38" t="str">
            <v>нд</v>
          </cell>
          <cell r="OP38" t="str">
            <v>нд</v>
          </cell>
          <cell r="OT38">
            <v>19358.295430747363</v>
          </cell>
          <cell r="OV38">
            <v>1030.1889999999999</v>
          </cell>
          <cell r="OW38">
            <v>253.26600000000002</v>
          </cell>
          <cell r="OX38">
            <v>0</v>
          </cell>
          <cell r="OY38">
            <v>14426</v>
          </cell>
          <cell r="OZ38">
            <v>5437.2622816000003</v>
          </cell>
        </row>
        <row r="39">
          <cell r="A39" t="str">
            <v>N_Che460</v>
          </cell>
          <cell r="B39" t="str">
            <v>1.1.1.3.2</v>
          </cell>
          <cell r="C39" t="str">
    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    </cell>
          <cell r="D39" t="str">
            <v>N_Che460</v>
          </cell>
          <cell r="E39">
            <v>13.99364664</v>
          </cell>
          <cell r="H39">
            <v>13.98277403</v>
          </cell>
          <cell r="J39">
            <v>13.99364664</v>
          </cell>
          <cell r="K39">
            <v>13.99364664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13.99364664</v>
          </cell>
          <cell r="S39">
            <v>0</v>
          </cell>
          <cell r="T39">
            <v>0</v>
          </cell>
          <cell r="U39">
            <v>0</v>
          </cell>
          <cell r="V39">
            <v>13.99364664</v>
          </cell>
          <cell r="W39">
            <v>0</v>
          </cell>
          <cell r="X39">
            <v>13.99364664</v>
          </cell>
          <cell r="Y39">
            <v>0</v>
          </cell>
          <cell r="Z39">
            <v>0</v>
          </cell>
          <cell r="AA39">
            <v>0</v>
          </cell>
          <cell r="AB39">
            <v>13.99364664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1</v>
          </cell>
          <cell r="BC39" t="str">
            <v/>
          </cell>
          <cell r="BD39" t="str">
            <v/>
          </cell>
          <cell r="BE39" t="str">
            <v/>
          </cell>
          <cell r="BF39" t="str">
            <v>1</v>
          </cell>
          <cell r="BG39">
            <v>13.98277403</v>
          </cell>
          <cell r="BH39">
            <v>0</v>
          </cell>
          <cell r="BI39">
            <v>0</v>
          </cell>
          <cell r="BJ39">
            <v>0</v>
          </cell>
          <cell r="BK39">
            <v>13.98277403</v>
          </cell>
          <cell r="BL39">
            <v>0</v>
          </cell>
          <cell r="BM39">
            <v>13.28363532</v>
          </cell>
          <cell r="BN39">
            <v>0</v>
          </cell>
          <cell r="BO39">
            <v>0</v>
          </cell>
          <cell r="BP39">
            <v>0</v>
          </cell>
          <cell r="BQ39">
            <v>13.28363532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0.69913871000000005</v>
          </cell>
          <cell r="CF39">
            <v>0</v>
          </cell>
          <cell r="CG39">
            <v>0</v>
          </cell>
          <cell r="CH39">
            <v>0</v>
          </cell>
          <cell r="CI39">
            <v>0.69913871000000005</v>
          </cell>
          <cell r="CJ39">
            <v>0</v>
          </cell>
          <cell r="CK39">
            <v>0.69913871000000005</v>
          </cell>
          <cell r="CL39">
            <v>0</v>
          </cell>
          <cell r="CM39">
            <v>0</v>
          </cell>
          <cell r="CN39">
            <v>0</v>
          </cell>
          <cell r="CO39">
            <v>0.69913871000000005</v>
          </cell>
          <cell r="CP39">
            <v>0</v>
          </cell>
          <cell r="CQ39">
            <v>1</v>
          </cell>
          <cell r="CR39" t="str">
            <v/>
          </cell>
          <cell r="CS39" t="str">
            <v/>
          </cell>
          <cell r="CT39" t="str">
            <v/>
          </cell>
          <cell r="CU39" t="str">
            <v>1</v>
          </cell>
          <cell r="CX39">
            <v>11.661372200000001</v>
          </cell>
          <cell r="CY39">
            <v>1.01171722</v>
          </cell>
          <cell r="CZ39">
            <v>5.2333139800000001</v>
          </cell>
          <cell r="DA39">
            <v>5.4163410000000001</v>
          </cell>
          <cell r="DB39">
            <v>0</v>
          </cell>
          <cell r="DE39">
            <v>11.652311699999998</v>
          </cell>
          <cell r="DG39">
            <v>11.661372200000001</v>
          </cell>
          <cell r="DH39">
            <v>11.661372200000001</v>
          </cell>
          <cell r="DI39">
            <v>0</v>
          </cell>
          <cell r="DJ39">
            <v>0</v>
          </cell>
          <cell r="DK39">
            <v>0</v>
          </cell>
          <cell r="DL39">
            <v>0</v>
          </cell>
          <cell r="DM39">
            <v>0</v>
          </cell>
          <cell r="DN39">
            <v>11.661372200000001</v>
          </cell>
          <cell r="DS39">
            <v>11.661372200000001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>
            <v>1</v>
          </cell>
          <cell r="DY39" t="str">
            <v/>
          </cell>
          <cell r="DZ39" t="str">
            <v/>
          </cell>
          <cell r="EA39" t="str">
            <v/>
          </cell>
          <cell r="EB39" t="str">
            <v>1</v>
          </cell>
          <cell r="EC39">
            <v>11.652311699999998</v>
          </cell>
          <cell r="ED39">
            <v>1.01171722</v>
          </cell>
          <cell r="EE39">
            <v>7.0149985199999998</v>
          </cell>
          <cell r="EF39">
            <v>3.4198889600000002</v>
          </cell>
          <cell r="EG39">
            <v>0.205707</v>
          </cell>
          <cell r="EH39">
            <v>11.652311699999998</v>
          </cell>
          <cell r="EI39">
            <v>1.01171722</v>
          </cell>
          <cell r="EJ39">
            <v>7.0149985199999998</v>
          </cell>
          <cell r="EK39">
            <v>3.4198889600000002</v>
          </cell>
          <cell r="EL39">
            <v>0.205707</v>
          </cell>
          <cell r="EM39">
            <v>0</v>
          </cell>
          <cell r="EN39">
            <v>0</v>
          </cell>
          <cell r="EO39">
            <v>0</v>
          </cell>
          <cell r="EP39">
            <v>0</v>
          </cell>
          <cell r="EQ39">
            <v>0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>
            <v>1</v>
          </cell>
          <cell r="FH39" t="str">
            <v/>
          </cell>
          <cell r="FI39" t="str">
            <v/>
          </cell>
          <cell r="FJ39" t="str">
            <v/>
          </cell>
          <cell r="FK39" t="str">
            <v>1</v>
          </cell>
          <cell r="FN39">
            <v>11.661372200000001</v>
          </cell>
          <cell r="FO39">
            <v>0</v>
          </cell>
          <cell r="FP39">
            <v>0</v>
          </cell>
          <cell r="FQ39">
            <v>0</v>
          </cell>
          <cell r="FR39">
            <v>3.6</v>
          </cell>
          <cell r="FS39">
            <v>3.6</v>
          </cell>
          <cell r="FT39">
            <v>0</v>
          </cell>
          <cell r="FU39">
            <v>0</v>
          </cell>
          <cell r="FV39">
            <v>0</v>
          </cell>
          <cell r="FW39">
            <v>0</v>
          </cell>
          <cell r="FX39">
            <v>0</v>
          </cell>
          <cell r="FZ39">
            <v>0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0</v>
          </cell>
          <cell r="GI39">
            <v>0</v>
          </cell>
          <cell r="GJ39">
            <v>0</v>
          </cell>
          <cell r="GK39">
            <v>11.661372200000001</v>
          </cell>
          <cell r="GL39">
            <v>0</v>
          </cell>
          <cell r="GM39">
            <v>0</v>
          </cell>
          <cell r="GN39">
            <v>0</v>
          </cell>
          <cell r="GO39">
            <v>3.6</v>
          </cell>
          <cell r="GP39">
            <v>3.6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11.661372200000001</v>
          </cell>
          <cell r="ID39">
            <v>0</v>
          </cell>
          <cell r="IE39">
            <v>0</v>
          </cell>
          <cell r="IF39">
            <v>0</v>
          </cell>
          <cell r="IG39">
            <v>3.6</v>
          </cell>
          <cell r="IH39">
            <v>3.6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11.661372200000001</v>
          </cell>
          <cell r="IO39">
            <v>0</v>
          </cell>
          <cell r="IP39">
            <v>0</v>
          </cell>
          <cell r="IQ39">
            <v>0</v>
          </cell>
          <cell r="IR39">
            <v>3.6</v>
          </cell>
          <cell r="IS39">
            <v>3.6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11.652311699999998</v>
          </cell>
          <cell r="IZ39">
            <v>0</v>
          </cell>
          <cell r="JA39">
            <v>0</v>
          </cell>
          <cell r="JB39">
            <v>0</v>
          </cell>
          <cell r="JC39">
            <v>2.95</v>
          </cell>
          <cell r="JD39">
            <v>2.95</v>
          </cell>
          <cell r="JE39">
            <v>0</v>
          </cell>
          <cell r="JF39">
            <v>0</v>
          </cell>
          <cell r="JG39">
            <v>0</v>
          </cell>
          <cell r="JH39">
            <v>0</v>
          </cell>
          <cell r="JI39">
            <v>0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0</v>
          </cell>
          <cell r="JS39">
            <v>0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0</v>
          </cell>
          <cell r="KD39">
            <v>0</v>
          </cell>
          <cell r="KE39">
            <v>0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11.652311699999998</v>
          </cell>
          <cell r="KR39">
            <v>0</v>
          </cell>
          <cell r="KS39">
            <v>0</v>
          </cell>
          <cell r="KT39">
            <v>0</v>
          </cell>
          <cell r="KU39">
            <v>2.95</v>
          </cell>
          <cell r="KV39">
            <v>2.95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11.652311699999998</v>
          </cell>
          <cell r="LC39">
            <v>0</v>
          </cell>
          <cell r="LD39">
            <v>0</v>
          </cell>
          <cell r="LE39">
            <v>0</v>
          </cell>
          <cell r="LF39">
            <v>2.95</v>
          </cell>
          <cell r="LG39">
            <v>2.95</v>
          </cell>
          <cell r="LH39">
            <v>0</v>
          </cell>
          <cell r="LI39">
            <v>0</v>
          </cell>
          <cell r="LJ39">
            <v>0</v>
          </cell>
          <cell r="LK39">
            <v>0</v>
          </cell>
          <cell r="LL39">
            <v>0</v>
          </cell>
          <cell r="LQ39">
            <v>0</v>
          </cell>
          <cell r="LR39">
            <v>0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>
            <v>2024</v>
          </cell>
          <cell r="OM39">
            <v>2024</v>
          </cell>
          <cell r="ON39">
            <v>2024</v>
          </cell>
          <cell r="OO39">
            <v>2024</v>
          </cell>
          <cell r="OP39" t="str">
            <v>п</v>
          </cell>
          <cell r="OT39">
            <v>13.99364664</v>
          </cell>
          <cell r="OV39">
            <v>2.95</v>
          </cell>
          <cell r="OW39">
            <v>0</v>
          </cell>
          <cell r="OX39">
            <v>0</v>
          </cell>
          <cell r="OY39">
            <v>0</v>
          </cell>
          <cell r="OZ39">
            <v>11.652311699999998</v>
          </cell>
        </row>
        <row r="40">
          <cell r="A40" t="str">
            <v>P_Che478_24</v>
          </cell>
          <cell r="B40" t="str">
            <v>1.1.1.3.2</v>
          </cell>
          <cell r="C40" t="str">
    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40" t="str">
            <v>P_Che478_24</v>
          </cell>
          <cell r="E40" t="str">
            <v>нд</v>
          </cell>
          <cell r="H40">
            <v>239.96575442100001</v>
          </cell>
          <cell r="J40">
            <v>408.46057793398904</v>
          </cell>
          <cell r="K40">
            <v>408.46057793398904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 t="str">
            <v>нд</v>
          </cell>
          <cell r="S40" t="str">
            <v>нд</v>
          </cell>
          <cell r="T40" t="str">
            <v>нд</v>
          </cell>
          <cell r="U40" t="str">
            <v>нд</v>
          </cell>
          <cell r="V40" t="str">
            <v>нд</v>
          </cell>
          <cell r="W40" t="str">
            <v>нд</v>
          </cell>
          <cell r="X40" t="str">
            <v>нд</v>
          </cell>
          <cell r="Y40" t="str">
            <v>нд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 t="str">
            <v>нд</v>
          </cell>
          <cell r="AH40" t="str">
            <v>нд</v>
          </cell>
          <cell r="AI40" t="str">
            <v>нд</v>
          </cell>
          <cell r="AJ40" t="str">
            <v>нд</v>
          </cell>
          <cell r="AK40" t="str">
            <v>нд</v>
          </cell>
          <cell r="AL40" t="str">
            <v>нд</v>
          </cell>
          <cell r="AM40" t="str">
            <v>нд</v>
          </cell>
          <cell r="AN40" t="str">
            <v>нд</v>
          </cell>
          <cell r="AO40" t="str">
            <v>нд</v>
          </cell>
          <cell r="AP40" t="str">
            <v>нд</v>
          </cell>
          <cell r="AQ40" t="str">
            <v>нд</v>
          </cell>
          <cell r="AR40" t="str">
            <v>нд</v>
          </cell>
          <cell r="AS40" t="str">
            <v>нд</v>
          </cell>
          <cell r="AT40" t="str">
            <v>нд</v>
          </cell>
          <cell r="AU40" t="str">
            <v>нд</v>
          </cell>
          <cell r="AV40" t="str">
            <v>нд</v>
          </cell>
          <cell r="AW40" t="str">
            <v>нд</v>
          </cell>
          <cell r="AX40" t="str">
            <v>нд</v>
          </cell>
          <cell r="AY40" t="str">
            <v>нд</v>
          </cell>
          <cell r="AZ40" t="str">
            <v>нд</v>
          </cell>
          <cell r="BA40" t="str">
            <v>нд</v>
          </cell>
          <cell r="BB40">
            <v>1</v>
          </cell>
          <cell r="BC40">
            <v>2</v>
          </cell>
          <cell r="BD40">
            <v>3</v>
          </cell>
          <cell r="BE40" t="str">
            <v/>
          </cell>
          <cell r="BF40" t="str">
            <v>1 2 3</v>
          </cell>
          <cell r="BG40">
            <v>239.96575442100001</v>
          </cell>
          <cell r="BH40">
            <v>0</v>
          </cell>
          <cell r="BI40">
            <v>0</v>
          </cell>
          <cell r="BJ40">
            <v>0</v>
          </cell>
          <cell r="BK40">
            <v>222.89289547999999</v>
          </cell>
          <cell r="BL40">
            <v>17.072858941000021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8.7276300510000002</v>
          </cell>
          <cell r="BZ40">
            <v>0</v>
          </cell>
          <cell r="CA40">
            <v>0</v>
          </cell>
          <cell r="CB40">
            <v>0</v>
          </cell>
          <cell r="CC40">
            <v>8.7276300510000002</v>
          </cell>
          <cell r="CD40">
            <v>0</v>
          </cell>
          <cell r="CE40">
            <v>231.23812437000001</v>
          </cell>
          <cell r="CF40">
            <v>0</v>
          </cell>
          <cell r="CG40">
            <v>0</v>
          </cell>
          <cell r="CH40">
            <v>0</v>
          </cell>
          <cell r="CI40">
            <v>214.16526542899999</v>
          </cell>
          <cell r="CJ40">
            <v>17.072858941000021</v>
          </cell>
          <cell r="CK40">
            <v>231.23812437000001</v>
          </cell>
          <cell r="CL40">
            <v>0</v>
          </cell>
          <cell r="CM40">
            <v>0</v>
          </cell>
          <cell r="CN40">
            <v>0</v>
          </cell>
          <cell r="CO40">
            <v>214.16526542899999</v>
          </cell>
          <cell r="CP40">
            <v>17.072858941000021</v>
          </cell>
          <cell r="CQ40">
            <v>1</v>
          </cell>
          <cell r="CR40">
            <v>2</v>
          </cell>
          <cell r="CS40">
            <v>3</v>
          </cell>
          <cell r="CT40" t="str">
            <v/>
          </cell>
          <cell r="CU40" t="str">
            <v>1 2 3</v>
          </cell>
          <cell r="CX40" t="str">
            <v>нд</v>
          </cell>
          <cell r="CY40" t="str">
            <v>нд</v>
          </cell>
          <cell r="CZ40" t="str">
            <v>нд</v>
          </cell>
          <cell r="DA40" t="str">
            <v>нд</v>
          </cell>
          <cell r="DB40" t="str">
            <v>нд</v>
          </cell>
          <cell r="DE40">
            <v>209.86973654000002</v>
          </cell>
          <cell r="DG40">
            <v>340.38381494499089</v>
          </cell>
          <cell r="DH40">
            <v>340.38381494499089</v>
          </cell>
          <cell r="DI40">
            <v>0</v>
          </cell>
          <cell r="DJ40">
            <v>0</v>
          </cell>
          <cell r="DK40">
            <v>0</v>
          </cell>
          <cell r="DL40">
            <v>0</v>
          </cell>
          <cell r="DM40">
            <v>0</v>
          </cell>
          <cell r="DN40" t="str">
            <v>нд</v>
          </cell>
          <cell r="DS40" t="str">
            <v>нд</v>
          </cell>
          <cell r="DT40" t="str">
            <v>нд</v>
          </cell>
          <cell r="DU40" t="str">
            <v>нд</v>
          </cell>
          <cell r="DV40" t="str">
            <v>нд</v>
          </cell>
          <cell r="DW40" t="str">
            <v>нд</v>
          </cell>
          <cell r="DX40" t="str">
            <v/>
          </cell>
          <cell r="DY40">
            <v>1</v>
          </cell>
          <cell r="DZ40" t="str">
            <v/>
          </cell>
          <cell r="EA40">
            <v>1</v>
          </cell>
          <cell r="EB40" t="str">
            <v>1 1</v>
          </cell>
          <cell r="EC40">
            <v>209.86973654000002</v>
          </cell>
          <cell r="ED40">
            <v>11.904246029999999</v>
          </cell>
          <cell r="EE40">
            <v>193.47168475000001</v>
          </cell>
          <cell r="EF40">
            <v>0</v>
          </cell>
          <cell r="EG40">
            <v>4.4938057599999999</v>
          </cell>
          <cell r="EH40">
            <v>0</v>
          </cell>
          <cell r="EI40">
            <v>0</v>
          </cell>
          <cell r="EJ40">
            <v>0</v>
          </cell>
          <cell r="EK40">
            <v>0</v>
          </cell>
          <cell r="EL40">
            <v>0</v>
          </cell>
          <cell r="EM40">
            <v>10.390035769999999</v>
          </cell>
          <cell r="EN40">
            <v>10.390035769999999</v>
          </cell>
          <cell r="EO40">
            <v>0</v>
          </cell>
          <cell r="EP40">
            <v>0</v>
          </cell>
          <cell r="EQ40">
            <v>0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199.47970077000002</v>
          </cell>
          <cell r="EX40">
            <v>1.51421026</v>
          </cell>
          <cell r="EY40">
            <v>193.47168475000001</v>
          </cell>
          <cell r="EZ40">
            <v>0</v>
          </cell>
          <cell r="FA40">
            <v>4.4938057599999999</v>
          </cell>
          <cell r="FB40">
            <v>199.47970077000002</v>
          </cell>
          <cell r="FC40">
            <v>1.51421026</v>
          </cell>
          <cell r="FD40">
            <v>193.47168475000001</v>
          </cell>
          <cell r="FE40">
            <v>0</v>
          </cell>
          <cell r="FF40">
            <v>4.4938057599999999</v>
          </cell>
          <cell r="FG40">
            <v>1</v>
          </cell>
          <cell r="FH40">
            <v>1</v>
          </cell>
          <cell r="FI40">
            <v>1</v>
          </cell>
          <cell r="FJ40">
            <v>1</v>
          </cell>
          <cell r="FK40" t="str">
            <v>1 1 1 1</v>
          </cell>
          <cell r="FN40" t="str">
            <v>нд</v>
          </cell>
          <cell r="FO40" t="str">
            <v>нд</v>
          </cell>
          <cell r="FP40" t="str">
            <v>нд</v>
          </cell>
          <cell r="FQ40" t="str">
            <v>нд</v>
          </cell>
          <cell r="FR40" t="str">
            <v>нд</v>
          </cell>
          <cell r="FS40" t="str">
            <v>нд</v>
          </cell>
          <cell r="FT40" t="str">
            <v>нд</v>
          </cell>
          <cell r="FU40" t="str">
            <v>нд</v>
          </cell>
          <cell r="FV40" t="str">
            <v>нд</v>
          </cell>
          <cell r="FW40" t="str">
            <v>нд</v>
          </cell>
          <cell r="FX40" t="str">
            <v>нд</v>
          </cell>
          <cell r="FZ40">
            <v>0</v>
          </cell>
          <cell r="GA40">
            <v>0</v>
          </cell>
          <cell r="GB40">
            <v>0</v>
          </cell>
          <cell r="GC40">
            <v>0</v>
          </cell>
          <cell r="GD40">
            <v>0</v>
          </cell>
          <cell r="GE40">
            <v>0</v>
          </cell>
          <cell r="GF40">
            <v>0</v>
          </cell>
          <cell r="GG40">
            <v>0</v>
          </cell>
          <cell r="GH40">
            <v>0</v>
          </cell>
          <cell r="GI40">
            <v>0</v>
          </cell>
          <cell r="GJ40">
            <v>0</v>
          </cell>
          <cell r="GK40" t="str">
            <v>нд</v>
          </cell>
          <cell r="GL40" t="str">
            <v>нд</v>
          </cell>
          <cell r="GM40" t="str">
            <v>нд</v>
          </cell>
          <cell r="GN40" t="str">
            <v>нд</v>
          </cell>
          <cell r="GO40" t="str">
            <v>нд</v>
          </cell>
          <cell r="GP40" t="str">
            <v>нд</v>
          </cell>
          <cell r="GQ40" t="str">
            <v>нд</v>
          </cell>
          <cell r="GR40" t="str">
            <v>нд</v>
          </cell>
          <cell r="GS40" t="str">
            <v>нд</v>
          </cell>
          <cell r="GT40" t="str">
            <v>нд</v>
          </cell>
          <cell r="GU40" t="str">
            <v>нд</v>
          </cell>
          <cell r="GV40" t="str">
            <v>нд</v>
          </cell>
          <cell r="GW40" t="str">
            <v>нд</v>
          </cell>
          <cell r="GX40" t="str">
            <v>нд</v>
          </cell>
          <cell r="GY40" t="str">
            <v>нд</v>
          </cell>
          <cell r="GZ40" t="str">
            <v>нд</v>
          </cell>
          <cell r="HA40" t="str">
            <v>нд</v>
          </cell>
          <cell r="HB40" t="str">
            <v>нд</v>
          </cell>
          <cell r="HC40" t="str">
            <v>нд</v>
          </cell>
          <cell r="HD40" t="str">
            <v>нд</v>
          </cell>
          <cell r="HE40" t="str">
            <v>нд</v>
          </cell>
          <cell r="HF40" t="str">
            <v>нд</v>
          </cell>
          <cell r="HG40" t="str">
            <v>нд</v>
          </cell>
          <cell r="HH40" t="str">
            <v>нд</v>
          </cell>
          <cell r="HI40" t="str">
            <v>нд</v>
          </cell>
          <cell r="HJ40" t="str">
            <v>нд</v>
          </cell>
          <cell r="HK40" t="str">
            <v>нд</v>
          </cell>
          <cell r="HL40" t="str">
            <v>нд</v>
          </cell>
          <cell r="HM40" t="str">
            <v>нд</v>
          </cell>
          <cell r="HN40" t="str">
            <v>нд</v>
          </cell>
          <cell r="HO40" t="str">
            <v>нд</v>
          </cell>
          <cell r="HP40" t="str">
            <v>нд</v>
          </cell>
          <cell r="HQ40" t="str">
            <v>нд</v>
          </cell>
          <cell r="HR40" t="str">
            <v>нд</v>
          </cell>
          <cell r="HS40" t="str">
            <v>нд</v>
          </cell>
          <cell r="HT40" t="str">
            <v>нд</v>
          </cell>
          <cell r="HU40" t="str">
            <v>нд</v>
          </cell>
          <cell r="HV40" t="str">
            <v>нд</v>
          </cell>
          <cell r="HW40" t="str">
            <v>нд</v>
          </cell>
          <cell r="HX40" t="str">
            <v>нд</v>
          </cell>
          <cell r="HY40" t="str">
            <v>нд</v>
          </cell>
          <cell r="HZ40" t="str">
            <v>нд</v>
          </cell>
          <cell r="IA40" t="str">
            <v>нд</v>
          </cell>
          <cell r="IB40" t="str">
            <v>нд</v>
          </cell>
          <cell r="IC40" t="str">
            <v>нд</v>
          </cell>
          <cell r="ID40" t="str">
            <v>нд</v>
          </cell>
          <cell r="IE40" t="str">
            <v>нд</v>
          </cell>
          <cell r="IF40" t="str">
            <v>нд</v>
          </cell>
          <cell r="IG40" t="str">
            <v>нд</v>
          </cell>
          <cell r="IH40" t="str">
            <v>нд</v>
          </cell>
          <cell r="II40" t="str">
            <v>нд</v>
          </cell>
          <cell r="IJ40" t="str">
            <v>нд</v>
          </cell>
          <cell r="IK40" t="str">
            <v>нд</v>
          </cell>
          <cell r="IL40" t="str">
            <v>нд</v>
          </cell>
          <cell r="IM40" t="str">
            <v>нд</v>
          </cell>
          <cell r="IN40" t="str">
            <v>нд</v>
          </cell>
          <cell r="IO40" t="str">
            <v>нд</v>
          </cell>
          <cell r="IP40" t="str">
            <v>нд</v>
          </cell>
          <cell r="IQ40" t="str">
            <v>нд</v>
          </cell>
          <cell r="IR40" t="str">
            <v>нд</v>
          </cell>
          <cell r="IS40" t="str">
            <v>нд</v>
          </cell>
          <cell r="IT40" t="str">
            <v>нд</v>
          </cell>
          <cell r="IU40" t="str">
            <v>нд</v>
          </cell>
          <cell r="IV40" t="str">
            <v>нд</v>
          </cell>
          <cell r="IW40" t="str">
            <v>нд</v>
          </cell>
          <cell r="IX40" t="str">
            <v>нд</v>
          </cell>
          <cell r="IY40">
            <v>0</v>
          </cell>
          <cell r="IZ40">
            <v>0</v>
          </cell>
          <cell r="JA40">
            <v>0</v>
          </cell>
          <cell r="JB40">
            <v>0</v>
          </cell>
          <cell r="JC40">
            <v>0</v>
          </cell>
          <cell r="JD40">
            <v>0</v>
          </cell>
          <cell r="JE40">
            <v>0</v>
          </cell>
          <cell r="JF40">
            <v>0</v>
          </cell>
          <cell r="JG40">
            <v>0</v>
          </cell>
          <cell r="JH40">
            <v>0</v>
          </cell>
          <cell r="JI40">
            <v>0</v>
          </cell>
          <cell r="JJ40">
            <v>0</v>
          </cell>
          <cell r="JK40">
            <v>0</v>
          </cell>
          <cell r="JL40">
            <v>0</v>
          </cell>
          <cell r="JM40">
            <v>0</v>
          </cell>
          <cell r="JN40">
            <v>0</v>
          </cell>
          <cell r="JO40">
            <v>0</v>
          </cell>
          <cell r="JP40">
            <v>0</v>
          </cell>
          <cell r="JQ40">
            <v>0</v>
          </cell>
          <cell r="JR40">
            <v>0</v>
          </cell>
          <cell r="JS40">
            <v>0</v>
          </cell>
          <cell r="JT40">
            <v>0</v>
          </cell>
          <cell r="JU40">
            <v>0</v>
          </cell>
          <cell r="JV40">
            <v>0</v>
          </cell>
          <cell r="JW40">
            <v>0</v>
          </cell>
          <cell r="JX40">
            <v>0</v>
          </cell>
          <cell r="JY40">
            <v>0</v>
          </cell>
          <cell r="JZ40">
            <v>0</v>
          </cell>
          <cell r="KA40">
            <v>0</v>
          </cell>
          <cell r="KB40">
            <v>0</v>
          </cell>
          <cell r="KC40">
            <v>0</v>
          </cell>
          <cell r="KD40">
            <v>0</v>
          </cell>
          <cell r="KE40">
            <v>0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0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0</v>
          </cell>
          <cell r="LK40">
            <v>0</v>
          </cell>
          <cell r="LL40">
            <v>0</v>
          </cell>
          <cell r="LQ40" t="str">
            <v>нд</v>
          </cell>
          <cell r="LR40" t="str">
            <v>нд</v>
          </cell>
          <cell r="LS40" t="str">
            <v>нд</v>
          </cell>
          <cell r="LT40" t="str">
            <v>нд</v>
          </cell>
          <cell r="LU40" t="str">
            <v>нд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 t="str">
            <v>нд</v>
          </cell>
          <cell r="MD40" t="str">
            <v>нд</v>
          </cell>
          <cell r="ME40" t="str">
            <v>нд</v>
          </cell>
          <cell r="MF40" t="str">
            <v>нд</v>
          </cell>
          <cell r="MG40" t="str">
            <v>нд</v>
          </cell>
          <cell r="MH40" t="str">
            <v>нд</v>
          </cell>
          <cell r="MI40" t="str">
            <v>нд</v>
          </cell>
          <cell r="MJ40" t="str">
            <v>нд</v>
          </cell>
          <cell r="MK40" t="str">
            <v>нд</v>
          </cell>
          <cell r="ML40" t="str">
            <v>нд</v>
          </cell>
          <cell r="MM40" t="str">
            <v>нд</v>
          </cell>
          <cell r="MN40" t="str">
            <v>нд</v>
          </cell>
          <cell r="MO40" t="str">
            <v>нд</v>
          </cell>
          <cell r="MP40" t="str">
            <v>нд</v>
          </cell>
          <cell r="MQ40" t="str">
            <v>нд</v>
          </cell>
          <cell r="MR40" t="str">
            <v>нд</v>
          </cell>
          <cell r="MS40" t="str">
            <v>нд</v>
          </cell>
          <cell r="MT40" t="str">
            <v>нд</v>
          </cell>
          <cell r="MU40" t="str">
            <v>нд</v>
          </cell>
          <cell r="MV40" t="str">
            <v>нд</v>
          </cell>
          <cell r="MW40" t="str">
            <v>нд</v>
          </cell>
          <cell r="MX40" t="str">
            <v>нд</v>
          </cell>
          <cell r="MY40" t="str">
            <v>нд</v>
          </cell>
          <cell r="MZ40" t="str">
            <v>нд</v>
          </cell>
          <cell r="NA40" t="str">
            <v>нд</v>
          </cell>
          <cell r="NB40" t="str">
            <v>нд</v>
          </cell>
          <cell r="NC40" t="str">
            <v>нд</v>
          </cell>
          <cell r="ND40" t="str">
            <v>нд</v>
          </cell>
          <cell r="NE40" t="str">
            <v>нд</v>
          </cell>
          <cell r="NF40" t="str">
            <v>нд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>
            <v>2024</v>
          </cell>
          <cell r="OM40">
            <v>2025</v>
          </cell>
          <cell r="ON40">
            <v>2025</v>
          </cell>
          <cell r="OO40">
            <v>2025</v>
          </cell>
          <cell r="OP40" t="str">
            <v>с</v>
          </cell>
          <cell r="OT40">
            <v>408.46057793398904</v>
          </cell>
          <cell r="OV40">
            <v>0</v>
          </cell>
          <cell r="OW40">
            <v>0</v>
          </cell>
          <cell r="OX40">
            <v>0</v>
          </cell>
          <cell r="OY40">
            <v>0</v>
          </cell>
          <cell r="OZ40">
            <v>0</v>
          </cell>
        </row>
        <row r="41">
          <cell r="A41" t="str">
            <v>Г</v>
          </cell>
          <cell r="B41" t="str">
            <v>1.1.1.3.2</v>
          </cell>
          <cell r="C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41" t="str">
            <v>Г</v>
          </cell>
          <cell r="E41">
            <v>0</v>
          </cell>
          <cell r="H41">
            <v>0</v>
          </cell>
          <cell r="J41">
            <v>3932.6022027855006</v>
          </cell>
          <cell r="K41">
            <v>0</v>
          </cell>
          <cell r="L41">
            <v>3932.6022027855006</v>
          </cell>
          <cell r="M41">
            <v>818.12398278000001</v>
          </cell>
          <cell r="N41">
            <v>0</v>
          </cell>
          <cell r="O41">
            <v>245.11748446749993</v>
          </cell>
          <cell r="P41">
            <v>749.55393913499995</v>
          </cell>
          <cell r="Q41">
            <v>2119.8067964030001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11773.071493446381</v>
          </cell>
          <cell r="CY41">
            <v>2007.6103241393257</v>
          </cell>
          <cell r="CZ41">
            <v>3841.5348877713004</v>
          </cell>
          <cell r="DA41">
            <v>3963.2928893735866</v>
          </cell>
          <cell r="DB41">
            <v>1960.6333921621663</v>
          </cell>
          <cell r="DE41">
            <v>0</v>
          </cell>
          <cell r="DG41">
            <v>2648.4101105499999</v>
          </cell>
          <cell r="DH41">
            <v>0</v>
          </cell>
          <cell r="DI41">
            <v>2648.4101105499999</v>
          </cell>
          <cell r="DJ41">
            <v>221.79169244000005</v>
          </cell>
          <cell r="DK41">
            <v>951.39924857999995</v>
          </cell>
          <cell r="DL41">
            <v>1337.37306115</v>
          </cell>
          <cell r="DM41">
            <v>137.84610837999995</v>
          </cell>
          <cell r="DN41">
            <v>7232.8990647759756</v>
          </cell>
          <cell r="DS41">
            <v>221.07634505263158</v>
          </cell>
          <cell r="DT41">
            <v>970.22431536842123</v>
          </cell>
          <cell r="DU41">
            <v>982.58513645830863</v>
          </cell>
          <cell r="DV41">
            <v>5059.0132678966138</v>
          </cell>
          <cell r="DW41">
            <v>5059.0132678966138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3466.8500087699999</v>
          </cell>
          <cell r="ED41">
            <v>36.684146650000002</v>
          </cell>
          <cell r="EE41">
            <v>1997.2028118200003</v>
          </cell>
          <cell r="EF41">
            <v>1190.2507855899999</v>
          </cell>
          <cell r="EG41">
            <v>242.71226471</v>
          </cell>
          <cell r="EH41">
            <v>210.02252780000003</v>
          </cell>
          <cell r="EI41">
            <v>3.2610385900000001</v>
          </cell>
          <cell r="EJ41">
            <v>51.45580812</v>
          </cell>
          <cell r="EK41">
            <v>131.85455195</v>
          </cell>
          <cell r="EL41">
            <v>23.451129139999999</v>
          </cell>
          <cell r="EM41">
            <v>921.71309960000008</v>
          </cell>
          <cell r="EN41">
            <v>14.308171959999999</v>
          </cell>
          <cell r="EO41">
            <v>284.17694648000003</v>
          </cell>
          <cell r="EP41">
            <v>537.84153619999995</v>
          </cell>
          <cell r="EQ41">
            <v>85.386444959999992</v>
          </cell>
          <cell r="ER41">
            <v>933.33469089999994</v>
          </cell>
          <cell r="ES41">
            <v>7.9436274600000001</v>
          </cell>
          <cell r="ET41">
            <v>776.0449337099999</v>
          </cell>
          <cell r="EU41">
            <v>97.98565576</v>
          </cell>
          <cell r="EV41">
            <v>51.360473970000008</v>
          </cell>
          <cell r="EW41">
            <v>1401.7796904700001</v>
          </cell>
          <cell r="EX41">
            <v>11.171308639999999</v>
          </cell>
          <cell r="EY41">
            <v>885.52512351000007</v>
          </cell>
          <cell r="EZ41">
            <v>422.56904168</v>
          </cell>
          <cell r="FA41">
            <v>82.514216639999972</v>
          </cell>
          <cell r="FB41">
            <v>1401.7796904700001</v>
          </cell>
          <cell r="FC41">
            <v>11.171308639999999</v>
          </cell>
          <cell r="FD41">
            <v>885.52512351000007</v>
          </cell>
          <cell r="FE41">
            <v>422.56904168</v>
          </cell>
          <cell r="FF41">
            <v>82.514216639999972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11773.071493446381</v>
          </cell>
          <cell r="FO41">
            <v>0</v>
          </cell>
          <cell r="FP41">
            <v>410.43100000000004</v>
          </cell>
          <cell r="FQ41">
            <v>0</v>
          </cell>
          <cell r="FR41">
            <v>1452.1193482625131</v>
          </cell>
          <cell r="FS41">
            <v>1310.5793482625131</v>
          </cell>
          <cell r="FT41">
            <v>73.739999999999995</v>
          </cell>
          <cell r="FU41">
            <v>67.8</v>
          </cell>
          <cell r="FV41">
            <v>123369</v>
          </cell>
          <cell r="FW41">
            <v>0</v>
          </cell>
          <cell r="FX41">
            <v>123369</v>
          </cell>
          <cell r="FZ41">
            <v>758.40588715000001</v>
          </cell>
          <cell r="GA41">
            <v>0</v>
          </cell>
          <cell r="GB41">
            <v>14.109</v>
          </cell>
          <cell r="GC41">
            <v>0</v>
          </cell>
          <cell r="GD41">
            <v>323.55900000000003</v>
          </cell>
          <cell r="GE41">
            <v>323.55900000000003</v>
          </cell>
          <cell r="GF41">
            <v>0</v>
          </cell>
          <cell r="GG41">
            <v>0</v>
          </cell>
          <cell r="GH41">
            <v>5039</v>
          </cell>
          <cell r="GI41">
            <v>0</v>
          </cell>
          <cell r="GJ41">
            <v>5039</v>
          </cell>
          <cell r="GK41">
            <v>3254.0160665748567</v>
          </cell>
          <cell r="GL41">
            <v>0</v>
          </cell>
          <cell r="GM41">
            <v>148.66199999999998</v>
          </cell>
          <cell r="GN41">
            <v>0</v>
          </cell>
          <cell r="GO41">
            <v>719.05332527825828</v>
          </cell>
          <cell r="GP41">
            <v>657.83932527825834</v>
          </cell>
          <cell r="GQ41">
            <v>0</v>
          </cell>
          <cell r="GR41">
            <v>61.213999999999999</v>
          </cell>
          <cell r="GS41">
            <v>2276</v>
          </cell>
          <cell r="GT41">
            <v>0</v>
          </cell>
          <cell r="GU41">
            <v>2276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3254.0160665748567</v>
          </cell>
          <cell r="ID41">
            <v>0</v>
          </cell>
          <cell r="IE41">
            <v>148.66199999999998</v>
          </cell>
          <cell r="IF41">
            <v>0</v>
          </cell>
          <cell r="IG41">
            <v>719.05332527825828</v>
          </cell>
          <cell r="IH41">
            <v>657.83932527825834</v>
          </cell>
          <cell r="II41">
            <v>0</v>
          </cell>
          <cell r="IJ41">
            <v>61.213999999999999</v>
          </cell>
          <cell r="IK41">
            <v>2276</v>
          </cell>
          <cell r="IL41">
            <v>0</v>
          </cell>
          <cell r="IM41">
            <v>2276</v>
          </cell>
          <cell r="IN41">
            <v>3254.0160665748567</v>
          </cell>
          <cell r="IO41">
            <v>0</v>
          </cell>
          <cell r="IP41">
            <v>148.66199999999998</v>
          </cell>
          <cell r="IQ41">
            <v>0</v>
          </cell>
          <cell r="IR41">
            <v>719.05332527825828</v>
          </cell>
          <cell r="IS41">
            <v>657.83932527825834</v>
          </cell>
          <cell r="IT41">
            <v>0</v>
          </cell>
          <cell r="IU41">
            <v>61.213999999999999</v>
          </cell>
          <cell r="IV41">
            <v>2276</v>
          </cell>
          <cell r="IW41">
            <v>0</v>
          </cell>
          <cell r="IX41">
            <v>2276</v>
          </cell>
          <cell r="IY41">
            <v>3464.8544089900006</v>
          </cell>
          <cell r="IZ41">
            <v>0</v>
          </cell>
          <cell r="JA41">
            <v>158.99700000000001</v>
          </cell>
          <cell r="JB41">
            <v>0</v>
          </cell>
          <cell r="JC41">
            <v>698.12799999999993</v>
          </cell>
          <cell r="JD41">
            <v>638.42799999999988</v>
          </cell>
          <cell r="JE41">
            <v>0</v>
          </cell>
          <cell r="JF41">
            <v>59.7</v>
          </cell>
          <cell r="JG41">
            <v>4800</v>
          </cell>
          <cell r="JH41">
            <v>0</v>
          </cell>
          <cell r="JI41">
            <v>4800</v>
          </cell>
          <cell r="JJ41">
            <v>166.82267041</v>
          </cell>
          <cell r="JK41">
            <v>0</v>
          </cell>
          <cell r="JL41">
            <v>7.0890000000000004</v>
          </cell>
          <cell r="JM41">
            <v>0</v>
          </cell>
          <cell r="JN41">
            <v>126.196</v>
          </cell>
          <cell r="JO41">
            <v>126.196</v>
          </cell>
          <cell r="JP41">
            <v>0</v>
          </cell>
          <cell r="JQ41">
            <v>0</v>
          </cell>
          <cell r="JR41">
            <v>1</v>
          </cell>
          <cell r="JS41">
            <v>0</v>
          </cell>
          <cell r="JT41">
            <v>1</v>
          </cell>
          <cell r="JU41">
            <v>342.77081932999999</v>
          </cell>
          <cell r="JV41">
            <v>0</v>
          </cell>
          <cell r="JW41">
            <v>17.832999999999998</v>
          </cell>
          <cell r="JX41">
            <v>0</v>
          </cell>
          <cell r="JY41">
            <v>250.94800000000001</v>
          </cell>
          <cell r="JZ41">
            <v>250.94800000000001</v>
          </cell>
          <cell r="KA41">
            <v>0</v>
          </cell>
          <cell r="KB41">
            <v>0</v>
          </cell>
          <cell r="KC41">
            <v>32</v>
          </cell>
          <cell r="KD41">
            <v>0</v>
          </cell>
          <cell r="KE41">
            <v>32</v>
          </cell>
          <cell r="KF41">
            <v>694.4617517800001</v>
          </cell>
          <cell r="KG41">
            <v>0</v>
          </cell>
          <cell r="KH41">
            <v>91.14</v>
          </cell>
          <cell r="KI41">
            <v>0</v>
          </cell>
          <cell r="KJ41">
            <v>184.57</v>
          </cell>
          <cell r="KK41">
            <v>184.57</v>
          </cell>
          <cell r="KL41">
            <v>0</v>
          </cell>
          <cell r="KM41">
            <v>0</v>
          </cell>
          <cell r="KN41">
            <v>40</v>
          </cell>
          <cell r="KO41">
            <v>0</v>
          </cell>
          <cell r="KP41">
            <v>40</v>
          </cell>
          <cell r="KQ41">
            <v>2260.7991674700006</v>
          </cell>
          <cell r="KR41">
            <v>0</v>
          </cell>
          <cell r="KS41">
            <v>42.935000000000002</v>
          </cell>
          <cell r="KT41">
            <v>0</v>
          </cell>
          <cell r="KU41">
            <v>136.41400000000002</v>
          </cell>
          <cell r="KV41">
            <v>76.713999999999999</v>
          </cell>
          <cell r="KW41">
            <v>0</v>
          </cell>
          <cell r="KX41">
            <v>59.7</v>
          </cell>
          <cell r="KY41">
            <v>4727</v>
          </cell>
          <cell r="KZ41">
            <v>0</v>
          </cell>
          <cell r="LA41">
            <v>4727</v>
          </cell>
          <cell r="LB41">
            <v>2260.7991674700006</v>
          </cell>
          <cell r="LC41">
            <v>0</v>
          </cell>
          <cell r="LD41">
            <v>42.935000000000002</v>
          </cell>
          <cell r="LE41">
            <v>0</v>
          </cell>
          <cell r="LF41">
            <v>136.41400000000002</v>
          </cell>
          <cell r="LG41">
            <v>76.713999999999999</v>
          </cell>
          <cell r="LH41">
            <v>0</v>
          </cell>
          <cell r="LI41">
            <v>59.7</v>
          </cell>
          <cell r="LJ41">
            <v>4727</v>
          </cell>
          <cell r="LK41">
            <v>0</v>
          </cell>
          <cell r="LL41">
            <v>4727</v>
          </cell>
          <cell r="LQ41">
            <v>0</v>
          </cell>
          <cell r="LR41">
            <v>165.4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 t="str">
            <v>нд</v>
          </cell>
          <cell r="OM41" t="str">
            <v>нд</v>
          </cell>
          <cell r="ON41" t="str">
            <v>нд</v>
          </cell>
          <cell r="OO41" t="str">
            <v>нд</v>
          </cell>
          <cell r="OP41" t="str">
            <v>нд</v>
          </cell>
          <cell r="OT41">
            <v>19358.295430747363</v>
          </cell>
          <cell r="OV41">
            <v>1030.1889999999999</v>
          </cell>
          <cell r="OW41">
            <v>253.26600000000002</v>
          </cell>
          <cell r="OX41">
            <v>0</v>
          </cell>
          <cell r="OY41">
            <v>14426</v>
          </cell>
          <cell r="OZ41">
            <v>5437.2622816000003</v>
          </cell>
        </row>
        <row r="42">
          <cell r="A42" t="str">
            <v>Г</v>
          </cell>
          <cell r="B42" t="str">
            <v>1.1.1.3.2</v>
          </cell>
          <cell r="C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42" t="str">
            <v>Г</v>
          </cell>
          <cell r="E42">
            <v>144.64480774773801</v>
          </cell>
          <cell r="H42">
            <v>3.5176650199999999</v>
          </cell>
          <cell r="J42">
            <v>4077.2470105332386</v>
          </cell>
          <cell r="K42">
            <v>144.64480774773801</v>
          </cell>
          <cell r="L42">
            <v>3932.6022027855006</v>
          </cell>
          <cell r="M42">
            <v>818.12398278000001</v>
          </cell>
          <cell r="N42">
            <v>0</v>
          </cell>
          <cell r="O42">
            <v>245.11748446749993</v>
          </cell>
          <cell r="P42">
            <v>749.55393913499995</v>
          </cell>
          <cell r="Q42">
            <v>2119.8067964030001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3.5176650199999999</v>
          </cell>
          <cell r="BH42">
            <v>0</v>
          </cell>
          <cell r="BI42">
            <v>0</v>
          </cell>
          <cell r="BJ42">
            <v>2.9313875166666667</v>
          </cell>
          <cell r="BK42">
            <v>0</v>
          </cell>
          <cell r="BL42">
            <v>0.58627750333333317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2.06879057</v>
          </cell>
          <cell r="BZ42">
            <v>0</v>
          </cell>
          <cell r="CA42">
            <v>0</v>
          </cell>
          <cell r="CB42">
            <v>1.7239921416666668</v>
          </cell>
          <cell r="CC42">
            <v>0</v>
          </cell>
          <cell r="CD42">
            <v>0.34479842833333318</v>
          </cell>
          <cell r="CE42">
            <v>1.4488744499999999</v>
          </cell>
          <cell r="CF42">
            <v>0</v>
          </cell>
          <cell r="CG42">
            <v>0</v>
          </cell>
          <cell r="CH42">
            <v>1.2073953749999999</v>
          </cell>
          <cell r="CI42">
            <v>0</v>
          </cell>
          <cell r="CJ42">
            <v>0.24147907499999999</v>
          </cell>
          <cell r="CK42">
            <v>1.4488744499999999</v>
          </cell>
          <cell r="CL42">
            <v>0</v>
          </cell>
          <cell r="CM42">
            <v>0</v>
          </cell>
          <cell r="CN42">
            <v>1.2073953749999999</v>
          </cell>
          <cell r="CO42">
            <v>0</v>
          </cell>
          <cell r="CP42">
            <v>0.24147907499999999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11773.071493446381</v>
          </cell>
          <cell r="CY42">
            <v>2007.6103241393257</v>
          </cell>
          <cell r="CZ42">
            <v>3841.5348877713004</v>
          </cell>
          <cell r="DA42">
            <v>3963.2928893735866</v>
          </cell>
          <cell r="DB42">
            <v>1960.6333921621663</v>
          </cell>
          <cell r="DE42">
            <v>2.9313875199999999</v>
          </cell>
          <cell r="DG42">
            <v>2768.9474503397819</v>
          </cell>
          <cell r="DH42">
            <v>120.537339789782</v>
          </cell>
          <cell r="DI42">
            <v>2648.4101105499999</v>
          </cell>
          <cell r="DJ42">
            <v>221.79169244000005</v>
          </cell>
          <cell r="DK42">
            <v>951.39924857999995</v>
          </cell>
          <cell r="DL42">
            <v>1337.37306115</v>
          </cell>
          <cell r="DM42">
            <v>137.84610837999995</v>
          </cell>
          <cell r="DN42">
            <v>7232.8990647759756</v>
          </cell>
          <cell r="DS42">
            <v>221.07634505263158</v>
          </cell>
          <cell r="DT42">
            <v>970.22431536842123</v>
          </cell>
          <cell r="DU42">
            <v>982.58513645830863</v>
          </cell>
          <cell r="DV42">
            <v>5059.0132678966138</v>
          </cell>
          <cell r="DW42">
            <v>5059.0132678966138</v>
          </cell>
          <cell r="DX42" t="str">
            <v/>
          </cell>
          <cell r="DY42">
            <v>1</v>
          </cell>
          <cell r="DZ42" t="str">
            <v/>
          </cell>
          <cell r="EA42">
            <v>1</v>
          </cell>
          <cell r="EB42" t="str">
            <v>1 1</v>
          </cell>
          <cell r="EC42">
            <v>3466.8500087699999</v>
          </cell>
          <cell r="ED42">
            <v>36.684146650000002</v>
          </cell>
          <cell r="EE42">
            <v>1997.2028118200003</v>
          </cell>
          <cell r="EF42">
            <v>1190.2507855899999</v>
          </cell>
          <cell r="EG42">
            <v>242.71226471</v>
          </cell>
          <cell r="EH42">
            <v>210.02252780000003</v>
          </cell>
          <cell r="EI42">
            <v>3.2610385900000001</v>
          </cell>
          <cell r="EJ42">
            <v>51.45580812</v>
          </cell>
          <cell r="EK42">
            <v>131.85455195</v>
          </cell>
          <cell r="EL42">
            <v>23.451129139999999</v>
          </cell>
          <cell r="EM42">
            <v>921.71309960000008</v>
          </cell>
          <cell r="EN42">
            <v>14.308171959999999</v>
          </cell>
          <cell r="EO42">
            <v>284.17694648000003</v>
          </cell>
          <cell r="EP42">
            <v>537.84153619999995</v>
          </cell>
          <cell r="EQ42">
            <v>85.386444959999992</v>
          </cell>
          <cell r="ER42">
            <v>933.33469089999994</v>
          </cell>
          <cell r="ES42">
            <v>7.9436274600000001</v>
          </cell>
          <cell r="ET42">
            <v>776.0449337099999</v>
          </cell>
          <cell r="EU42">
            <v>97.98565576</v>
          </cell>
          <cell r="EV42">
            <v>51.360473970000008</v>
          </cell>
          <cell r="EW42">
            <v>1401.7796904700001</v>
          </cell>
          <cell r="EX42">
            <v>11.171308639999999</v>
          </cell>
          <cell r="EY42">
            <v>885.52512351000007</v>
          </cell>
          <cell r="EZ42">
            <v>422.56904168</v>
          </cell>
          <cell r="FA42">
            <v>82.514216639999972</v>
          </cell>
          <cell r="FB42">
            <v>1401.7796904700001</v>
          </cell>
          <cell r="FC42">
            <v>11.171308639999999</v>
          </cell>
          <cell r="FD42">
            <v>885.52512351000007</v>
          </cell>
          <cell r="FE42">
            <v>422.56904168</v>
          </cell>
          <cell r="FF42">
            <v>82.514216639999972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11773.071493446381</v>
          </cell>
          <cell r="FO42">
            <v>0</v>
          </cell>
          <cell r="FP42">
            <v>410.43100000000004</v>
          </cell>
          <cell r="FQ42">
            <v>0</v>
          </cell>
          <cell r="FR42">
            <v>1452.1193482625131</v>
          </cell>
          <cell r="FS42">
            <v>1310.5793482625131</v>
          </cell>
          <cell r="FT42">
            <v>73.739999999999995</v>
          </cell>
          <cell r="FU42">
            <v>67.8</v>
          </cell>
          <cell r="FV42">
            <v>123369</v>
          </cell>
          <cell r="FW42">
            <v>0</v>
          </cell>
          <cell r="FX42">
            <v>123369</v>
          </cell>
          <cell r="FZ42">
            <v>758.40588715000001</v>
          </cell>
          <cell r="GA42">
            <v>0</v>
          </cell>
          <cell r="GB42">
            <v>14.109</v>
          </cell>
          <cell r="GC42">
            <v>0</v>
          </cell>
          <cell r="GD42">
            <v>323.55900000000003</v>
          </cell>
          <cell r="GE42">
            <v>323.55900000000003</v>
          </cell>
          <cell r="GF42">
            <v>0</v>
          </cell>
          <cell r="GG42">
            <v>0</v>
          </cell>
          <cell r="GH42">
            <v>5039</v>
          </cell>
          <cell r="GI42">
            <v>0</v>
          </cell>
          <cell r="GJ42">
            <v>5039</v>
          </cell>
          <cell r="GK42">
            <v>3254.0160665748567</v>
          </cell>
          <cell r="GL42">
            <v>0</v>
          </cell>
          <cell r="GM42">
            <v>148.66199999999998</v>
          </cell>
          <cell r="GN42">
            <v>0</v>
          </cell>
          <cell r="GO42">
            <v>719.05332527825828</v>
          </cell>
          <cell r="GP42">
            <v>657.83932527825834</v>
          </cell>
          <cell r="GQ42">
            <v>0</v>
          </cell>
          <cell r="GR42">
            <v>61.213999999999999</v>
          </cell>
          <cell r="GS42">
            <v>2276</v>
          </cell>
          <cell r="GT42">
            <v>0</v>
          </cell>
          <cell r="GU42">
            <v>2276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3254.0160665748567</v>
          </cell>
          <cell r="ID42">
            <v>0</v>
          </cell>
          <cell r="IE42">
            <v>148.66199999999998</v>
          </cell>
          <cell r="IF42">
            <v>0</v>
          </cell>
          <cell r="IG42">
            <v>719.05332527825828</v>
          </cell>
          <cell r="IH42">
            <v>657.83932527825834</v>
          </cell>
          <cell r="II42">
            <v>0</v>
          </cell>
          <cell r="IJ42">
            <v>61.213999999999999</v>
          </cell>
          <cell r="IK42">
            <v>2276</v>
          </cell>
          <cell r="IL42">
            <v>0</v>
          </cell>
          <cell r="IM42">
            <v>2276</v>
          </cell>
          <cell r="IN42">
            <v>3254.0160665748567</v>
          </cell>
          <cell r="IO42">
            <v>0</v>
          </cell>
          <cell r="IP42">
            <v>148.66199999999998</v>
          </cell>
          <cell r="IQ42">
            <v>0</v>
          </cell>
          <cell r="IR42">
            <v>719.05332527825828</v>
          </cell>
          <cell r="IS42">
            <v>657.83932527825834</v>
          </cell>
          <cell r="IT42">
            <v>0</v>
          </cell>
          <cell r="IU42">
            <v>61.213999999999999</v>
          </cell>
          <cell r="IV42">
            <v>2276</v>
          </cell>
          <cell r="IW42">
            <v>0</v>
          </cell>
          <cell r="IX42">
            <v>2276</v>
          </cell>
          <cell r="IY42">
            <v>3464.8544089900006</v>
          </cell>
          <cell r="IZ42">
            <v>0</v>
          </cell>
          <cell r="JA42">
            <v>158.99700000000001</v>
          </cell>
          <cell r="JB42">
            <v>0</v>
          </cell>
          <cell r="JC42">
            <v>698.12799999999993</v>
          </cell>
          <cell r="JD42">
            <v>638.42799999999988</v>
          </cell>
          <cell r="JE42">
            <v>0</v>
          </cell>
          <cell r="JF42">
            <v>59.7</v>
          </cell>
          <cell r="JG42">
            <v>4800</v>
          </cell>
          <cell r="JH42">
            <v>0</v>
          </cell>
          <cell r="JI42">
            <v>4800</v>
          </cell>
          <cell r="JJ42">
            <v>166.82267041</v>
          </cell>
          <cell r="JK42">
            <v>0</v>
          </cell>
          <cell r="JL42">
            <v>7.0890000000000004</v>
          </cell>
          <cell r="JM42">
            <v>0</v>
          </cell>
          <cell r="JN42">
            <v>126.196</v>
          </cell>
          <cell r="JO42">
            <v>126.196</v>
          </cell>
          <cell r="JP42">
            <v>0</v>
          </cell>
          <cell r="JQ42">
            <v>0</v>
          </cell>
          <cell r="JR42">
            <v>1</v>
          </cell>
          <cell r="JS42">
            <v>0</v>
          </cell>
          <cell r="JT42">
            <v>1</v>
          </cell>
          <cell r="JU42">
            <v>342.77081932999999</v>
          </cell>
          <cell r="JV42">
            <v>0</v>
          </cell>
          <cell r="JW42">
            <v>17.832999999999998</v>
          </cell>
          <cell r="JX42">
            <v>0</v>
          </cell>
          <cell r="JY42">
            <v>250.94800000000001</v>
          </cell>
          <cell r="JZ42">
            <v>250.94800000000001</v>
          </cell>
          <cell r="KA42">
            <v>0</v>
          </cell>
          <cell r="KB42">
            <v>0</v>
          </cell>
          <cell r="KC42">
            <v>32</v>
          </cell>
          <cell r="KD42">
            <v>0</v>
          </cell>
          <cell r="KE42">
            <v>32</v>
          </cell>
          <cell r="KF42">
            <v>694.4617517800001</v>
          </cell>
          <cell r="KG42">
            <v>0</v>
          </cell>
          <cell r="KH42">
            <v>91.14</v>
          </cell>
          <cell r="KI42">
            <v>0</v>
          </cell>
          <cell r="KJ42">
            <v>184.57</v>
          </cell>
          <cell r="KK42">
            <v>184.57</v>
          </cell>
          <cell r="KL42">
            <v>0</v>
          </cell>
          <cell r="KM42">
            <v>0</v>
          </cell>
          <cell r="KN42">
            <v>40</v>
          </cell>
          <cell r="KO42">
            <v>0</v>
          </cell>
          <cell r="KP42">
            <v>40</v>
          </cell>
          <cell r="KQ42">
            <v>2260.7991674700006</v>
          </cell>
          <cell r="KR42">
            <v>0</v>
          </cell>
          <cell r="KS42">
            <v>42.935000000000002</v>
          </cell>
          <cell r="KT42">
            <v>0</v>
          </cell>
          <cell r="KU42">
            <v>136.41400000000002</v>
          </cell>
          <cell r="KV42">
            <v>76.713999999999999</v>
          </cell>
          <cell r="KW42">
            <v>0</v>
          </cell>
          <cell r="KX42">
            <v>59.7</v>
          </cell>
          <cell r="KY42">
            <v>4727</v>
          </cell>
          <cell r="KZ42">
            <v>0</v>
          </cell>
          <cell r="LA42">
            <v>4727</v>
          </cell>
          <cell r="LB42">
            <v>2260.7991674700006</v>
          </cell>
          <cell r="LC42">
            <v>0</v>
          </cell>
          <cell r="LD42">
            <v>42.935000000000002</v>
          </cell>
          <cell r="LE42">
            <v>0</v>
          </cell>
          <cell r="LF42">
            <v>136.41400000000002</v>
          </cell>
          <cell r="LG42">
            <v>76.713999999999999</v>
          </cell>
          <cell r="LH42">
            <v>0</v>
          </cell>
          <cell r="LI42">
            <v>59.7</v>
          </cell>
          <cell r="LJ42">
            <v>4727</v>
          </cell>
          <cell r="LK42">
            <v>0</v>
          </cell>
          <cell r="LL42">
            <v>4727</v>
          </cell>
          <cell r="LQ42">
            <v>0</v>
          </cell>
          <cell r="LR42">
            <v>165.4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 t="str">
            <v>нд</v>
          </cell>
          <cell r="OM42" t="str">
            <v>нд</v>
          </cell>
          <cell r="ON42" t="str">
            <v>нд</v>
          </cell>
          <cell r="OO42" t="str">
            <v>нд</v>
          </cell>
          <cell r="OP42" t="str">
            <v>нд</v>
          </cell>
          <cell r="OT42">
            <v>19358.295430747363</v>
          </cell>
          <cell r="OV42">
            <v>1030.1889999999999</v>
          </cell>
          <cell r="OW42">
            <v>253.26600000000002</v>
          </cell>
          <cell r="OX42">
            <v>0</v>
          </cell>
          <cell r="OY42">
            <v>14426</v>
          </cell>
          <cell r="OZ42">
            <v>5437.2622816000003</v>
          </cell>
        </row>
        <row r="43">
          <cell r="A43" t="str">
            <v>P_Che479_24</v>
          </cell>
          <cell r="B43" t="str">
            <v>1.1.1.3.2</v>
          </cell>
          <cell r="C43" t="str">
    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43" t="str">
            <v>P_Che479_24</v>
          </cell>
          <cell r="E43" t="str">
            <v>нд</v>
          </cell>
          <cell r="H43">
            <v>3.5176650199999999</v>
          </cell>
          <cell r="J43">
            <v>144.64480774773801</v>
          </cell>
          <cell r="K43">
            <v>144.64480774773801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нд</v>
          </cell>
          <cell r="S43" t="str">
            <v>нд</v>
          </cell>
          <cell r="T43" t="str">
            <v>нд</v>
          </cell>
          <cell r="U43" t="str">
            <v>нд</v>
          </cell>
          <cell r="V43" t="str">
            <v>нд</v>
          </cell>
          <cell r="W43" t="str">
            <v>нд</v>
          </cell>
          <cell r="X43" t="str">
            <v>нд</v>
          </cell>
          <cell r="Y43" t="str">
            <v>нд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 t="str">
            <v>нд</v>
          </cell>
          <cell r="AH43" t="str">
            <v>нд</v>
          </cell>
          <cell r="AI43" t="str">
            <v>нд</v>
          </cell>
          <cell r="AJ43" t="str">
            <v>нд</v>
          </cell>
          <cell r="AK43" t="str">
            <v>нд</v>
          </cell>
          <cell r="AL43" t="str">
            <v>нд</v>
          </cell>
          <cell r="AM43" t="str">
            <v>нд</v>
          </cell>
          <cell r="AN43" t="str">
            <v>нд</v>
          </cell>
          <cell r="AO43" t="str">
            <v>нд</v>
          </cell>
          <cell r="AP43" t="str">
            <v>нд</v>
          </cell>
          <cell r="AQ43" t="str">
            <v>нд</v>
          </cell>
          <cell r="AR43" t="str">
            <v>нд</v>
          </cell>
          <cell r="AS43" t="str">
            <v>нд</v>
          </cell>
          <cell r="AT43" t="str">
            <v>нд</v>
          </cell>
          <cell r="AU43" t="str">
            <v>нд</v>
          </cell>
          <cell r="AV43" t="str">
            <v>нд</v>
          </cell>
          <cell r="AW43" t="str">
            <v>нд</v>
          </cell>
          <cell r="AX43" t="str">
            <v>нд</v>
          </cell>
          <cell r="AY43" t="str">
            <v>нд</v>
          </cell>
          <cell r="AZ43" t="str">
            <v>нд</v>
          </cell>
          <cell r="BA43" t="str">
            <v>нд</v>
          </cell>
          <cell r="BB43">
            <v>1</v>
          </cell>
          <cell r="BC43">
            <v>2</v>
          </cell>
          <cell r="BD43">
            <v>3</v>
          </cell>
          <cell r="BE43" t="str">
            <v/>
          </cell>
          <cell r="BF43" t="str">
            <v>1 2 3</v>
          </cell>
          <cell r="BG43">
            <v>3.5176650199999999</v>
          </cell>
          <cell r="BH43">
            <v>0</v>
          </cell>
          <cell r="BI43">
            <v>0</v>
          </cell>
          <cell r="BJ43">
            <v>2.9313875166666667</v>
          </cell>
          <cell r="BK43">
            <v>0</v>
          </cell>
          <cell r="BL43">
            <v>0.58627750333333317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2.06879057</v>
          </cell>
          <cell r="BZ43">
            <v>0</v>
          </cell>
          <cell r="CA43">
            <v>0</v>
          </cell>
          <cell r="CB43">
            <v>1.7239921416666668</v>
          </cell>
          <cell r="CC43">
            <v>0</v>
          </cell>
          <cell r="CD43">
            <v>0.34479842833333318</v>
          </cell>
          <cell r="CE43">
            <v>1.4488744499999999</v>
          </cell>
          <cell r="CF43">
            <v>0</v>
          </cell>
          <cell r="CG43">
            <v>0</v>
          </cell>
          <cell r="CH43">
            <v>1.2073953749999999</v>
          </cell>
          <cell r="CI43">
            <v>0</v>
          </cell>
          <cell r="CJ43">
            <v>0.24147907499999999</v>
          </cell>
          <cell r="CK43">
            <v>1.4488744499999999</v>
          </cell>
          <cell r="CL43">
            <v>0</v>
          </cell>
          <cell r="CM43">
            <v>0</v>
          </cell>
          <cell r="CN43">
            <v>1.2073953749999999</v>
          </cell>
          <cell r="CO43">
            <v>0</v>
          </cell>
          <cell r="CP43">
            <v>0.24147907499999999</v>
          </cell>
          <cell r="CQ43">
            <v>1</v>
          </cell>
          <cell r="CR43">
            <v>2</v>
          </cell>
          <cell r="CS43">
            <v>3</v>
          </cell>
          <cell r="CT43" t="str">
            <v/>
          </cell>
          <cell r="CU43" t="str">
            <v>1 2 3</v>
          </cell>
          <cell r="CX43" t="str">
            <v>нд</v>
          </cell>
          <cell r="CY43" t="str">
            <v>нд</v>
          </cell>
          <cell r="CZ43" t="str">
            <v>нд</v>
          </cell>
          <cell r="DA43" t="str">
            <v>нд</v>
          </cell>
          <cell r="DB43" t="str">
            <v>нд</v>
          </cell>
          <cell r="DE43">
            <v>2.9313875199999999</v>
          </cell>
          <cell r="DG43">
            <v>120.537339789782</v>
          </cell>
          <cell r="DH43">
            <v>120.537339789782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0</v>
          </cell>
          <cell r="DN43" t="str">
            <v>нд</v>
          </cell>
          <cell r="DS43" t="str">
            <v>нд</v>
          </cell>
          <cell r="DT43" t="str">
            <v>нд</v>
          </cell>
          <cell r="DU43" t="str">
            <v>нд</v>
          </cell>
          <cell r="DV43" t="str">
            <v>нд</v>
          </cell>
          <cell r="DW43" t="str">
            <v>нд</v>
          </cell>
          <cell r="DX43" t="str">
            <v/>
          </cell>
          <cell r="DY43">
            <v>1</v>
          </cell>
          <cell r="DZ43" t="str">
            <v/>
          </cell>
          <cell r="EA43">
            <v>1</v>
          </cell>
          <cell r="EB43" t="str">
            <v>1 1</v>
          </cell>
          <cell r="EC43">
            <v>2.9313875199999999</v>
          </cell>
          <cell r="ED43">
            <v>2.9313875199999999</v>
          </cell>
          <cell r="EE43">
            <v>0</v>
          </cell>
          <cell r="EF43">
            <v>0</v>
          </cell>
          <cell r="EG43">
            <v>0</v>
          </cell>
          <cell r="EH43">
            <v>0</v>
          </cell>
          <cell r="EI43">
            <v>0</v>
          </cell>
          <cell r="EJ43">
            <v>0</v>
          </cell>
          <cell r="EK43">
            <v>0</v>
          </cell>
          <cell r="EL43">
            <v>0</v>
          </cell>
          <cell r="EM43">
            <v>2.4628459199999999</v>
          </cell>
          <cell r="EN43">
            <v>2.4628459199999999</v>
          </cell>
          <cell r="EO43">
            <v>0</v>
          </cell>
          <cell r="EP43">
            <v>0</v>
          </cell>
          <cell r="EQ43">
            <v>0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0.4685416</v>
          </cell>
          <cell r="EX43">
            <v>0.4685416</v>
          </cell>
          <cell r="EY43">
            <v>0</v>
          </cell>
          <cell r="EZ43">
            <v>0</v>
          </cell>
          <cell r="FA43">
            <v>0</v>
          </cell>
          <cell r="FB43">
            <v>0.4685416</v>
          </cell>
          <cell r="FC43">
            <v>0.4685416</v>
          </cell>
          <cell r="FD43">
            <v>0</v>
          </cell>
          <cell r="FE43">
            <v>0</v>
          </cell>
          <cell r="FF43">
            <v>0</v>
          </cell>
          <cell r="FG43">
            <v>1</v>
          </cell>
          <cell r="FH43">
            <v>1</v>
          </cell>
          <cell r="FI43">
            <v>1</v>
          </cell>
          <cell r="FJ43">
            <v>1</v>
          </cell>
          <cell r="FK43" t="str">
            <v>1 1 1 1</v>
          </cell>
          <cell r="FN43" t="str">
            <v>нд</v>
          </cell>
          <cell r="FO43" t="str">
            <v>нд</v>
          </cell>
          <cell r="FP43" t="str">
            <v>нд</v>
          </cell>
          <cell r="FQ43" t="str">
            <v>нд</v>
          </cell>
          <cell r="FR43" t="str">
            <v>нд</v>
          </cell>
          <cell r="FS43" t="str">
            <v>нд</v>
          </cell>
          <cell r="FT43" t="str">
            <v>нд</v>
          </cell>
          <cell r="FU43" t="str">
            <v>нд</v>
          </cell>
          <cell r="FV43" t="str">
            <v>нд</v>
          </cell>
          <cell r="FW43" t="str">
            <v>нд</v>
          </cell>
          <cell r="FX43" t="str">
            <v>нд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 t="str">
            <v>нд</v>
          </cell>
          <cell r="GL43" t="str">
            <v>нд</v>
          </cell>
          <cell r="GM43" t="str">
            <v>нд</v>
          </cell>
          <cell r="GN43" t="str">
            <v>нд</v>
          </cell>
          <cell r="GO43" t="str">
            <v>нд</v>
          </cell>
          <cell r="GP43" t="str">
            <v>нд</v>
          </cell>
          <cell r="GQ43" t="str">
            <v>нд</v>
          </cell>
          <cell r="GR43" t="str">
            <v>нд</v>
          </cell>
          <cell r="GS43" t="str">
            <v>нд</v>
          </cell>
          <cell r="GT43" t="str">
            <v>нд</v>
          </cell>
          <cell r="GU43" t="str">
            <v>нд</v>
          </cell>
          <cell r="GV43" t="str">
            <v>нд</v>
          </cell>
          <cell r="GW43" t="str">
            <v>нд</v>
          </cell>
          <cell r="GX43" t="str">
            <v>нд</v>
          </cell>
          <cell r="GY43" t="str">
            <v>нд</v>
          </cell>
          <cell r="GZ43" t="str">
            <v>нд</v>
          </cell>
          <cell r="HA43" t="str">
            <v>нд</v>
          </cell>
          <cell r="HB43" t="str">
            <v>нд</v>
          </cell>
          <cell r="HC43" t="str">
            <v>нд</v>
          </cell>
          <cell r="HD43" t="str">
            <v>нд</v>
          </cell>
          <cell r="HE43" t="str">
            <v>нд</v>
          </cell>
          <cell r="HF43" t="str">
            <v>нд</v>
          </cell>
          <cell r="HG43" t="str">
            <v>нд</v>
          </cell>
          <cell r="HH43" t="str">
            <v>нд</v>
          </cell>
          <cell r="HI43" t="str">
            <v>нд</v>
          </cell>
          <cell r="HJ43" t="str">
            <v>нд</v>
          </cell>
          <cell r="HK43" t="str">
            <v>нд</v>
          </cell>
          <cell r="HL43" t="str">
            <v>нд</v>
          </cell>
          <cell r="HM43" t="str">
            <v>нд</v>
          </cell>
          <cell r="HN43" t="str">
            <v>нд</v>
          </cell>
          <cell r="HO43" t="str">
            <v>нд</v>
          </cell>
          <cell r="HP43" t="str">
            <v>нд</v>
          </cell>
          <cell r="HQ43" t="str">
            <v>нд</v>
          </cell>
          <cell r="HR43" t="str">
            <v>нд</v>
          </cell>
          <cell r="HS43" t="str">
            <v>нд</v>
          </cell>
          <cell r="HT43" t="str">
            <v>нд</v>
          </cell>
          <cell r="HU43" t="str">
            <v>нд</v>
          </cell>
          <cell r="HV43" t="str">
            <v>нд</v>
          </cell>
          <cell r="HW43" t="str">
            <v>нд</v>
          </cell>
          <cell r="HX43" t="str">
            <v>нд</v>
          </cell>
          <cell r="HY43" t="str">
            <v>нд</v>
          </cell>
          <cell r="HZ43" t="str">
            <v>нд</v>
          </cell>
          <cell r="IA43" t="str">
            <v>нд</v>
          </cell>
          <cell r="IB43" t="str">
            <v>нд</v>
          </cell>
          <cell r="IC43" t="str">
            <v>нд</v>
          </cell>
          <cell r="ID43" t="str">
            <v>нд</v>
          </cell>
          <cell r="IE43" t="str">
            <v>нд</v>
          </cell>
          <cell r="IF43" t="str">
            <v>нд</v>
          </cell>
          <cell r="IG43" t="str">
            <v>нд</v>
          </cell>
          <cell r="IH43" t="str">
            <v>нд</v>
          </cell>
          <cell r="II43" t="str">
            <v>нд</v>
          </cell>
          <cell r="IJ43" t="str">
            <v>нд</v>
          </cell>
          <cell r="IK43" t="str">
            <v>нд</v>
          </cell>
          <cell r="IL43" t="str">
            <v>нд</v>
          </cell>
          <cell r="IM43" t="str">
            <v>нд</v>
          </cell>
          <cell r="IN43" t="str">
            <v>нд</v>
          </cell>
          <cell r="IO43" t="str">
            <v>нд</v>
          </cell>
          <cell r="IP43" t="str">
            <v>нд</v>
          </cell>
          <cell r="IQ43" t="str">
            <v>нд</v>
          </cell>
          <cell r="IR43" t="str">
            <v>нд</v>
          </cell>
          <cell r="IS43" t="str">
            <v>нд</v>
          </cell>
          <cell r="IT43" t="str">
            <v>нд</v>
          </cell>
          <cell r="IU43" t="str">
            <v>нд</v>
          </cell>
          <cell r="IV43" t="str">
            <v>нд</v>
          </cell>
          <cell r="IW43" t="str">
            <v>нд</v>
          </cell>
          <cell r="IX43" t="str">
            <v>нд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0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 t="str">
            <v>нд</v>
          </cell>
          <cell r="LR43" t="str">
            <v>нд</v>
          </cell>
          <cell r="LS43" t="str">
            <v>нд</v>
          </cell>
          <cell r="LT43" t="str">
            <v>нд</v>
          </cell>
          <cell r="LU43" t="str">
            <v>нд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 t="str">
            <v>нд</v>
          </cell>
          <cell r="MD43" t="str">
            <v>нд</v>
          </cell>
          <cell r="ME43" t="str">
            <v>нд</v>
          </cell>
          <cell r="MF43" t="str">
            <v>нд</v>
          </cell>
          <cell r="MG43" t="str">
            <v>нд</v>
          </cell>
          <cell r="MH43" t="str">
            <v>нд</v>
          </cell>
          <cell r="MI43" t="str">
            <v>нд</v>
          </cell>
          <cell r="MJ43" t="str">
            <v>нд</v>
          </cell>
          <cell r="MK43" t="str">
            <v>нд</v>
          </cell>
          <cell r="ML43" t="str">
            <v>нд</v>
          </cell>
          <cell r="MM43" t="str">
            <v>нд</v>
          </cell>
          <cell r="MN43" t="str">
            <v>нд</v>
          </cell>
          <cell r="MO43" t="str">
            <v>нд</v>
          </cell>
          <cell r="MP43" t="str">
            <v>нд</v>
          </cell>
          <cell r="MQ43" t="str">
            <v>нд</v>
          </cell>
          <cell r="MR43" t="str">
            <v>нд</v>
          </cell>
          <cell r="MS43" t="str">
            <v>нд</v>
          </cell>
          <cell r="MT43" t="str">
            <v>нд</v>
          </cell>
          <cell r="MU43" t="str">
            <v>нд</v>
          </cell>
          <cell r="MV43" t="str">
            <v>нд</v>
          </cell>
          <cell r="MW43" t="str">
            <v>нд</v>
          </cell>
          <cell r="MX43" t="str">
            <v>нд</v>
          </cell>
          <cell r="MY43" t="str">
            <v>нд</v>
          </cell>
          <cell r="MZ43" t="str">
            <v>нд</v>
          </cell>
          <cell r="NA43" t="str">
            <v>нд</v>
          </cell>
          <cell r="NB43" t="str">
            <v>нд</v>
          </cell>
          <cell r="NC43" t="str">
            <v>нд</v>
          </cell>
          <cell r="ND43" t="str">
            <v>нд</v>
          </cell>
          <cell r="NE43" t="str">
            <v>нд</v>
          </cell>
          <cell r="NF43" t="str">
            <v>нд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2024</v>
          </cell>
          <cell r="OM43">
            <v>2025</v>
          </cell>
          <cell r="ON43">
            <v>2025</v>
          </cell>
          <cell r="OO43">
            <v>2025</v>
          </cell>
          <cell r="OP43" t="str">
            <v>с</v>
          </cell>
          <cell r="OT43">
            <v>144.64480774773801</v>
          </cell>
          <cell r="OV43">
            <v>0</v>
          </cell>
          <cell r="OW43">
            <v>0</v>
          </cell>
          <cell r="OX43">
            <v>0</v>
          </cell>
          <cell r="OY43">
            <v>0</v>
          </cell>
          <cell r="OZ43">
            <v>0</v>
          </cell>
        </row>
        <row r="44">
          <cell r="A44" t="str">
            <v>Г</v>
          </cell>
          <cell r="B44" t="str">
            <v>1.1.1.4</v>
          </cell>
          <cell r="C44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44" t="str">
            <v>Г</v>
          </cell>
          <cell r="E44">
            <v>1600.6204149554922</v>
          </cell>
          <cell r="H44">
            <v>1322.2001456375999</v>
          </cell>
          <cell r="J44">
            <v>4844.1585947963922</v>
          </cell>
          <cell r="K44">
            <v>911.55639201089207</v>
          </cell>
          <cell r="L44">
            <v>3932.6022027855006</v>
          </cell>
          <cell r="M44">
            <v>818.12398278000001</v>
          </cell>
          <cell r="N44">
            <v>0</v>
          </cell>
          <cell r="O44">
            <v>245.11748446749993</v>
          </cell>
          <cell r="P44">
            <v>749.55393913499995</v>
          </cell>
          <cell r="Q44">
            <v>2119.8067964030001</v>
          </cell>
          <cell r="R44">
            <v>861.5563920108923</v>
          </cell>
          <cell r="S44">
            <v>0</v>
          </cell>
          <cell r="T44">
            <v>0</v>
          </cell>
          <cell r="U44">
            <v>16.622409245306805</v>
          </cell>
          <cell r="V44">
            <v>3.83183E-2</v>
          </cell>
          <cell r="W44">
            <v>844.89566446558547</v>
          </cell>
          <cell r="X44">
            <v>178.37475234999999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178.37475234999999</v>
          </cell>
          <cell r="AD44">
            <v>110.99899952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110.99899952</v>
          </cell>
          <cell r="AJ44">
            <v>185.82624053000001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185.82624053000001</v>
          </cell>
          <cell r="AP44">
            <v>386.3563996108922</v>
          </cell>
          <cell r="AQ44">
            <v>0</v>
          </cell>
          <cell r="AR44">
            <v>0</v>
          </cell>
          <cell r="AS44">
            <v>16.622409245306805</v>
          </cell>
          <cell r="AT44">
            <v>3.83183E-2</v>
          </cell>
          <cell r="AU44">
            <v>369.69567206558543</v>
          </cell>
          <cell r="AV44">
            <v>386.3563996108922</v>
          </cell>
          <cell r="AW44">
            <v>0</v>
          </cell>
          <cell r="AX44">
            <v>0</v>
          </cell>
          <cell r="AY44">
            <v>16.622409245306805</v>
          </cell>
          <cell r="AZ44">
            <v>3.83183E-2</v>
          </cell>
          <cell r="BA44">
            <v>369.69567206558543</v>
          </cell>
          <cell r="BB44">
            <v>1</v>
          </cell>
          <cell r="BC44" t="str">
            <v/>
          </cell>
          <cell r="BD44">
            <v>3</v>
          </cell>
          <cell r="BE44">
            <v>4</v>
          </cell>
          <cell r="BF44" t="str">
            <v>1 3 4</v>
          </cell>
          <cell r="BG44">
            <v>633.13612269299995</v>
          </cell>
          <cell r="BH44">
            <v>0</v>
          </cell>
          <cell r="BI44">
            <v>0</v>
          </cell>
          <cell r="BJ44">
            <v>5.7263852441666669</v>
          </cell>
          <cell r="BK44">
            <v>0</v>
          </cell>
          <cell r="BL44">
            <v>627.40973744883331</v>
          </cell>
          <cell r="BM44">
            <v>178.37475234999999</v>
          </cell>
          <cell r="BN44">
            <v>0</v>
          </cell>
          <cell r="BO44">
            <v>0</v>
          </cell>
          <cell r="BP44">
            <v>1.4155085000000001</v>
          </cell>
          <cell r="BQ44">
            <v>0</v>
          </cell>
          <cell r="BR44">
            <v>176.95924385000001</v>
          </cell>
          <cell r="BS44">
            <v>110.99899952</v>
          </cell>
          <cell r="BT44">
            <v>0</v>
          </cell>
          <cell r="BU44">
            <v>0</v>
          </cell>
          <cell r="BV44">
            <v>-1.4155085000000001</v>
          </cell>
          <cell r="BW44">
            <v>0</v>
          </cell>
          <cell r="BX44">
            <v>112.41450802</v>
          </cell>
          <cell r="BY44">
            <v>185.82624053000001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185.82624053000001</v>
          </cell>
          <cell r="CE44">
            <v>157.93613029299999</v>
          </cell>
          <cell r="CF44">
            <v>0</v>
          </cell>
          <cell r="CG44">
            <v>0</v>
          </cell>
          <cell r="CH44">
            <v>5.7263852441666669</v>
          </cell>
          <cell r="CI44">
            <v>0</v>
          </cell>
          <cell r="CJ44">
            <v>152.2097450488333</v>
          </cell>
          <cell r="CK44">
            <v>157.93613029299999</v>
          </cell>
          <cell r="CL44">
            <v>0</v>
          </cell>
          <cell r="CM44">
            <v>0</v>
          </cell>
          <cell r="CN44">
            <v>5.7263852441666669</v>
          </cell>
          <cell r="CO44">
            <v>0</v>
          </cell>
          <cell r="CP44">
            <v>152.2097450488333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11773.071493446381</v>
          </cell>
          <cell r="CY44">
            <v>2007.6103241393257</v>
          </cell>
          <cell r="CZ44">
            <v>3841.5348877713004</v>
          </cell>
          <cell r="DA44">
            <v>3963.2928893735866</v>
          </cell>
          <cell r="DB44">
            <v>1960.6333921621663</v>
          </cell>
          <cell r="DE44">
            <v>1134.9334918300001</v>
          </cell>
          <cell r="DG44">
            <v>3363.5499669232431</v>
          </cell>
          <cell r="DH44">
            <v>715.13985637324345</v>
          </cell>
          <cell r="DI44">
            <v>2648.4101105499999</v>
          </cell>
          <cell r="DJ44">
            <v>221.79169244000005</v>
          </cell>
          <cell r="DK44">
            <v>951.39924857999995</v>
          </cell>
          <cell r="DL44">
            <v>1337.37306115</v>
          </cell>
          <cell r="DM44">
            <v>137.84610837999995</v>
          </cell>
          <cell r="DN44">
            <v>7232.8990647759756</v>
          </cell>
          <cell r="DS44">
            <v>221.07634505263158</v>
          </cell>
          <cell r="DT44">
            <v>970.22431536842123</v>
          </cell>
          <cell r="DU44">
            <v>982.58513645830863</v>
          </cell>
          <cell r="DV44">
            <v>5059.0132678966138</v>
          </cell>
          <cell r="DW44">
            <v>5059.0132678966138</v>
          </cell>
          <cell r="DX44">
            <v>1</v>
          </cell>
          <cell r="DY44">
            <v>1</v>
          </cell>
          <cell r="DZ44">
            <v>1</v>
          </cell>
          <cell r="EA44">
            <v>1</v>
          </cell>
          <cell r="EB44" t="str">
            <v>1 1 1 1</v>
          </cell>
          <cell r="EC44">
            <v>3466.8500087699999</v>
          </cell>
          <cell r="ED44">
            <v>36.684146650000002</v>
          </cell>
          <cell r="EE44">
            <v>1997.2028118200003</v>
          </cell>
          <cell r="EF44">
            <v>1190.2507855899999</v>
          </cell>
          <cell r="EG44">
            <v>242.71226471</v>
          </cell>
          <cell r="EH44">
            <v>210.02252780000003</v>
          </cell>
          <cell r="EI44">
            <v>3.2610385900000001</v>
          </cell>
          <cell r="EJ44">
            <v>51.45580812</v>
          </cell>
          <cell r="EK44">
            <v>131.85455195</v>
          </cell>
          <cell r="EL44">
            <v>23.451129139999999</v>
          </cell>
          <cell r="EM44">
            <v>921.71309960000008</v>
          </cell>
          <cell r="EN44">
            <v>14.308171959999999</v>
          </cell>
          <cell r="EO44">
            <v>284.17694648000003</v>
          </cell>
          <cell r="EP44">
            <v>537.84153619999995</v>
          </cell>
          <cell r="EQ44">
            <v>85.386444959999992</v>
          </cell>
          <cell r="ER44">
            <v>933.33469089999994</v>
          </cell>
          <cell r="ES44">
            <v>7.9436274600000001</v>
          </cell>
          <cell r="ET44">
            <v>776.0449337099999</v>
          </cell>
          <cell r="EU44">
            <v>97.98565576</v>
          </cell>
          <cell r="EV44">
            <v>51.360473970000008</v>
          </cell>
          <cell r="EW44">
            <v>1401.7796904700001</v>
          </cell>
          <cell r="EX44">
            <v>11.171308639999999</v>
          </cell>
          <cell r="EY44">
            <v>885.52512351000007</v>
          </cell>
          <cell r="EZ44">
            <v>422.56904168</v>
          </cell>
          <cell r="FA44">
            <v>82.514216639999972</v>
          </cell>
          <cell r="FB44">
            <v>1401.7796904700001</v>
          </cell>
          <cell r="FC44">
            <v>11.171308639999999</v>
          </cell>
          <cell r="FD44">
            <v>885.52512351000007</v>
          </cell>
          <cell r="FE44">
            <v>422.56904168</v>
          </cell>
          <cell r="FF44">
            <v>82.514216639999972</v>
          </cell>
          <cell r="FG44">
            <v>1</v>
          </cell>
          <cell r="FH44">
            <v>1</v>
          </cell>
          <cell r="FI44">
            <v>1</v>
          </cell>
          <cell r="FJ44">
            <v>1</v>
          </cell>
          <cell r="FK44" t="str">
            <v>1 1 1 1</v>
          </cell>
          <cell r="FN44">
            <v>11773.071493446381</v>
          </cell>
          <cell r="FO44">
            <v>0</v>
          </cell>
          <cell r="FP44">
            <v>410.43100000000004</v>
          </cell>
          <cell r="FQ44">
            <v>0</v>
          </cell>
          <cell r="FR44">
            <v>1452.1193482625131</v>
          </cell>
          <cell r="FS44">
            <v>1310.5793482625131</v>
          </cell>
          <cell r="FT44">
            <v>73.739999999999995</v>
          </cell>
          <cell r="FU44">
            <v>67.8</v>
          </cell>
          <cell r="FV44">
            <v>123369</v>
          </cell>
          <cell r="FW44">
            <v>0</v>
          </cell>
          <cell r="FX44">
            <v>123369</v>
          </cell>
          <cell r="FZ44">
            <v>758.40588715000001</v>
          </cell>
          <cell r="GA44">
            <v>0</v>
          </cell>
          <cell r="GB44">
            <v>14.109</v>
          </cell>
          <cell r="GC44">
            <v>0</v>
          </cell>
          <cell r="GD44">
            <v>323.55900000000003</v>
          </cell>
          <cell r="GE44">
            <v>323.55900000000003</v>
          </cell>
          <cell r="GF44">
            <v>0</v>
          </cell>
          <cell r="GG44">
            <v>0</v>
          </cell>
          <cell r="GH44">
            <v>5039</v>
          </cell>
          <cell r="GI44">
            <v>0</v>
          </cell>
          <cell r="GJ44">
            <v>5039</v>
          </cell>
          <cell r="GK44">
            <v>3254.0160665748567</v>
          </cell>
          <cell r="GL44">
            <v>0</v>
          </cell>
          <cell r="GM44">
            <v>148.66199999999998</v>
          </cell>
          <cell r="GN44">
            <v>0</v>
          </cell>
          <cell r="GO44">
            <v>719.05332527825828</v>
          </cell>
          <cell r="GP44">
            <v>657.83932527825834</v>
          </cell>
          <cell r="GQ44">
            <v>0</v>
          </cell>
          <cell r="GR44">
            <v>61.213999999999999</v>
          </cell>
          <cell r="GS44">
            <v>2276</v>
          </cell>
          <cell r="GT44">
            <v>0</v>
          </cell>
          <cell r="GU44">
            <v>2276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3254.0160665748567</v>
          </cell>
          <cell r="ID44">
            <v>0</v>
          </cell>
          <cell r="IE44">
            <v>148.66199999999998</v>
          </cell>
          <cell r="IF44">
            <v>0</v>
          </cell>
          <cell r="IG44">
            <v>719.05332527825828</v>
          </cell>
          <cell r="IH44">
            <v>657.83932527825834</v>
          </cell>
          <cell r="II44">
            <v>0</v>
          </cell>
          <cell r="IJ44">
            <v>61.213999999999999</v>
          </cell>
          <cell r="IK44">
            <v>2276</v>
          </cell>
          <cell r="IL44">
            <v>0</v>
          </cell>
          <cell r="IM44">
            <v>2276</v>
          </cell>
          <cell r="IN44">
            <v>3254.0160665748567</v>
          </cell>
          <cell r="IO44">
            <v>0</v>
          </cell>
          <cell r="IP44">
            <v>148.66199999999998</v>
          </cell>
          <cell r="IQ44">
            <v>0</v>
          </cell>
          <cell r="IR44">
            <v>719.05332527825828</v>
          </cell>
          <cell r="IS44">
            <v>657.83932527825834</v>
          </cell>
          <cell r="IT44">
            <v>0</v>
          </cell>
          <cell r="IU44">
            <v>61.213999999999999</v>
          </cell>
          <cell r="IV44">
            <v>2276</v>
          </cell>
          <cell r="IW44">
            <v>0</v>
          </cell>
          <cell r="IX44">
            <v>2276</v>
          </cell>
          <cell r="IY44">
            <v>3464.8544089900006</v>
          </cell>
          <cell r="IZ44">
            <v>0</v>
          </cell>
          <cell r="JA44">
            <v>158.99700000000001</v>
          </cell>
          <cell r="JB44">
            <v>0</v>
          </cell>
          <cell r="JC44">
            <v>698.12799999999993</v>
          </cell>
          <cell r="JD44">
            <v>638.42799999999988</v>
          </cell>
          <cell r="JE44">
            <v>0</v>
          </cell>
          <cell r="JF44">
            <v>59.7</v>
          </cell>
          <cell r="JG44">
            <v>4800</v>
          </cell>
          <cell r="JH44">
            <v>0</v>
          </cell>
          <cell r="JI44">
            <v>4800</v>
          </cell>
          <cell r="JJ44">
            <v>166.82267041</v>
          </cell>
          <cell r="JK44">
            <v>0</v>
          </cell>
          <cell r="JL44">
            <v>7.0890000000000004</v>
          </cell>
          <cell r="JM44">
            <v>0</v>
          </cell>
          <cell r="JN44">
            <v>126.196</v>
          </cell>
          <cell r="JO44">
            <v>126.196</v>
          </cell>
          <cell r="JP44">
            <v>0</v>
          </cell>
          <cell r="JQ44">
            <v>0</v>
          </cell>
          <cell r="JR44">
            <v>1</v>
          </cell>
          <cell r="JS44">
            <v>0</v>
          </cell>
          <cell r="JT44">
            <v>1</v>
          </cell>
          <cell r="JU44">
            <v>342.77081932999999</v>
          </cell>
          <cell r="JV44">
            <v>0</v>
          </cell>
          <cell r="JW44">
            <v>17.832999999999998</v>
          </cell>
          <cell r="JX44">
            <v>0</v>
          </cell>
          <cell r="JY44">
            <v>250.94800000000001</v>
          </cell>
          <cell r="JZ44">
            <v>250.94800000000001</v>
          </cell>
          <cell r="KA44">
            <v>0</v>
          </cell>
          <cell r="KB44">
            <v>0</v>
          </cell>
          <cell r="KC44">
            <v>32</v>
          </cell>
          <cell r="KD44">
            <v>0</v>
          </cell>
          <cell r="KE44">
            <v>32</v>
          </cell>
          <cell r="KF44">
            <v>694.4617517800001</v>
          </cell>
          <cell r="KG44">
            <v>0</v>
          </cell>
          <cell r="KH44">
            <v>91.14</v>
          </cell>
          <cell r="KI44">
            <v>0</v>
          </cell>
          <cell r="KJ44">
            <v>184.57</v>
          </cell>
          <cell r="KK44">
            <v>184.57</v>
          </cell>
          <cell r="KL44">
            <v>0</v>
          </cell>
          <cell r="KM44">
            <v>0</v>
          </cell>
          <cell r="KN44">
            <v>40</v>
          </cell>
          <cell r="KO44">
            <v>0</v>
          </cell>
          <cell r="KP44">
            <v>40</v>
          </cell>
          <cell r="KQ44">
            <v>2260.7991674700006</v>
          </cell>
          <cell r="KR44">
            <v>0</v>
          </cell>
          <cell r="KS44">
            <v>42.935000000000002</v>
          </cell>
          <cell r="KT44">
            <v>0</v>
          </cell>
          <cell r="KU44">
            <v>136.41400000000002</v>
          </cell>
          <cell r="KV44">
            <v>76.713999999999999</v>
          </cell>
          <cell r="KW44">
            <v>0</v>
          </cell>
          <cell r="KX44">
            <v>59.7</v>
          </cell>
          <cell r="KY44">
            <v>4727</v>
          </cell>
          <cell r="KZ44">
            <v>0</v>
          </cell>
          <cell r="LA44">
            <v>4727</v>
          </cell>
          <cell r="LB44">
            <v>2260.7991674700006</v>
          </cell>
          <cell r="LC44">
            <v>0</v>
          </cell>
          <cell r="LD44">
            <v>42.935000000000002</v>
          </cell>
          <cell r="LE44">
            <v>0</v>
          </cell>
          <cell r="LF44">
            <v>136.41400000000002</v>
          </cell>
          <cell r="LG44">
            <v>76.713999999999999</v>
          </cell>
          <cell r="LH44">
            <v>0</v>
          </cell>
          <cell r="LI44">
            <v>59.7</v>
          </cell>
          <cell r="LJ44">
            <v>4727</v>
          </cell>
          <cell r="LK44">
            <v>0</v>
          </cell>
          <cell r="LL44">
            <v>4727</v>
          </cell>
          <cell r="LQ44">
            <v>0</v>
          </cell>
          <cell r="LR44">
            <v>165.4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 t="str">
            <v>нд</v>
          </cell>
          <cell r="OM44" t="str">
            <v>нд</v>
          </cell>
          <cell r="ON44" t="str">
            <v>нд</v>
          </cell>
          <cell r="OO44" t="str">
            <v>нд</v>
          </cell>
          <cell r="OP44" t="str">
            <v>нд</v>
          </cell>
          <cell r="OT44">
            <v>19358.295430747363</v>
          </cell>
          <cell r="OV44">
            <v>1030.1889999999999</v>
          </cell>
          <cell r="OW44">
            <v>253.26600000000002</v>
          </cell>
          <cell r="OX44">
            <v>0</v>
          </cell>
          <cell r="OY44">
            <v>14426</v>
          </cell>
          <cell r="OZ44">
            <v>5437.2622816000003</v>
          </cell>
        </row>
        <row r="45">
          <cell r="A45" t="str">
            <v>Г</v>
          </cell>
          <cell r="B45" t="str">
            <v>1.1.1.4.1</v>
          </cell>
          <cell r="C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5" t="str">
            <v>Г</v>
          </cell>
          <cell r="E45">
            <v>0</v>
          </cell>
          <cell r="H45">
            <v>0</v>
          </cell>
          <cell r="J45">
            <v>3932.6022027855006</v>
          </cell>
          <cell r="K45">
            <v>0</v>
          </cell>
          <cell r="L45">
            <v>3932.6022027855006</v>
          </cell>
          <cell r="M45">
            <v>818.12398278000001</v>
          </cell>
          <cell r="N45">
            <v>0</v>
          </cell>
          <cell r="O45">
            <v>245.11748446749993</v>
          </cell>
          <cell r="P45">
            <v>749.55393913499995</v>
          </cell>
          <cell r="Q45">
            <v>2119.8067964030001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11773.071493446381</v>
          </cell>
          <cell r="CY45">
            <v>2007.6103241393257</v>
          </cell>
          <cell r="CZ45">
            <v>3841.5348877713004</v>
          </cell>
          <cell r="DA45">
            <v>3963.2928893735866</v>
          </cell>
          <cell r="DB45">
            <v>1960.6333921621663</v>
          </cell>
          <cell r="DE45">
            <v>0</v>
          </cell>
          <cell r="DG45">
            <v>2648.4101105499999</v>
          </cell>
          <cell r="DH45">
            <v>0</v>
          </cell>
          <cell r="DI45">
            <v>2648.4101105499999</v>
          </cell>
          <cell r="DJ45">
            <v>221.79169244000005</v>
          </cell>
          <cell r="DK45">
            <v>951.39924857999995</v>
          </cell>
          <cell r="DL45">
            <v>1337.37306115</v>
          </cell>
          <cell r="DM45">
            <v>137.84610837999995</v>
          </cell>
          <cell r="DN45">
            <v>7232.8990647759756</v>
          </cell>
          <cell r="DS45">
            <v>221.07634505263158</v>
          </cell>
          <cell r="DT45">
            <v>970.22431536842123</v>
          </cell>
          <cell r="DU45">
            <v>982.58513645830863</v>
          </cell>
          <cell r="DV45">
            <v>5059.0132678966138</v>
          </cell>
          <cell r="DW45">
            <v>5059.0132678966138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3466.8500087699999</v>
          </cell>
          <cell r="ED45">
            <v>36.684146650000002</v>
          </cell>
          <cell r="EE45">
            <v>1997.2028118200003</v>
          </cell>
          <cell r="EF45">
            <v>1190.2507855899999</v>
          </cell>
          <cell r="EG45">
            <v>242.71226471</v>
          </cell>
          <cell r="EH45">
            <v>210.02252780000003</v>
          </cell>
          <cell r="EI45">
            <v>3.2610385900000001</v>
          </cell>
          <cell r="EJ45">
            <v>51.45580812</v>
          </cell>
          <cell r="EK45">
            <v>131.85455195</v>
          </cell>
          <cell r="EL45">
            <v>23.451129139999999</v>
          </cell>
          <cell r="EM45">
            <v>921.71309960000008</v>
          </cell>
          <cell r="EN45">
            <v>14.308171959999999</v>
          </cell>
          <cell r="EO45">
            <v>284.17694648000003</v>
          </cell>
          <cell r="EP45">
            <v>537.84153619999995</v>
          </cell>
          <cell r="EQ45">
            <v>85.386444959999992</v>
          </cell>
          <cell r="ER45">
            <v>933.33469089999994</v>
          </cell>
          <cell r="ES45">
            <v>7.9436274600000001</v>
          </cell>
          <cell r="ET45">
            <v>776.0449337099999</v>
          </cell>
          <cell r="EU45">
            <v>97.98565576</v>
          </cell>
          <cell r="EV45">
            <v>51.360473970000008</v>
          </cell>
          <cell r="EW45">
            <v>1401.7796904700001</v>
          </cell>
          <cell r="EX45">
            <v>11.171308639999999</v>
          </cell>
          <cell r="EY45">
            <v>885.52512351000007</v>
          </cell>
          <cell r="EZ45">
            <v>422.56904168</v>
          </cell>
          <cell r="FA45">
            <v>82.514216639999972</v>
          </cell>
          <cell r="FB45">
            <v>1401.7796904700001</v>
          </cell>
          <cell r="FC45">
            <v>11.171308639999999</v>
          </cell>
          <cell r="FD45">
            <v>885.52512351000007</v>
          </cell>
          <cell r="FE45">
            <v>422.56904168</v>
          </cell>
          <cell r="FF45">
            <v>82.514216639999972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11773.071493446381</v>
          </cell>
          <cell r="FO45">
            <v>0</v>
          </cell>
          <cell r="FP45">
            <v>410.43100000000004</v>
          </cell>
          <cell r="FQ45">
            <v>0</v>
          </cell>
          <cell r="FR45">
            <v>1452.1193482625131</v>
          </cell>
          <cell r="FS45">
            <v>1310.5793482625131</v>
          </cell>
          <cell r="FT45">
            <v>73.739999999999995</v>
          </cell>
          <cell r="FU45">
            <v>67.8</v>
          </cell>
          <cell r="FV45">
            <v>123369</v>
          </cell>
          <cell r="FW45">
            <v>0</v>
          </cell>
          <cell r="FX45">
            <v>123369</v>
          </cell>
          <cell r="FZ45">
            <v>758.40588715000001</v>
          </cell>
          <cell r="GA45">
            <v>0</v>
          </cell>
          <cell r="GB45">
            <v>14.109</v>
          </cell>
          <cell r="GC45">
            <v>0</v>
          </cell>
          <cell r="GD45">
            <v>323.55900000000003</v>
          </cell>
          <cell r="GE45">
            <v>323.55900000000003</v>
          </cell>
          <cell r="GF45">
            <v>0</v>
          </cell>
          <cell r="GG45">
            <v>0</v>
          </cell>
          <cell r="GH45">
            <v>5039</v>
          </cell>
          <cell r="GI45">
            <v>0</v>
          </cell>
          <cell r="GJ45">
            <v>5039</v>
          </cell>
          <cell r="GK45">
            <v>3254.0160665748567</v>
          </cell>
          <cell r="GL45">
            <v>0</v>
          </cell>
          <cell r="GM45">
            <v>148.66199999999998</v>
          </cell>
          <cell r="GN45">
            <v>0</v>
          </cell>
          <cell r="GO45">
            <v>719.05332527825828</v>
          </cell>
          <cell r="GP45">
            <v>657.83932527825834</v>
          </cell>
          <cell r="GQ45">
            <v>0</v>
          </cell>
          <cell r="GR45">
            <v>61.213999999999999</v>
          </cell>
          <cell r="GS45">
            <v>2276</v>
          </cell>
          <cell r="GT45">
            <v>0</v>
          </cell>
          <cell r="GU45">
            <v>2276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3254.0160665748567</v>
          </cell>
          <cell r="ID45">
            <v>0</v>
          </cell>
          <cell r="IE45">
            <v>148.66199999999998</v>
          </cell>
          <cell r="IF45">
            <v>0</v>
          </cell>
          <cell r="IG45">
            <v>719.05332527825828</v>
          </cell>
          <cell r="IH45">
            <v>657.83932527825834</v>
          </cell>
          <cell r="II45">
            <v>0</v>
          </cell>
          <cell r="IJ45">
            <v>61.213999999999999</v>
          </cell>
          <cell r="IK45">
            <v>2276</v>
          </cell>
          <cell r="IL45">
            <v>0</v>
          </cell>
          <cell r="IM45">
            <v>2276</v>
          </cell>
          <cell r="IN45">
            <v>3254.0160665748567</v>
          </cell>
          <cell r="IO45">
            <v>0</v>
          </cell>
          <cell r="IP45">
            <v>148.66199999999998</v>
          </cell>
          <cell r="IQ45">
            <v>0</v>
          </cell>
          <cell r="IR45">
            <v>719.05332527825828</v>
          </cell>
          <cell r="IS45">
            <v>657.83932527825834</v>
          </cell>
          <cell r="IT45">
            <v>0</v>
          </cell>
          <cell r="IU45">
            <v>61.213999999999999</v>
          </cell>
          <cell r="IV45">
            <v>2276</v>
          </cell>
          <cell r="IW45">
            <v>0</v>
          </cell>
          <cell r="IX45">
            <v>2276</v>
          </cell>
          <cell r="IY45">
            <v>3464.8544089900006</v>
          </cell>
          <cell r="IZ45">
            <v>0</v>
          </cell>
          <cell r="JA45">
            <v>158.99700000000001</v>
          </cell>
          <cell r="JB45">
            <v>0</v>
          </cell>
          <cell r="JC45">
            <v>698.12799999999993</v>
          </cell>
          <cell r="JD45">
            <v>638.42799999999988</v>
          </cell>
          <cell r="JE45">
            <v>0</v>
          </cell>
          <cell r="JF45">
            <v>59.7</v>
          </cell>
          <cell r="JG45">
            <v>4800</v>
          </cell>
          <cell r="JH45">
            <v>0</v>
          </cell>
          <cell r="JI45">
            <v>4800</v>
          </cell>
          <cell r="JJ45">
            <v>166.82267041</v>
          </cell>
          <cell r="JK45">
            <v>0</v>
          </cell>
          <cell r="JL45">
            <v>7.0890000000000004</v>
          </cell>
          <cell r="JM45">
            <v>0</v>
          </cell>
          <cell r="JN45">
            <v>126.196</v>
          </cell>
          <cell r="JO45">
            <v>126.196</v>
          </cell>
          <cell r="JP45">
            <v>0</v>
          </cell>
          <cell r="JQ45">
            <v>0</v>
          </cell>
          <cell r="JR45">
            <v>1</v>
          </cell>
          <cell r="JS45">
            <v>0</v>
          </cell>
          <cell r="JT45">
            <v>1</v>
          </cell>
          <cell r="JU45">
            <v>342.77081932999999</v>
          </cell>
          <cell r="JV45">
            <v>0</v>
          </cell>
          <cell r="JW45">
            <v>17.832999999999998</v>
          </cell>
          <cell r="JX45">
            <v>0</v>
          </cell>
          <cell r="JY45">
            <v>250.94800000000001</v>
          </cell>
          <cell r="JZ45">
            <v>250.94800000000001</v>
          </cell>
          <cell r="KA45">
            <v>0</v>
          </cell>
          <cell r="KB45">
            <v>0</v>
          </cell>
          <cell r="KC45">
            <v>32</v>
          </cell>
          <cell r="KD45">
            <v>0</v>
          </cell>
          <cell r="KE45">
            <v>32</v>
          </cell>
          <cell r="KF45">
            <v>694.4617517800001</v>
          </cell>
          <cell r="KG45">
            <v>0</v>
          </cell>
          <cell r="KH45">
            <v>91.14</v>
          </cell>
          <cell r="KI45">
            <v>0</v>
          </cell>
          <cell r="KJ45">
            <v>184.57</v>
          </cell>
          <cell r="KK45">
            <v>184.57</v>
          </cell>
          <cell r="KL45">
            <v>0</v>
          </cell>
          <cell r="KM45">
            <v>0</v>
          </cell>
          <cell r="KN45">
            <v>40</v>
          </cell>
          <cell r="KO45">
            <v>0</v>
          </cell>
          <cell r="KP45">
            <v>40</v>
          </cell>
          <cell r="KQ45">
            <v>2260.7991674700006</v>
          </cell>
          <cell r="KR45">
            <v>0</v>
          </cell>
          <cell r="KS45">
            <v>42.935000000000002</v>
          </cell>
          <cell r="KT45">
            <v>0</v>
          </cell>
          <cell r="KU45">
            <v>136.41400000000002</v>
          </cell>
          <cell r="KV45">
            <v>76.713999999999999</v>
          </cell>
          <cell r="KW45">
            <v>0</v>
          </cell>
          <cell r="KX45">
            <v>59.7</v>
          </cell>
          <cell r="KY45">
            <v>4727</v>
          </cell>
          <cell r="KZ45">
            <v>0</v>
          </cell>
          <cell r="LA45">
            <v>4727</v>
          </cell>
          <cell r="LB45">
            <v>2260.7991674700006</v>
          </cell>
          <cell r="LC45">
            <v>0</v>
          </cell>
          <cell r="LD45">
            <v>42.935000000000002</v>
          </cell>
          <cell r="LE45">
            <v>0</v>
          </cell>
          <cell r="LF45">
            <v>136.41400000000002</v>
          </cell>
          <cell r="LG45">
            <v>76.713999999999999</v>
          </cell>
          <cell r="LH45">
            <v>0</v>
          </cell>
          <cell r="LI45">
            <v>59.7</v>
          </cell>
          <cell r="LJ45">
            <v>4727</v>
          </cell>
          <cell r="LK45">
            <v>0</v>
          </cell>
          <cell r="LL45">
            <v>4727</v>
          </cell>
          <cell r="LQ45">
            <v>0</v>
          </cell>
          <cell r="LR45">
            <v>165.4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 t="str">
            <v>нд</v>
          </cell>
          <cell r="OM45" t="str">
            <v>нд</v>
          </cell>
          <cell r="ON45" t="str">
            <v>нд</v>
          </cell>
          <cell r="OO45" t="str">
            <v>нд</v>
          </cell>
          <cell r="OP45" t="str">
            <v>нд</v>
          </cell>
          <cell r="OT45">
            <v>19358.295430747363</v>
          </cell>
          <cell r="OV45">
            <v>1030.1889999999999</v>
          </cell>
          <cell r="OW45">
            <v>253.26600000000002</v>
          </cell>
          <cell r="OX45">
            <v>0</v>
          </cell>
          <cell r="OY45">
            <v>14426</v>
          </cell>
          <cell r="OZ45">
            <v>5437.2622816000003</v>
          </cell>
        </row>
        <row r="46">
          <cell r="A46" t="str">
            <v>Г</v>
          </cell>
          <cell r="B46" t="str">
            <v>1.1.1.4.2</v>
          </cell>
          <cell r="C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6" t="str">
            <v>Г</v>
          </cell>
          <cell r="E46">
            <v>1600.6204149554922</v>
          </cell>
          <cell r="H46">
            <v>1322.2001456375999</v>
          </cell>
          <cell r="J46">
            <v>4844.1585947963922</v>
          </cell>
          <cell r="K46">
            <v>911.55639201089207</v>
          </cell>
          <cell r="L46">
            <v>3932.6022027855006</v>
          </cell>
          <cell r="M46">
            <v>818.12398278000001</v>
          </cell>
          <cell r="N46">
            <v>0</v>
          </cell>
          <cell r="O46">
            <v>245.11748446749993</v>
          </cell>
          <cell r="P46">
            <v>749.55393913499995</v>
          </cell>
          <cell r="Q46">
            <v>2119.8067964030001</v>
          </cell>
          <cell r="R46">
            <v>861.5563920108923</v>
          </cell>
          <cell r="S46">
            <v>0</v>
          </cell>
          <cell r="T46">
            <v>0</v>
          </cell>
          <cell r="U46">
            <v>16.622409245306805</v>
          </cell>
          <cell r="V46">
            <v>3.83183E-2</v>
          </cell>
          <cell r="W46">
            <v>844.89566446558547</v>
          </cell>
          <cell r="X46">
            <v>178.37475234999999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178.37475234999999</v>
          </cell>
          <cell r="AD46">
            <v>110.99899952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110.99899952</v>
          </cell>
          <cell r="AJ46">
            <v>185.82624053000001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185.82624053000001</v>
          </cell>
          <cell r="AP46">
            <v>386.3563996108922</v>
          </cell>
          <cell r="AQ46">
            <v>0</v>
          </cell>
          <cell r="AR46">
            <v>0</v>
          </cell>
          <cell r="AS46">
            <v>16.622409245306805</v>
          </cell>
          <cell r="AT46">
            <v>3.83183E-2</v>
          </cell>
          <cell r="AU46">
            <v>369.69567206558543</v>
          </cell>
          <cell r="AV46">
            <v>386.3563996108922</v>
          </cell>
          <cell r="AW46">
            <v>0</v>
          </cell>
          <cell r="AX46">
            <v>0</v>
          </cell>
          <cell r="AY46">
            <v>16.622409245306805</v>
          </cell>
          <cell r="AZ46">
            <v>3.83183E-2</v>
          </cell>
          <cell r="BA46">
            <v>369.69567206558543</v>
          </cell>
          <cell r="BB46">
            <v>1</v>
          </cell>
          <cell r="BC46" t="str">
            <v/>
          </cell>
          <cell r="BD46">
            <v>3</v>
          </cell>
          <cell r="BE46">
            <v>4</v>
          </cell>
          <cell r="BF46" t="str">
            <v>1 3 4</v>
          </cell>
          <cell r="BG46">
            <v>633.13612269299995</v>
          </cell>
          <cell r="BH46">
            <v>0</v>
          </cell>
          <cell r="BI46">
            <v>0</v>
          </cell>
          <cell r="BJ46">
            <v>5.7263852441666669</v>
          </cell>
          <cell r="BK46">
            <v>0</v>
          </cell>
          <cell r="BL46">
            <v>627.40973744883331</v>
          </cell>
          <cell r="BM46">
            <v>178.37475234999999</v>
          </cell>
          <cell r="BN46">
            <v>0</v>
          </cell>
          <cell r="BO46">
            <v>0</v>
          </cell>
          <cell r="BP46">
            <v>1.4155085000000001</v>
          </cell>
          <cell r="BQ46">
            <v>0</v>
          </cell>
          <cell r="BR46">
            <v>176.95924385000001</v>
          </cell>
          <cell r="BS46">
            <v>110.99899952</v>
          </cell>
          <cell r="BT46">
            <v>0</v>
          </cell>
          <cell r="BU46">
            <v>0</v>
          </cell>
          <cell r="BV46">
            <v>-1.4155085000000001</v>
          </cell>
          <cell r="BW46">
            <v>0</v>
          </cell>
          <cell r="BX46">
            <v>112.41450802</v>
          </cell>
          <cell r="BY46">
            <v>185.82624053000001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185.82624053000001</v>
          </cell>
          <cell r="CE46">
            <v>157.93613029299999</v>
          </cell>
          <cell r="CF46">
            <v>0</v>
          </cell>
          <cell r="CG46">
            <v>0</v>
          </cell>
          <cell r="CH46">
            <v>5.7263852441666669</v>
          </cell>
          <cell r="CI46">
            <v>0</v>
          </cell>
          <cell r="CJ46">
            <v>152.2097450488333</v>
          </cell>
          <cell r="CK46">
            <v>157.93613029299999</v>
          </cell>
          <cell r="CL46">
            <v>0</v>
          </cell>
          <cell r="CM46">
            <v>0</v>
          </cell>
          <cell r="CN46">
            <v>5.7263852441666669</v>
          </cell>
          <cell r="CO46">
            <v>0</v>
          </cell>
          <cell r="CP46">
            <v>152.2097450488333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11773.071493446381</v>
          </cell>
          <cell r="CY46">
            <v>2007.6103241393257</v>
          </cell>
          <cell r="CZ46">
            <v>3841.5348877713004</v>
          </cell>
          <cell r="DA46">
            <v>3963.2928893735866</v>
          </cell>
          <cell r="DB46">
            <v>1960.6333921621663</v>
          </cell>
          <cell r="DE46">
            <v>1134.9334918300001</v>
          </cell>
          <cell r="DG46">
            <v>3363.5499669232431</v>
          </cell>
          <cell r="DH46">
            <v>715.13985637324345</v>
          </cell>
          <cell r="DI46">
            <v>2648.4101105499999</v>
          </cell>
          <cell r="DJ46">
            <v>221.79169244000005</v>
          </cell>
          <cell r="DK46">
            <v>951.39924857999995</v>
          </cell>
          <cell r="DL46">
            <v>1337.37306115</v>
          </cell>
          <cell r="DM46">
            <v>137.84610837999995</v>
          </cell>
          <cell r="DN46">
            <v>7232.8990647759756</v>
          </cell>
          <cell r="DS46">
            <v>221.07634505263158</v>
          </cell>
          <cell r="DT46">
            <v>970.22431536842123</v>
          </cell>
          <cell r="DU46">
            <v>982.58513645830863</v>
          </cell>
          <cell r="DV46">
            <v>5059.0132678966138</v>
          </cell>
          <cell r="DW46">
            <v>5059.0132678966138</v>
          </cell>
          <cell r="DX46">
            <v>1</v>
          </cell>
          <cell r="DY46">
            <v>1</v>
          </cell>
          <cell r="DZ46">
            <v>1</v>
          </cell>
          <cell r="EA46">
            <v>1</v>
          </cell>
          <cell r="EB46" t="str">
            <v>1 1 1 1</v>
          </cell>
          <cell r="EC46">
            <v>3466.8500087699999</v>
          </cell>
          <cell r="ED46">
            <v>36.684146650000002</v>
          </cell>
          <cell r="EE46">
            <v>1997.2028118200003</v>
          </cell>
          <cell r="EF46">
            <v>1190.2507855899999</v>
          </cell>
          <cell r="EG46">
            <v>242.71226471</v>
          </cell>
          <cell r="EH46">
            <v>210.02252780000003</v>
          </cell>
          <cell r="EI46">
            <v>3.2610385900000001</v>
          </cell>
          <cell r="EJ46">
            <v>51.45580812</v>
          </cell>
          <cell r="EK46">
            <v>131.85455195</v>
          </cell>
          <cell r="EL46">
            <v>23.451129139999999</v>
          </cell>
          <cell r="EM46">
            <v>921.71309960000008</v>
          </cell>
          <cell r="EN46">
            <v>14.308171959999999</v>
          </cell>
          <cell r="EO46">
            <v>284.17694648000003</v>
          </cell>
          <cell r="EP46">
            <v>537.84153619999995</v>
          </cell>
          <cell r="EQ46">
            <v>85.386444959999992</v>
          </cell>
          <cell r="ER46">
            <v>933.33469089999994</v>
          </cell>
          <cell r="ES46">
            <v>7.9436274600000001</v>
          </cell>
          <cell r="ET46">
            <v>776.0449337099999</v>
          </cell>
          <cell r="EU46">
            <v>97.98565576</v>
          </cell>
          <cell r="EV46">
            <v>51.360473970000008</v>
          </cell>
          <cell r="EW46">
            <v>1401.7796904700001</v>
          </cell>
          <cell r="EX46">
            <v>11.171308639999999</v>
          </cell>
          <cell r="EY46">
            <v>885.52512351000007</v>
          </cell>
          <cell r="EZ46">
            <v>422.56904168</v>
          </cell>
          <cell r="FA46">
            <v>82.514216639999972</v>
          </cell>
          <cell r="FB46">
            <v>1401.7796904700001</v>
          </cell>
          <cell r="FC46">
            <v>11.171308639999999</v>
          </cell>
          <cell r="FD46">
            <v>885.52512351000007</v>
          </cell>
          <cell r="FE46">
            <v>422.56904168</v>
          </cell>
          <cell r="FF46">
            <v>82.514216639999972</v>
          </cell>
          <cell r="FG46">
            <v>1</v>
          </cell>
          <cell r="FH46">
            <v>1</v>
          </cell>
          <cell r="FI46">
            <v>1</v>
          </cell>
          <cell r="FJ46">
            <v>1</v>
          </cell>
          <cell r="FK46" t="str">
            <v>1 1 1 1</v>
          </cell>
          <cell r="FN46">
            <v>11773.071493446381</v>
          </cell>
          <cell r="FO46">
            <v>0</v>
          </cell>
          <cell r="FP46">
            <v>410.43100000000004</v>
          </cell>
          <cell r="FQ46">
            <v>0</v>
          </cell>
          <cell r="FR46">
            <v>1452.1193482625131</v>
          </cell>
          <cell r="FS46">
            <v>1310.5793482625131</v>
          </cell>
          <cell r="FT46">
            <v>73.739999999999995</v>
          </cell>
          <cell r="FU46">
            <v>67.8</v>
          </cell>
          <cell r="FV46">
            <v>123369</v>
          </cell>
          <cell r="FW46">
            <v>0</v>
          </cell>
          <cell r="FX46">
            <v>123369</v>
          </cell>
          <cell r="FZ46">
            <v>758.40588715000001</v>
          </cell>
          <cell r="GA46">
            <v>0</v>
          </cell>
          <cell r="GB46">
            <v>14.109</v>
          </cell>
          <cell r="GC46">
            <v>0</v>
          </cell>
          <cell r="GD46">
            <v>323.55900000000003</v>
          </cell>
          <cell r="GE46">
            <v>323.55900000000003</v>
          </cell>
          <cell r="GF46">
            <v>0</v>
          </cell>
          <cell r="GG46">
            <v>0</v>
          </cell>
          <cell r="GH46">
            <v>5039</v>
          </cell>
          <cell r="GI46">
            <v>0</v>
          </cell>
          <cell r="GJ46">
            <v>5039</v>
          </cell>
          <cell r="GK46">
            <v>3254.0160665748567</v>
          </cell>
          <cell r="GL46">
            <v>0</v>
          </cell>
          <cell r="GM46">
            <v>148.66199999999998</v>
          </cell>
          <cell r="GN46">
            <v>0</v>
          </cell>
          <cell r="GO46">
            <v>719.05332527825828</v>
          </cell>
          <cell r="GP46">
            <v>657.83932527825834</v>
          </cell>
          <cell r="GQ46">
            <v>0</v>
          </cell>
          <cell r="GR46">
            <v>61.213999999999999</v>
          </cell>
          <cell r="GS46">
            <v>2276</v>
          </cell>
          <cell r="GT46">
            <v>0</v>
          </cell>
          <cell r="GU46">
            <v>2276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3254.0160665748567</v>
          </cell>
          <cell r="ID46">
            <v>0</v>
          </cell>
          <cell r="IE46">
            <v>148.66199999999998</v>
          </cell>
          <cell r="IF46">
            <v>0</v>
          </cell>
          <cell r="IG46">
            <v>719.05332527825828</v>
          </cell>
          <cell r="IH46">
            <v>657.83932527825834</v>
          </cell>
          <cell r="II46">
            <v>0</v>
          </cell>
          <cell r="IJ46">
            <v>61.213999999999999</v>
          </cell>
          <cell r="IK46">
            <v>2276</v>
          </cell>
          <cell r="IL46">
            <v>0</v>
          </cell>
          <cell r="IM46">
            <v>2276</v>
          </cell>
          <cell r="IN46">
            <v>3254.0160665748567</v>
          </cell>
          <cell r="IO46">
            <v>0</v>
          </cell>
          <cell r="IP46">
            <v>148.66199999999998</v>
          </cell>
          <cell r="IQ46">
            <v>0</v>
          </cell>
          <cell r="IR46">
            <v>719.05332527825828</v>
          </cell>
          <cell r="IS46">
            <v>657.83932527825834</v>
          </cell>
          <cell r="IT46">
            <v>0</v>
          </cell>
          <cell r="IU46">
            <v>61.213999999999999</v>
          </cell>
          <cell r="IV46">
            <v>2276</v>
          </cell>
          <cell r="IW46">
            <v>0</v>
          </cell>
          <cell r="IX46">
            <v>2276</v>
          </cell>
          <cell r="IY46">
            <v>3464.8544089900006</v>
          </cell>
          <cell r="IZ46">
            <v>0</v>
          </cell>
          <cell r="JA46">
            <v>158.99700000000001</v>
          </cell>
          <cell r="JB46">
            <v>0</v>
          </cell>
          <cell r="JC46">
            <v>698.12799999999993</v>
          </cell>
          <cell r="JD46">
            <v>638.42799999999988</v>
          </cell>
          <cell r="JE46">
            <v>0</v>
          </cell>
          <cell r="JF46">
            <v>59.7</v>
          </cell>
          <cell r="JG46">
            <v>4800</v>
          </cell>
          <cell r="JH46">
            <v>0</v>
          </cell>
          <cell r="JI46">
            <v>4800</v>
          </cell>
          <cell r="JJ46">
            <v>166.82267041</v>
          </cell>
          <cell r="JK46">
            <v>0</v>
          </cell>
          <cell r="JL46">
            <v>7.0890000000000004</v>
          </cell>
          <cell r="JM46">
            <v>0</v>
          </cell>
          <cell r="JN46">
            <v>126.196</v>
          </cell>
          <cell r="JO46">
            <v>126.196</v>
          </cell>
          <cell r="JP46">
            <v>0</v>
          </cell>
          <cell r="JQ46">
            <v>0</v>
          </cell>
          <cell r="JR46">
            <v>1</v>
          </cell>
          <cell r="JS46">
            <v>0</v>
          </cell>
          <cell r="JT46">
            <v>1</v>
          </cell>
          <cell r="JU46">
            <v>342.77081932999999</v>
          </cell>
          <cell r="JV46">
            <v>0</v>
          </cell>
          <cell r="JW46">
            <v>17.832999999999998</v>
          </cell>
          <cell r="JX46">
            <v>0</v>
          </cell>
          <cell r="JY46">
            <v>250.94800000000001</v>
          </cell>
          <cell r="JZ46">
            <v>250.94800000000001</v>
          </cell>
          <cell r="KA46">
            <v>0</v>
          </cell>
          <cell r="KB46">
            <v>0</v>
          </cell>
          <cell r="KC46">
            <v>32</v>
          </cell>
          <cell r="KD46">
            <v>0</v>
          </cell>
          <cell r="KE46">
            <v>32</v>
          </cell>
          <cell r="KF46">
            <v>694.4617517800001</v>
          </cell>
          <cell r="KG46">
            <v>0</v>
          </cell>
          <cell r="KH46">
            <v>91.14</v>
          </cell>
          <cell r="KI46">
            <v>0</v>
          </cell>
          <cell r="KJ46">
            <v>184.57</v>
          </cell>
          <cell r="KK46">
            <v>184.57</v>
          </cell>
          <cell r="KL46">
            <v>0</v>
          </cell>
          <cell r="KM46">
            <v>0</v>
          </cell>
          <cell r="KN46">
            <v>40</v>
          </cell>
          <cell r="KO46">
            <v>0</v>
          </cell>
          <cell r="KP46">
            <v>40</v>
          </cell>
          <cell r="KQ46">
            <v>2260.7991674700006</v>
          </cell>
          <cell r="KR46">
            <v>0</v>
          </cell>
          <cell r="KS46">
            <v>42.935000000000002</v>
          </cell>
          <cell r="KT46">
            <v>0</v>
          </cell>
          <cell r="KU46">
            <v>136.41400000000002</v>
          </cell>
          <cell r="KV46">
            <v>76.713999999999999</v>
          </cell>
          <cell r="KW46">
            <v>0</v>
          </cell>
          <cell r="KX46">
            <v>59.7</v>
          </cell>
          <cell r="KY46">
            <v>4727</v>
          </cell>
          <cell r="KZ46">
            <v>0</v>
          </cell>
          <cell r="LA46">
            <v>4727</v>
          </cell>
          <cell r="LB46">
            <v>2260.7991674700006</v>
          </cell>
          <cell r="LC46">
            <v>0</v>
          </cell>
          <cell r="LD46">
            <v>42.935000000000002</v>
          </cell>
          <cell r="LE46">
            <v>0</v>
          </cell>
          <cell r="LF46">
            <v>136.41400000000002</v>
          </cell>
          <cell r="LG46">
            <v>76.713999999999999</v>
          </cell>
          <cell r="LH46">
            <v>0</v>
          </cell>
          <cell r="LI46">
            <v>59.7</v>
          </cell>
          <cell r="LJ46">
            <v>4727</v>
          </cell>
          <cell r="LK46">
            <v>0</v>
          </cell>
          <cell r="LL46">
            <v>4727</v>
          </cell>
          <cell r="LQ46">
            <v>0</v>
          </cell>
          <cell r="LR46">
            <v>165.4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 t="str">
            <v>нд</v>
          </cell>
          <cell r="OM46" t="str">
            <v>нд</v>
          </cell>
          <cell r="ON46" t="str">
            <v>нд</v>
          </cell>
          <cell r="OO46" t="str">
            <v>нд</v>
          </cell>
          <cell r="OP46" t="str">
            <v>нд</v>
          </cell>
          <cell r="OT46">
            <v>19358.295430747363</v>
          </cell>
          <cell r="OV46">
            <v>1030.1889999999999</v>
          </cell>
          <cell r="OW46">
            <v>253.26600000000002</v>
          </cell>
          <cell r="OX46">
            <v>0</v>
          </cell>
          <cell r="OY46">
            <v>14426</v>
          </cell>
          <cell r="OZ46">
            <v>5437.2622816000003</v>
          </cell>
        </row>
        <row r="47">
          <cell r="A47" t="str">
            <v>K_Che296</v>
          </cell>
          <cell r="B47" t="str">
            <v>1.1.1.4.2</v>
          </cell>
          <cell r="C47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7" t="str">
            <v>K_Che296</v>
          </cell>
          <cell r="E47">
            <v>482.63831200000004</v>
          </cell>
          <cell r="H47">
            <v>449.97187473000002</v>
          </cell>
          <cell r="J47">
            <v>116.27921979000001</v>
          </cell>
          <cell r="K47">
            <v>95.883893660000012</v>
          </cell>
          <cell r="L47">
            <v>20.395326129999997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20.395326129999997</v>
          </cell>
          <cell r="R47">
            <v>95.883893659999984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95.883893659999984</v>
          </cell>
          <cell r="X47">
            <v>24.94272904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24.94272904</v>
          </cell>
          <cell r="AD47">
            <v>3.7127251000000001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3.7127251000000001</v>
          </cell>
          <cell r="AJ47">
            <v>34.562002249999999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34.562002249999999</v>
          </cell>
          <cell r="AP47">
            <v>32.666437269999996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32.666437269999996</v>
          </cell>
          <cell r="AV47">
            <v>32.666437269999996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32.666437269999996</v>
          </cell>
          <cell r="BB47">
            <v>1</v>
          </cell>
          <cell r="BC47" t="str">
            <v/>
          </cell>
          <cell r="BD47">
            <v>3</v>
          </cell>
          <cell r="BE47">
            <v>4</v>
          </cell>
          <cell r="BF47" t="str">
            <v>1 3 4</v>
          </cell>
          <cell r="BG47">
            <v>63.217456389999995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63.217456389999995</v>
          </cell>
          <cell r="BM47">
            <v>24.94272904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24.94272904</v>
          </cell>
          <cell r="BS47">
            <v>3.7127251000000001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3.7127251000000001</v>
          </cell>
          <cell r="BY47">
            <v>34.562002249999999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34.562002249999999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402.19859333333301</v>
          </cell>
          <cell r="CY47">
            <v>5.0963300000000009</v>
          </cell>
          <cell r="CZ47">
            <v>34.14329166666667</v>
          </cell>
          <cell r="DA47">
            <v>300.45773000000003</v>
          </cell>
          <cell r="DB47">
            <v>62.50124166666631</v>
          </cell>
          <cell r="DE47">
            <v>379.54846264999998</v>
          </cell>
          <cell r="DG47">
            <v>397.10226333333298</v>
          </cell>
          <cell r="DH47">
            <v>59.057533013333</v>
          </cell>
          <cell r="DI47">
            <v>338.04473031999999</v>
          </cell>
          <cell r="DJ47">
            <v>0</v>
          </cell>
          <cell r="DK47">
            <v>29.522756990000001</v>
          </cell>
          <cell r="DL47">
            <v>300.45773000000003</v>
          </cell>
          <cell r="DM47">
            <v>8.0642433299999539</v>
          </cell>
          <cell r="DN47">
            <v>59.057533013333</v>
          </cell>
          <cell r="DS47">
            <v>0</v>
          </cell>
          <cell r="DT47">
            <v>35.239766090000003</v>
          </cell>
          <cell r="DU47">
            <v>0.42022678999999996</v>
          </cell>
          <cell r="DV47">
            <v>23.397540133332996</v>
          </cell>
          <cell r="DW47">
            <v>23.397540133332996</v>
          </cell>
          <cell r="DX47" t="str">
            <v/>
          </cell>
          <cell r="DY47">
            <v>1</v>
          </cell>
          <cell r="DZ47">
            <v>1</v>
          </cell>
          <cell r="EA47">
            <v>1</v>
          </cell>
          <cell r="EB47" t="str">
            <v>1 1 1</v>
          </cell>
          <cell r="EC47">
            <v>36.407402329999968</v>
          </cell>
          <cell r="ED47">
            <v>0</v>
          </cell>
          <cell r="EE47">
            <v>0.99678940000000005</v>
          </cell>
          <cell r="EF47">
            <v>0</v>
          </cell>
          <cell r="EG47">
            <v>35.410612929999971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35.239766090000003</v>
          </cell>
          <cell r="EN47">
            <v>0</v>
          </cell>
          <cell r="EO47">
            <v>0.99678940000000005</v>
          </cell>
          <cell r="EP47">
            <v>0</v>
          </cell>
          <cell r="EQ47">
            <v>34.242976690000006</v>
          </cell>
          <cell r="ER47">
            <v>0.42022678999999996</v>
          </cell>
          <cell r="ES47">
            <v>0</v>
          </cell>
          <cell r="ET47">
            <v>0</v>
          </cell>
          <cell r="EU47">
            <v>0</v>
          </cell>
          <cell r="EV47">
            <v>0.42022678999999996</v>
          </cell>
          <cell r="EW47">
            <v>0.74740944999996373</v>
          </cell>
          <cell r="EX47">
            <v>0</v>
          </cell>
          <cell r="EY47">
            <v>0</v>
          </cell>
          <cell r="EZ47">
            <v>0</v>
          </cell>
          <cell r="FA47">
            <v>0.74740944999996373</v>
          </cell>
          <cell r="FB47">
            <v>0.74740944999996373</v>
          </cell>
          <cell r="FC47">
            <v>0</v>
          </cell>
          <cell r="FD47">
            <v>0</v>
          </cell>
          <cell r="FE47">
            <v>0</v>
          </cell>
          <cell r="FF47">
            <v>0.74740944999996373</v>
          </cell>
          <cell r="FG47" t="str">
            <v/>
          </cell>
          <cell r="FH47">
            <v>1</v>
          </cell>
          <cell r="FI47">
            <v>1</v>
          </cell>
          <cell r="FJ47">
            <v>1</v>
          </cell>
          <cell r="FK47" t="str">
            <v>1 1 1</v>
          </cell>
          <cell r="FN47">
            <v>402.19859333333301</v>
          </cell>
          <cell r="FO47">
            <v>0</v>
          </cell>
          <cell r="FP47">
            <v>16</v>
          </cell>
          <cell r="FQ47">
            <v>0</v>
          </cell>
          <cell r="FR47">
            <v>0</v>
          </cell>
          <cell r="FS47">
            <v>0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402.19859333333301</v>
          </cell>
          <cell r="GL47">
            <v>0</v>
          </cell>
          <cell r="GM47">
            <v>16</v>
          </cell>
          <cell r="GN47">
            <v>0</v>
          </cell>
          <cell r="GO47">
            <v>0</v>
          </cell>
          <cell r="GP47">
            <v>0</v>
          </cell>
          <cell r="GQ47">
            <v>0</v>
          </cell>
          <cell r="GR47">
            <v>0</v>
          </cell>
          <cell r="GS47">
            <v>0</v>
          </cell>
          <cell r="GT47">
            <v>0</v>
          </cell>
          <cell r="GU47">
            <v>0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402.19859333333301</v>
          </cell>
          <cell r="ID47">
            <v>0</v>
          </cell>
          <cell r="IE47">
            <v>16</v>
          </cell>
          <cell r="IF47">
            <v>0</v>
          </cell>
          <cell r="IG47">
            <v>0</v>
          </cell>
          <cell r="IH47">
            <v>0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402.19859333333301</v>
          </cell>
          <cell r="IO47">
            <v>0</v>
          </cell>
          <cell r="IP47">
            <v>16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379.54846264999998</v>
          </cell>
          <cell r="IZ47">
            <v>0</v>
          </cell>
          <cell r="JA47">
            <v>16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0</v>
          </cell>
          <cell r="JH47">
            <v>0</v>
          </cell>
          <cell r="JI47">
            <v>0</v>
          </cell>
          <cell r="JJ47">
            <v>0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0</v>
          </cell>
          <cell r="JS47">
            <v>0</v>
          </cell>
          <cell r="JT47">
            <v>0</v>
          </cell>
          <cell r="JU47">
            <v>0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0</v>
          </cell>
          <cell r="KD47">
            <v>0</v>
          </cell>
          <cell r="KE47">
            <v>0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379.54846264999998</v>
          </cell>
          <cell r="KR47">
            <v>0</v>
          </cell>
          <cell r="KS47">
            <v>16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379.54846264999998</v>
          </cell>
          <cell r="LC47">
            <v>0</v>
          </cell>
          <cell r="LD47">
            <v>16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0</v>
          </cell>
          <cell r="LK47">
            <v>0</v>
          </cell>
          <cell r="LL47">
            <v>0</v>
          </cell>
          <cell r="LQ47">
            <v>0</v>
          </cell>
          <cell r="LR47">
            <v>0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0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>
            <v>2020</v>
          </cell>
          <cell r="OM47">
            <v>2024</v>
          </cell>
          <cell r="ON47">
            <v>2024</v>
          </cell>
          <cell r="OO47">
            <v>2024</v>
          </cell>
          <cell r="OP47" t="str">
            <v>с</v>
          </cell>
          <cell r="OT47">
            <v>482.63831200000004</v>
          </cell>
          <cell r="OV47">
            <v>0</v>
          </cell>
          <cell r="OW47">
            <v>16</v>
          </cell>
          <cell r="OX47">
            <v>0</v>
          </cell>
          <cell r="OY47">
            <v>0</v>
          </cell>
          <cell r="OZ47">
            <v>379.54846264999998</v>
          </cell>
        </row>
        <row r="48">
          <cell r="A48" t="str">
            <v>K_Che303</v>
          </cell>
          <cell r="B48" t="str">
            <v>1.1.1.4.2</v>
          </cell>
          <cell r="C48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8" t="str">
            <v>K_Che303</v>
          </cell>
          <cell r="E48">
            <v>340.40556399799999</v>
          </cell>
          <cell r="H48">
            <v>315.87242695999998</v>
          </cell>
          <cell r="J48">
            <v>89.668640197999991</v>
          </cell>
          <cell r="K48">
            <v>89.319639997999985</v>
          </cell>
          <cell r="L48">
            <v>0.34900019999999998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0.34900019999999998</v>
          </cell>
          <cell r="R48">
            <v>89.319639998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89.319639998</v>
          </cell>
          <cell r="X48">
            <v>31.552086120000002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31.552086120000002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31.02826451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31.02826451</v>
          </cell>
          <cell r="AP48">
            <v>26.739289368000001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26.739289368000001</v>
          </cell>
          <cell r="AV48">
            <v>26.739289368000001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26.739289368000001</v>
          </cell>
          <cell r="BB48">
            <v>1</v>
          </cell>
          <cell r="BC48" t="str">
            <v/>
          </cell>
          <cell r="BD48">
            <v>3</v>
          </cell>
          <cell r="BE48">
            <v>4</v>
          </cell>
          <cell r="BF48" t="str">
            <v>1 3 4</v>
          </cell>
          <cell r="BG48">
            <v>64.786502959999993</v>
          </cell>
          <cell r="BH48">
            <v>0</v>
          </cell>
          <cell r="BI48">
            <v>0</v>
          </cell>
          <cell r="BJ48">
            <v>1.8384602750000001</v>
          </cell>
          <cell r="BK48">
            <v>0</v>
          </cell>
          <cell r="BL48">
            <v>62.948042684999997</v>
          </cell>
          <cell r="BM48">
            <v>31.552086120000002</v>
          </cell>
          <cell r="BN48">
            <v>0</v>
          </cell>
          <cell r="BO48">
            <v>0</v>
          </cell>
          <cell r="BP48">
            <v>1.4155085000000001</v>
          </cell>
          <cell r="BQ48">
            <v>0</v>
          </cell>
          <cell r="BR48">
            <v>30.136577620000001</v>
          </cell>
          <cell r="BS48">
            <v>0</v>
          </cell>
          <cell r="BT48">
            <v>0</v>
          </cell>
          <cell r="BU48">
            <v>0</v>
          </cell>
          <cell r="BV48">
            <v>-1.4155085000000001</v>
          </cell>
          <cell r="BW48">
            <v>0</v>
          </cell>
          <cell r="BX48">
            <v>1.4155085000000001</v>
          </cell>
          <cell r="BY48">
            <v>31.02826451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31.02826451</v>
          </cell>
          <cell r="CE48">
            <v>2.2061523300000001</v>
          </cell>
          <cell r="CF48">
            <v>0</v>
          </cell>
          <cell r="CG48">
            <v>0</v>
          </cell>
          <cell r="CH48">
            <v>1.8384602750000001</v>
          </cell>
          <cell r="CI48">
            <v>0</v>
          </cell>
          <cell r="CJ48">
            <v>0.36769205500000002</v>
          </cell>
          <cell r="CK48">
            <v>2.2061523300000001</v>
          </cell>
          <cell r="CL48">
            <v>0</v>
          </cell>
          <cell r="CM48">
            <v>0</v>
          </cell>
          <cell r="CN48">
            <v>1.8384602750000001</v>
          </cell>
          <cell r="CO48">
            <v>0</v>
          </cell>
          <cell r="CP48">
            <v>0.36769205500000002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283.67130333166699</v>
          </cell>
          <cell r="CY48">
            <v>5.8166700000000002</v>
          </cell>
          <cell r="CZ48">
            <v>21.068433333333335</v>
          </cell>
          <cell r="DA48">
            <v>203.42160000000001</v>
          </cell>
          <cell r="DB48">
            <v>53.364599998333645</v>
          </cell>
          <cell r="DE48">
            <v>266.81423232000003</v>
          </cell>
          <cell r="DG48">
            <v>277.854633331667</v>
          </cell>
          <cell r="DH48">
            <v>49.555136721666997</v>
          </cell>
          <cell r="DI48">
            <v>228.29949661000001</v>
          </cell>
          <cell r="DJ48">
            <v>0</v>
          </cell>
          <cell r="DK48">
            <v>18.737449160000001</v>
          </cell>
          <cell r="DL48">
            <v>203.42160000999999</v>
          </cell>
          <cell r="DM48">
            <v>6.1404474400000026</v>
          </cell>
          <cell r="DN48">
            <v>49.555136721666997</v>
          </cell>
          <cell r="DS48">
            <v>1.6986101999999998</v>
          </cell>
          <cell r="DT48">
            <v>28.275388979999999</v>
          </cell>
          <cell r="DU48">
            <v>0</v>
          </cell>
          <cell r="DV48">
            <v>19.581137541667001</v>
          </cell>
          <cell r="DW48">
            <v>19.581137541667001</v>
          </cell>
          <cell r="DX48">
            <v>1</v>
          </cell>
          <cell r="DY48">
            <v>1</v>
          </cell>
          <cell r="DZ48" t="str">
            <v/>
          </cell>
          <cell r="EA48">
            <v>1</v>
          </cell>
          <cell r="EB48" t="str">
            <v>1 1 1</v>
          </cell>
          <cell r="EC48">
            <v>32.698065710000016</v>
          </cell>
          <cell r="ED48">
            <v>0</v>
          </cell>
          <cell r="EE48">
            <v>0.61191925000000003</v>
          </cell>
          <cell r="EF48">
            <v>0</v>
          </cell>
          <cell r="EG48">
            <v>32.086146460000016</v>
          </cell>
          <cell r="EH48">
            <v>1.6986101999999998</v>
          </cell>
          <cell r="EI48">
            <v>0</v>
          </cell>
          <cell r="EJ48">
            <v>0</v>
          </cell>
          <cell r="EK48">
            <v>0</v>
          </cell>
          <cell r="EL48">
            <v>1.6986102000000001</v>
          </cell>
          <cell r="EM48">
            <v>28.275388979999999</v>
          </cell>
          <cell r="EN48">
            <v>0</v>
          </cell>
          <cell r="EO48">
            <v>0.61191925000000003</v>
          </cell>
          <cell r="EP48">
            <v>0</v>
          </cell>
          <cell r="EQ48">
            <v>27.663469729999999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2.724066530000016</v>
          </cell>
          <cell r="EX48">
            <v>0</v>
          </cell>
          <cell r="EY48">
            <v>0</v>
          </cell>
          <cell r="EZ48">
            <v>0</v>
          </cell>
          <cell r="FA48">
            <v>2.724066530000016</v>
          </cell>
          <cell r="FB48">
            <v>2.724066530000016</v>
          </cell>
          <cell r="FC48">
            <v>0</v>
          </cell>
          <cell r="FD48">
            <v>0</v>
          </cell>
          <cell r="FE48">
            <v>0</v>
          </cell>
          <cell r="FF48">
            <v>2.724066530000016</v>
          </cell>
          <cell r="FG48">
            <v>1</v>
          </cell>
          <cell r="FH48">
            <v>1</v>
          </cell>
          <cell r="FI48" t="str">
            <v/>
          </cell>
          <cell r="FJ48">
            <v>1</v>
          </cell>
          <cell r="FK48" t="str">
            <v>1 1 1</v>
          </cell>
          <cell r="FN48">
            <v>283.67130333166699</v>
          </cell>
          <cell r="FO48">
            <v>0</v>
          </cell>
          <cell r="FP48">
            <v>4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283.67130333166699</v>
          </cell>
          <cell r="GL48">
            <v>0</v>
          </cell>
          <cell r="GM48">
            <v>4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283.67130333166699</v>
          </cell>
          <cell r="ID48">
            <v>0</v>
          </cell>
          <cell r="IE48">
            <v>4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283.67130333166699</v>
          </cell>
          <cell r="IO48">
            <v>0</v>
          </cell>
          <cell r="IP48">
            <v>4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266.81423231999997</v>
          </cell>
          <cell r="IZ48">
            <v>0</v>
          </cell>
          <cell r="JA48">
            <v>4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266.81423231999997</v>
          </cell>
          <cell r="KR48">
            <v>0</v>
          </cell>
          <cell r="KS48">
            <v>4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266.81423231999997</v>
          </cell>
          <cell r="LC48">
            <v>0</v>
          </cell>
          <cell r="LD48">
            <v>4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2020</v>
          </cell>
          <cell r="OM48">
            <v>2024</v>
          </cell>
          <cell r="ON48">
            <v>2024</v>
          </cell>
          <cell r="OO48">
            <v>2024</v>
          </cell>
          <cell r="OP48" t="str">
            <v>с</v>
          </cell>
          <cell r="OT48">
            <v>340.40556399799999</v>
          </cell>
          <cell r="OV48">
            <v>0</v>
          </cell>
          <cell r="OW48">
            <v>4</v>
          </cell>
          <cell r="OX48">
            <v>0</v>
          </cell>
          <cell r="OY48">
            <v>0</v>
          </cell>
          <cell r="OZ48">
            <v>266.81423231999997</v>
          </cell>
        </row>
        <row r="49">
          <cell r="A49" t="str">
            <v>M_Che436</v>
          </cell>
          <cell r="B49" t="str">
            <v>1.1.1.4.2</v>
          </cell>
          <cell r="C49" t="str">
    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49" t="str">
            <v>M_Che436</v>
          </cell>
          <cell r="E49">
            <v>747.14515707852388</v>
          </cell>
          <cell r="H49">
            <v>541.24416150000002</v>
          </cell>
          <cell r="J49">
            <v>747.14515707852388</v>
          </cell>
          <cell r="K49">
            <v>706.36764895852389</v>
          </cell>
          <cell r="L49">
            <v>40.77750812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40.77750812</v>
          </cell>
          <cell r="R49">
            <v>656.36764895852411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656.36764895852411</v>
          </cell>
          <cell r="X49">
            <v>121.87993719000001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121.87993719000001</v>
          </cell>
          <cell r="AD49">
            <v>107.28627442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107.28627442</v>
          </cell>
          <cell r="AJ49">
            <v>120.23597377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120.23597377</v>
          </cell>
          <cell r="AP49">
            <v>306.96546357852407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306.96546357852407</v>
          </cell>
          <cell r="AV49">
            <v>306.96546357852407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306.96546357852407</v>
          </cell>
          <cell r="BB49">
            <v>1</v>
          </cell>
          <cell r="BC49" t="str">
            <v/>
          </cell>
          <cell r="BD49">
            <v>3</v>
          </cell>
          <cell r="BE49">
            <v>4</v>
          </cell>
          <cell r="BF49" t="str">
            <v>1 3 4</v>
          </cell>
          <cell r="BG49">
            <v>500.46665337999997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500.46665337999997</v>
          </cell>
          <cell r="BM49">
            <v>121.87993719000001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121.87993719000001</v>
          </cell>
          <cell r="BS49">
            <v>107.28627442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107.28627442</v>
          </cell>
          <cell r="BY49">
            <v>120.23597377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120.23597377</v>
          </cell>
          <cell r="CE49">
            <v>151.06446799999998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151.06446799999998</v>
          </cell>
          <cell r="CK49">
            <v>151.06446799999998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151.06446799999998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622.62096422210334</v>
          </cell>
          <cell r="CY49">
            <v>31.086409400000001</v>
          </cell>
          <cell r="CZ49">
            <v>299.61833999999999</v>
          </cell>
          <cell r="DA49">
            <v>236.04152999999999</v>
          </cell>
          <cell r="DB49">
            <v>55.874684822103383</v>
          </cell>
          <cell r="DE49">
            <v>475.34052154000005</v>
          </cell>
          <cell r="DG49">
            <v>591.16262438210333</v>
          </cell>
          <cell r="DH49">
            <v>590.28162303210331</v>
          </cell>
          <cell r="DI49">
            <v>0.88100135000000002</v>
          </cell>
          <cell r="DJ49">
            <v>0</v>
          </cell>
          <cell r="DK49">
            <v>0.80314675000000002</v>
          </cell>
          <cell r="DL49">
            <v>0</v>
          </cell>
          <cell r="DM49">
            <v>7.7854599999999996E-2</v>
          </cell>
          <cell r="DN49">
            <v>590.28162303210331</v>
          </cell>
          <cell r="DS49">
            <v>108.09514595</v>
          </cell>
          <cell r="DT49">
            <v>104.18686993</v>
          </cell>
          <cell r="DU49">
            <v>170.90853125999999</v>
          </cell>
          <cell r="DV49">
            <v>207.09107589210331</v>
          </cell>
          <cell r="DW49">
            <v>207.09107589210331</v>
          </cell>
          <cell r="DX49">
            <v>1</v>
          </cell>
          <cell r="DY49">
            <v>1</v>
          </cell>
          <cell r="DZ49">
            <v>1</v>
          </cell>
          <cell r="EA49">
            <v>1</v>
          </cell>
          <cell r="EB49" t="str">
            <v>1 1 1 1</v>
          </cell>
          <cell r="EC49">
            <v>443.00118035000003</v>
          </cell>
          <cell r="ED49">
            <v>0</v>
          </cell>
          <cell r="EE49">
            <v>200.59120967000001</v>
          </cell>
          <cell r="EF49">
            <v>211.88323013999999</v>
          </cell>
          <cell r="EG49">
            <v>30.526740540000002</v>
          </cell>
          <cell r="EH49">
            <v>108.09514595</v>
          </cell>
          <cell r="EI49">
            <v>0</v>
          </cell>
          <cell r="EJ49">
            <v>17.039032599999999</v>
          </cell>
          <cell r="EK49">
            <v>88.883441860000005</v>
          </cell>
          <cell r="EL49">
            <v>2.1726714899999999</v>
          </cell>
          <cell r="EM49">
            <v>104.18686993</v>
          </cell>
          <cell r="EN49">
            <v>0</v>
          </cell>
          <cell r="EO49">
            <v>27.640296790000001</v>
          </cell>
          <cell r="EP49">
            <v>72.659833329999998</v>
          </cell>
          <cell r="EQ49">
            <v>3.8867398099999999</v>
          </cell>
          <cell r="ER49">
            <v>170.90853125999999</v>
          </cell>
          <cell r="ES49">
            <v>0</v>
          </cell>
          <cell r="ET49">
            <v>102.36474886000001</v>
          </cell>
          <cell r="EU49">
            <v>45.715319999999998</v>
          </cell>
          <cell r="EV49">
            <v>22.828462400000003</v>
          </cell>
          <cell r="EW49">
            <v>59.810633209999999</v>
          </cell>
          <cell r="EX49">
            <v>0</v>
          </cell>
          <cell r="EY49">
            <v>53.547131419999999</v>
          </cell>
          <cell r="EZ49">
            <v>4.6246349500000008</v>
          </cell>
          <cell r="FA49">
            <v>1.6388668399999986</v>
          </cell>
          <cell r="FB49">
            <v>59.810633209999999</v>
          </cell>
          <cell r="FC49">
            <v>0</v>
          </cell>
          <cell r="FD49">
            <v>53.547131419999999</v>
          </cell>
          <cell r="FE49">
            <v>4.6246349500000008</v>
          </cell>
          <cell r="FF49">
            <v>1.6388668399999986</v>
          </cell>
          <cell r="FG49">
            <v>1</v>
          </cell>
          <cell r="FH49">
            <v>1</v>
          </cell>
          <cell r="FI49">
            <v>1</v>
          </cell>
          <cell r="FJ49">
            <v>1</v>
          </cell>
          <cell r="FK49" t="str">
            <v>1 1 1 1</v>
          </cell>
          <cell r="FN49">
            <v>622.62096422210334</v>
          </cell>
          <cell r="FO49">
            <v>0</v>
          </cell>
          <cell r="FP49">
            <v>0</v>
          </cell>
          <cell r="FQ49">
            <v>0</v>
          </cell>
          <cell r="FR49">
            <v>25.3</v>
          </cell>
          <cell r="FS49">
            <v>25.3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275.03590717000003</v>
          </cell>
          <cell r="IZ49">
            <v>0</v>
          </cell>
          <cell r="JA49">
            <v>10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275.03590717000003</v>
          </cell>
          <cell r="KR49">
            <v>0</v>
          </cell>
          <cell r="KS49">
            <v>10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275.03590717000003</v>
          </cell>
          <cell r="LC49">
            <v>0</v>
          </cell>
          <cell r="LD49">
            <v>10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0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2022</v>
          </cell>
          <cell r="OM49">
            <v>2025</v>
          </cell>
          <cell r="ON49">
            <v>2025</v>
          </cell>
          <cell r="OO49">
            <v>2025</v>
          </cell>
          <cell r="OP49" t="str">
            <v>с</v>
          </cell>
          <cell r="OT49">
            <v>747.14515707852388</v>
          </cell>
          <cell r="OV49">
            <v>0</v>
          </cell>
          <cell r="OW49">
            <v>10</v>
          </cell>
          <cell r="OX49">
            <v>0</v>
          </cell>
          <cell r="OY49">
            <v>0</v>
          </cell>
          <cell r="OZ49">
            <v>275.03590717000003</v>
          </cell>
        </row>
        <row r="50">
          <cell r="A50" t="str">
            <v>M_Che431</v>
          </cell>
          <cell r="B50" t="str">
            <v>1.1.1.4.2</v>
          </cell>
          <cell r="C50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    </cell>
          <cell r="D50" t="str">
            <v>M_Che431</v>
          </cell>
          <cell r="E50">
            <v>12.150662875368168</v>
          </cell>
          <cell r="H50">
            <v>0.41882459999999999</v>
          </cell>
          <cell r="J50">
            <v>12.150662875368168</v>
          </cell>
          <cell r="K50">
            <v>11.731838275368167</v>
          </cell>
          <cell r="L50">
            <v>0.41882459999999999</v>
          </cell>
          <cell r="M50">
            <v>0</v>
          </cell>
          <cell r="N50">
            <v>0</v>
          </cell>
          <cell r="O50">
            <v>0.34902050000000001</v>
          </cell>
          <cell r="P50">
            <v>0</v>
          </cell>
          <cell r="Q50">
            <v>6.980409999999998E-2</v>
          </cell>
          <cell r="R50">
            <v>11.731838275368167</v>
          </cell>
          <cell r="S50">
            <v>0</v>
          </cell>
          <cell r="T50">
            <v>0</v>
          </cell>
          <cell r="U50">
            <v>9.7445999794734721</v>
          </cell>
          <cell r="V50">
            <v>3.83183E-2</v>
          </cell>
          <cell r="W50">
            <v>1.948919995894695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11.731838275368167</v>
          </cell>
          <cell r="AQ50">
            <v>0</v>
          </cell>
          <cell r="AR50">
            <v>0</v>
          </cell>
          <cell r="AS50">
            <v>9.7445999794734721</v>
          </cell>
          <cell r="AT50">
            <v>3.83183E-2</v>
          </cell>
          <cell r="AU50">
            <v>1.948919995894695</v>
          </cell>
          <cell r="AV50">
            <v>11.731838275368167</v>
          </cell>
          <cell r="AW50">
            <v>0</v>
          </cell>
          <cell r="AX50">
            <v>0</v>
          </cell>
          <cell r="AY50">
            <v>9.7445999794734721</v>
          </cell>
          <cell r="AZ50">
            <v>3.83183E-2</v>
          </cell>
          <cell r="BA50">
            <v>1.948919995894695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10.12555239614014</v>
          </cell>
          <cell r="CY50">
            <v>0.36738999999999999</v>
          </cell>
          <cell r="CZ50">
            <v>0.158340709076082</v>
          </cell>
          <cell r="DA50">
            <v>8.9721380380012405</v>
          </cell>
          <cell r="DB50">
            <v>0.62768364906281759</v>
          </cell>
          <cell r="DE50">
            <v>0.36738999999999999</v>
          </cell>
          <cell r="DG50">
            <v>10.12555239614014</v>
          </cell>
          <cell r="DH50">
            <v>9.7581623961401398</v>
          </cell>
          <cell r="DI50">
            <v>0.36738999999999999</v>
          </cell>
          <cell r="DJ50">
            <v>0.36738999999999999</v>
          </cell>
          <cell r="DK50">
            <v>0</v>
          </cell>
          <cell r="DL50">
            <v>0</v>
          </cell>
          <cell r="DM50">
            <v>0</v>
          </cell>
          <cell r="DN50">
            <v>9.7581623961401398</v>
          </cell>
          <cell r="DS50">
            <v>0</v>
          </cell>
          <cell r="DT50">
            <v>0</v>
          </cell>
          <cell r="DU50">
            <v>0</v>
          </cell>
          <cell r="DV50">
            <v>9.7581623961401398</v>
          </cell>
          <cell r="DW50">
            <v>9.7581623961401398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 t="str">
            <v/>
          </cell>
          <cell r="FH50" t="str">
            <v/>
          </cell>
          <cell r="FI50" t="str">
            <v/>
          </cell>
          <cell r="FJ50">
            <v>1</v>
          </cell>
          <cell r="FK50" t="str">
            <v>1</v>
          </cell>
          <cell r="FN50">
            <v>10.12555239614014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2</v>
          </cell>
          <cell r="FW50">
            <v>0</v>
          </cell>
          <cell r="FX50">
            <v>2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10.12555239614014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2</v>
          </cell>
          <cell r="GT50">
            <v>0</v>
          </cell>
          <cell r="GU50">
            <v>2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10.12555239614014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2</v>
          </cell>
          <cell r="IL50">
            <v>0</v>
          </cell>
          <cell r="IM50">
            <v>2</v>
          </cell>
          <cell r="IN50">
            <v>10.12555239614014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2</v>
          </cell>
          <cell r="IW50">
            <v>0</v>
          </cell>
          <cell r="IX50">
            <v>2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0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2023</v>
          </cell>
          <cell r="OM50">
            <v>2024</v>
          </cell>
          <cell r="ON50">
            <v>2024</v>
          </cell>
          <cell r="OO50">
            <v>2024</v>
          </cell>
          <cell r="OP50" t="str">
            <v>с</v>
          </cell>
          <cell r="OT50">
            <v>12.150662875368168</v>
          </cell>
          <cell r="OV50">
            <v>0</v>
          </cell>
          <cell r="OW50">
            <v>0</v>
          </cell>
          <cell r="OX50">
            <v>0</v>
          </cell>
          <cell r="OY50">
            <v>0</v>
          </cell>
          <cell r="OZ50">
            <v>0</v>
          </cell>
        </row>
        <row r="51">
          <cell r="A51" t="str">
            <v>M_Che423</v>
          </cell>
          <cell r="B51" t="str">
            <v>1.1.1.4.2</v>
          </cell>
          <cell r="C51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51" t="str">
            <v>M_Che423</v>
          </cell>
          <cell r="E51">
            <v>18.280719003600002</v>
          </cell>
          <cell r="H51">
            <v>14.692857847600001</v>
          </cell>
          <cell r="J51">
            <v>17.154674868000001</v>
          </cell>
          <cell r="K51">
            <v>8.2533711190000005</v>
          </cell>
          <cell r="L51">
            <v>8.9013037490000002</v>
          </cell>
          <cell r="M51">
            <v>0</v>
          </cell>
          <cell r="N51">
            <v>0</v>
          </cell>
          <cell r="O51">
            <v>7.4177531241666674</v>
          </cell>
          <cell r="P51">
            <v>0</v>
          </cell>
          <cell r="Q51">
            <v>1.4835506248333328</v>
          </cell>
          <cell r="R51">
            <v>8.2533711190000005</v>
          </cell>
          <cell r="S51">
            <v>0</v>
          </cell>
          <cell r="T51">
            <v>0</v>
          </cell>
          <cell r="U51">
            <v>6.8778092658333341</v>
          </cell>
          <cell r="V51">
            <v>0</v>
          </cell>
          <cell r="W51">
            <v>1.3755618531666665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8.2533711190000005</v>
          </cell>
          <cell r="AQ51">
            <v>0</v>
          </cell>
          <cell r="AR51">
            <v>0</v>
          </cell>
          <cell r="AS51">
            <v>6.8778092658333341</v>
          </cell>
          <cell r="AT51">
            <v>0</v>
          </cell>
          <cell r="AU51">
            <v>1.3755618531666665</v>
          </cell>
          <cell r="AV51">
            <v>8.2533711190000005</v>
          </cell>
          <cell r="AW51">
            <v>0</v>
          </cell>
          <cell r="AX51">
            <v>0</v>
          </cell>
          <cell r="AY51">
            <v>6.8778092658333341</v>
          </cell>
          <cell r="AZ51">
            <v>0</v>
          </cell>
          <cell r="BA51">
            <v>1.3755618531666665</v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>
            <v>0</v>
          </cell>
          <cell r="BG51">
            <v>4.6655099629999999</v>
          </cell>
          <cell r="BH51">
            <v>0</v>
          </cell>
          <cell r="BI51">
            <v>0</v>
          </cell>
          <cell r="BJ51">
            <v>3.8879249691666669</v>
          </cell>
          <cell r="BK51">
            <v>0</v>
          </cell>
          <cell r="BL51">
            <v>0.77758499383333302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4.6655099629999999</v>
          </cell>
          <cell r="CF51">
            <v>0</v>
          </cell>
          <cell r="CG51">
            <v>0</v>
          </cell>
          <cell r="CH51">
            <v>3.8879249691666669</v>
          </cell>
          <cell r="CI51">
            <v>0</v>
          </cell>
          <cell r="CJ51">
            <v>0.77758499383333302</v>
          </cell>
          <cell r="CK51">
            <v>4.6655099629999999</v>
          </cell>
          <cell r="CL51">
            <v>0</v>
          </cell>
          <cell r="CM51">
            <v>0</v>
          </cell>
          <cell r="CN51">
            <v>3.8879249691666669</v>
          </cell>
          <cell r="CO51">
            <v>0</v>
          </cell>
          <cell r="CP51">
            <v>0.77758499383333302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15.233932500000002</v>
          </cell>
          <cell r="CY51">
            <v>0.93837011000000004</v>
          </cell>
          <cell r="CZ51">
            <v>1.9129591666666668</v>
          </cell>
          <cell r="DA51">
            <v>8.8187916666666659</v>
          </cell>
          <cell r="DB51">
            <v>3.5638115566666686</v>
          </cell>
          <cell r="DE51">
            <v>12.86288532</v>
          </cell>
          <cell r="DG51">
            <v>14.295562390000001</v>
          </cell>
          <cell r="DH51">
            <v>6.4874012100000016</v>
          </cell>
          <cell r="DI51">
            <v>7.8081611799999999</v>
          </cell>
          <cell r="DJ51">
            <v>0</v>
          </cell>
          <cell r="DK51">
            <v>0.266376</v>
          </cell>
          <cell r="DL51">
            <v>7.5417851799999998</v>
          </cell>
          <cell r="DM51">
            <v>0</v>
          </cell>
          <cell r="DN51">
            <v>6.4874012100000025</v>
          </cell>
          <cell r="DS51">
            <v>0</v>
          </cell>
          <cell r="DT51">
            <v>0</v>
          </cell>
          <cell r="DU51">
            <v>0</v>
          </cell>
          <cell r="DV51">
            <v>6.4874012100000025</v>
          </cell>
          <cell r="DW51">
            <v>6.4874012100000025</v>
          </cell>
          <cell r="DX51" t="str">
            <v/>
          </cell>
          <cell r="DY51" t="str">
            <v/>
          </cell>
          <cell r="DZ51" t="str">
            <v/>
          </cell>
          <cell r="EA51">
            <v>1</v>
          </cell>
          <cell r="EB51" t="str">
            <v>1</v>
          </cell>
          <cell r="EC51">
            <v>4.1163540300000001</v>
          </cell>
          <cell r="ED51">
            <v>0</v>
          </cell>
          <cell r="EE51">
            <v>0.98033599999999999</v>
          </cell>
          <cell r="EF51">
            <v>0.84117299999999995</v>
          </cell>
          <cell r="EG51">
            <v>2.2948450299999998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4.1163540300000001</v>
          </cell>
          <cell r="EX51">
            <v>0</v>
          </cell>
          <cell r="EY51">
            <v>0.98033599999999999</v>
          </cell>
          <cell r="EZ51">
            <v>0.84117299999999995</v>
          </cell>
          <cell r="FA51">
            <v>2.2948450299999998</v>
          </cell>
          <cell r="FB51">
            <v>4.1163540300000001</v>
          </cell>
          <cell r="FC51">
            <v>0</v>
          </cell>
          <cell r="FD51">
            <v>0.98033599999999999</v>
          </cell>
          <cell r="FE51">
            <v>0.84117299999999995</v>
          </cell>
          <cell r="FF51">
            <v>2.2948450299999998</v>
          </cell>
          <cell r="FG51" t="str">
            <v/>
          </cell>
          <cell r="FH51" t="str">
            <v/>
          </cell>
          <cell r="FI51" t="str">
            <v/>
          </cell>
          <cell r="FJ51">
            <v>1</v>
          </cell>
          <cell r="FK51" t="str">
            <v>1</v>
          </cell>
          <cell r="FN51">
            <v>15.233932500000002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1</v>
          </cell>
          <cell r="FW51">
            <v>0</v>
          </cell>
          <cell r="FX51">
            <v>1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15.233932500000002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1</v>
          </cell>
          <cell r="GT51">
            <v>0</v>
          </cell>
          <cell r="GU51">
            <v>1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15.233932500000002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1</v>
          </cell>
          <cell r="IL51">
            <v>0</v>
          </cell>
          <cell r="IM51">
            <v>1</v>
          </cell>
          <cell r="IN51">
            <v>15.233932500000002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1</v>
          </cell>
          <cell r="IW51">
            <v>0</v>
          </cell>
          <cell r="IX51">
            <v>1</v>
          </cell>
          <cell r="IY51">
            <v>12.86288532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1</v>
          </cell>
          <cell r="JH51">
            <v>0</v>
          </cell>
          <cell r="JI51">
            <v>1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12.86288532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1</v>
          </cell>
          <cell r="KZ51">
            <v>0</v>
          </cell>
          <cell r="LA51">
            <v>1</v>
          </cell>
          <cell r="LB51">
            <v>12.86288532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1</v>
          </cell>
          <cell r="LK51">
            <v>0</v>
          </cell>
          <cell r="LL51">
            <v>1</v>
          </cell>
          <cell r="LQ51">
            <v>0</v>
          </cell>
          <cell r="LR51">
            <v>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2021</v>
          </cell>
          <cell r="OM51">
            <v>2024</v>
          </cell>
          <cell r="ON51">
            <v>2024</v>
          </cell>
          <cell r="OO51">
            <v>2024</v>
          </cell>
          <cell r="OP51" t="str">
            <v>с</v>
          </cell>
          <cell r="OT51">
            <v>18.280719003600002</v>
          </cell>
          <cell r="OV51">
            <v>0</v>
          </cell>
          <cell r="OW51">
            <v>0</v>
          </cell>
          <cell r="OX51">
            <v>0</v>
          </cell>
          <cell r="OY51">
            <v>1</v>
          </cell>
          <cell r="OZ51">
            <v>12.86288532</v>
          </cell>
        </row>
        <row r="52">
          <cell r="A52" t="str">
            <v>Г</v>
          </cell>
          <cell r="B52" t="str">
            <v>1.1.2</v>
          </cell>
          <cell r="C52" t="str">
            <v>Реконструкция, модернизация, техническое перевооружение всего, в том числе:</v>
          </cell>
          <cell r="D52" t="str">
            <v>Г</v>
          </cell>
          <cell r="E52">
            <v>8289.683557514827</v>
          </cell>
          <cell r="H52">
            <v>3054.6261516534323</v>
          </cell>
          <cell r="J52">
            <v>10063.604737176896</v>
          </cell>
          <cell r="K52">
            <v>6131.0025343913958</v>
          </cell>
          <cell r="L52">
            <v>3932.6022027855006</v>
          </cell>
          <cell r="M52">
            <v>818.12398278000001</v>
          </cell>
          <cell r="N52">
            <v>0</v>
          </cell>
          <cell r="O52">
            <v>245.11748446749993</v>
          </cell>
          <cell r="P52">
            <v>749.55393913499995</v>
          </cell>
          <cell r="Q52">
            <v>2119.8067964030001</v>
          </cell>
          <cell r="R52">
            <v>2695.3227910510886</v>
          </cell>
          <cell r="S52">
            <v>1565.254822894349</v>
          </cell>
          <cell r="T52">
            <v>0</v>
          </cell>
          <cell r="U52">
            <v>115.30658192186137</v>
          </cell>
          <cell r="V52">
            <v>0</v>
          </cell>
          <cell r="W52">
            <v>1014.7613862348783</v>
          </cell>
          <cell r="X52">
            <v>143.09280009999998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143.09280009999998</v>
          </cell>
          <cell r="AD52">
            <v>158.47204128000001</v>
          </cell>
          <cell r="AE52">
            <v>0</v>
          </cell>
          <cell r="AF52">
            <v>0</v>
          </cell>
          <cell r="AG52">
            <v>21.123742916666668</v>
          </cell>
          <cell r="AH52">
            <v>0</v>
          </cell>
          <cell r="AI52">
            <v>137.34829836333336</v>
          </cell>
          <cell r="AJ52">
            <v>136.11515722000001</v>
          </cell>
          <cell r="AK52">
            <v>0</v>
          </cell>
          <cell r="AL52">
            <v>0</v>
          </cell>
          <cell r="AM52">
            <v>37.460991016666668</v>
          </cell>
          <cell r="AN52">
            <v>0</v>
          </cell>
          <cell r="AO52">
            <v>98.654166203333332</v>
          </cell>
          <cell r="AP52">
            <v>2257.6427924510886</v>
          </cell>
          <cell r="AQ52">
            <v>1565.254822894349</v>
          </cell>
          <cell r="AR52">
            <v>0</v>
          </cell>
          <cell r="AS52">
            <v>56.72184798852804</v>
          </cell>
          <cell r="AT52">
            <v>0</v>
          </cell>
          <cell r="AU52">
            <v>635.66612156821168</v>
          </cell>
          <cell r="AV52">
            <v>2257.6427924510886</v>
          </cell>
          <cell r="AW52">
            <v>1565.254822894349</v>
          </cell>
          <cell r="AX52">
            <v>0</v>
          </cell>
          <cell r="AY52">
            <v>56.72184798852804</v>
          </cell>
          <cell r="AZ52">
            <v>0</v>
          </cell>
          <cell r="BA52">
            <v>635.66612156821168</v>
          </cell>
          <cell r="BB52">
            <v>1</v>
          </cell>
          <cell r="BC52" t="str">
            <v/>
          </cell>
          <cell r="BD52">
            <v>3</v>
          </cell>
          <cell r="BE52">
            <v>4</v>
          </cell>
          <cell r="BF52" t="str">
            <v>1 3 4</v>
          </cell>
          <cell r="BG52">
            <v>895.94512852999992</v>
          </cell>
          <cell r="BH52">
            <v>0</v>
          </cell>
          <cell r="BI52">
            <v>0</v>
          </cell>
          <cell r="BJ52">
            <v>93.196096545385842</v>
          </cell>
          <cell r="BK52">
            <v>0</v>
          </cell>
          <cell r="BL52">
            <v>802.74903198461413</v>
          </cell>
          <cell r="BM52">
            <v>143.09280009999998</v>
          </cell>
          <cell r="BN52">
            <v>0</v>
          </cell>
          <cell r="BO52">
            <v>0</v>
          </cell>
          <cell r="BP52">
            <v>1.4348072249999999</v>
          </cell>
          <cell r="BQ52">
            <v>0</v>
          </cell>
          <cell r="BR52">
            <v>141.65799287499999</v>
          </cell>
          <cell r="BS52">
            <v>158.47204128000001</v>
          </cell>
          <cell r="BT52">
            <v>0</v>
          </cell>
          <cell r="BU52">
            <v>0</v>
          </cell>
          <cell r="BV52">
            <v>19.688935691666668</v>
          </cell>
          <cell r="BW52">
            <v>0</v>
          </cell>
          <cell r="BX52">
            <v>138.78310558833334</v>
          </cell>
          <cell r="BY52">
            <v>136.11515722000001</v>
          </cell>
          <cell r="BZ52">
            <v>0</v>
          </cell>
          <cell r="CA52">
            <v>0</v>
          </cell>
          <cell r="CB52">
            <v>37.460991016666668</v>
          </cell>
          <cell r="CC52">
            <v>0</v>
          </cell>
          <cell r="CD52">
            <v>98.654166203333332</v>
          </cell>
          <cell r="CE52">
            <v>458.26512993</v>
          </cell>
          <cell r="CF52">
            <v>0</v>
          </cell>
          <cell r="CG52">
            <v>0</v>
          </cell>
          <cell r="CH52">
            <v>34.611362612052503</v>
          </cell>
          <cell r="CI52">
            <v>0</v>
          </cell>
          <cell r="CJ52">
            <v>423.65376731794754</v>
          </cell>
          <cell r="CK52">
            <v>458.26512993</v>
          </cell>
          <cell r="CL52">
            <v>0</v>
          </cell>
          <cell r="CM52">
            <v>0</v>
          </cell>
          <cell r="CN52">
            <v>34.611362612052503</v>
          </cell>
          <cell r="CO52">
            <v>0</v>
          </cell>
          <cell r="CP52">
            <v>423.65376731794754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11773.071493446381</v>
          </cell>
          <cell r="CY52">
            <v>2007.6103241393257</v>
          </cell>
          <cell r="CZ52">
            <v>3841.5348877713004</v>
          </cell>
          <cell r="DA52">
            <v>3963.2928893735866</v>
          </cell>
          <cell r="DB52">
            <v>1960.6333921621663</v>
          </cell>
          <cell r="DE52">
            <v>2130.0690368678602</v>
          </cell>
          <cell r="DG52">
            <v>8311.1586285089288</v>
          </cell>
          <cell r="DH52">
            <v>5662.7485179589294</v>
          </cell>
          <cell r="DI52">
            <v>2648.4101105499999</v>
          </cell>
          <cell r="DJ52">
            <v>221.79169244000005</v>
          </cell>
          <cell r="DK52">
            <v>951.39924857999995</v>
          </cell>
          <cell r="DL52">
            <v>1337.37306115</v>
          </cell>
          <cell r="DM52">
            <v>137.84610837999995</v>
          </cell>
          <cell r="DN52">
            <v>7232.8990647759756</v>
          </cell>
          <cell r="DS52">
            <v>221.07634505263158</v>
          </cell>
          <cell r="DT52">
            <v>970.22431536842123</v>
          </cell>
          <cell r="DU52">
            <v>982.58513645830863</v>
          </cell>
          <cell r="DV52">
            <v>5059.0132678966138</v>
          </cell>
          <cell r="DW52">
            <v>5059.0132678966138</v>
          </cell>
          <cell r="DX52">
            <v>1</v>
          </cell>
          <cell r="DY52">
            <v>1</v>
          </cell>
          <cell r="DZ52">
            <v>1</v>
          </cell>
          <cell r="EA52">
            <v>1</v>
          </cell>
          <cell r="EB52" t="str">
            <v>1 1 1 1</v>
          </cell>
          <cell r="EC52">
            <v>3466.8500087699999</v>
          </cell>
          <cell r="ED52">
            <v>36.684146650000002</v>
          </cell>
          <cell r="EE52">
            <v>1997.2028118200003</v>
          </cell>
          <cell r="EF52">
            <v>1190.2507855899999</v>
          </cell>
          <cell r="EG52">
            <v>242.71226471</v>
          </cell>
          <cell r="EH52">
            <v>210.02252780000003</v>
          </cell>
          <cell r="EI52">
            <v>3.2610385900000001</v>
          </cell>
          <cell r="EJ52">
            <v>51.45580812</v>
          </cell>
          <cell r="EK52">
            <v>131.85455195</v>
          </cell>
          <cell r="EL52">
            <v>23.451129139999999</v>
          </cell>
          <cell r="EM52">
            <v>921.71309960000008</v>
          </cell>
          <cell r="EN52">
            <v>14.308171959999999</v>
          </cell>
          <cell r="EO52">
            <v>284.17694648000003</v>
          </cell>
          <cell r="EP52">
            <v>537.84153619999995</v>
          </cell>
          <cell r="EQ52">
            <v>85.386444959999992</v>
          </cell>
          <cell r="ER52">
            <v>933.33469089999994</v>
          </cell>
          <cell r="ES52">
            <v>7.9436274600000001</v>
          </cell>
          <cell r="ET52">
            <v>776.0449337099999</v>
          </cell>
          <cell r="EU52">
            <v>97.98565576</v>
          </cell>
          <cell r="EV52">
            <v>51.360473970000008</v>
          </cell>
          <cell r="EW52">
            <v>1401.7796904700001</v>
          </cell>
          <cell r="EX52">
            <v>11.171308639999999</v>
          </cell>
          <cell r="EY52">
            <v>885.52512351000007</v>
          </cell>
          <cell r="EZ52">
            <v>422.56904168</v>
          </cell>
          <cell r="FA52">
            <v>82.514216639999972</v>
          </cell>
          <cell r="FB52">
            <v>1401.7796904700001</v>
          </cell>
          <cell r="FC52">
            <v>11.171308639999999</v>
          </cell>
          <cell r="FD52">
            <v>885.52512351000007</v>
          </cell>
          <cell r="FE52">
            <v>422.56904168</v>
          </cell>
          <cell r="FF52">
            <v>82.514216639999972</v>
          </cell>
          <cell r="FG52">
            <v>1</v>
          </cell>
          <cell r="FH52">
            <v>1</v>
          </cell>
          <cell r="FI52">
            <v>1</v>
          </cell>
          <cell r="FJ52">
            <v>1</v>
          </cell>
          <cell r="FK52" t="str">
            <v>1 1 1 1</v>
          </cell>
          <cell r="FN52">
            <v>11773.071493446381</v>
          </cell>
          <cell r="FO52">
            <v>0</v>
          </cell>
          <cell r="FP52">
            <v>410.43100000000004</v>
          </cell>
          <cell r="FQ52">
            <v>0</v>
          </cell>
          <cell r="FR52">
            <v>1452.1193482625131</v>
          </cell>
          <cell r="FS52">
            <v>1310.5793482625131</v>
          </cell>
          <cell r="FT52">
            <v>73.739999999999995</v>
          </cell>
          <cell r="FU52">
            <v>67.8</v>
          </cell>
          <cell r="FV52">
            <v>123369</v>
          </cell>
          <cell r="FW52">
            <v>0</v>
          </cell>
          <cell r="FX52">
            <v>123369</v>
          </cell>
          <cell r="FZ52">
            <v>758.40588715000001</v>
          </cell>
          <cell r="GA52">
            <v>0</v>
          </cell>
          <cell r="GB52">
            <v>14.109</v>
          </cell>
          <cell r="GC52">
            <v>0</v>
          </cell>
          <cell r="GD52">
            <v>323.55900000000003</v>
          </cell>
          <cell r="GE52">
            <v>323.55900000000003</v>
          </cell>
          <cell r="GF52">
            <v>0</v>
          </cell>
          <cell r="GG52">
            <v>0</v>
          </cell>
          <cell r="GH52">
            <v>5039</v>
          </cell>
          <cell r="GI52">
            <v>0</v>
          </cell>
          <cell r="GJ52">
            <v>5039</v>
          </cell>
          <cell r="GK52">
            <v>3254.0160665748567</v>
          </cell>
          <cell r="GL52">
            <v>0</v>
          </cell>
          <cell r="GM52">
            <v>148.66199999999998</v>
          </cell>
          <cell r="GN52">
            <v>0</v>
          </cell>
          <cell r="GO52">
            <v>719.05332527825828</v>
          </cell>
          <cell r="GP52">
            <v>657.83932527825834</v>
          </cell>
          <cell r="GQ52">
            <v>0</v>
          </cell>
          <cell r="GR52">
            <v>61.213999999999999</v>
          </cell>
          <cell r="GS52">
            <v>2276</v>
          </cell>
          <cell r="GT52">
            <v>0</v>
          </cell>
          <cell r="GU52">
            <v>2276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3254.0160665748567</v>
          </cell>
          <cell r="ID52">
            <v>0</v>
          </cell>
          <cell r="IE52">
            <v>148.66199999999998</v>
          </cell>
          <cell r="IF52">
            <v>0</v>
          </cell>
          <cell r="IG52">
            <v>719.05332527825828</v>
          </cell>
          <cell r="IH52">
            <v>657.83932527825834</v>
          </cell>
          <cell r="II52">
            <v>0</v>
          </cell>
          <cell r="IJ52">
            <v>61.213999999999999</v>
          </cell>
          <cell r="IK52">
            <v>2276</v>
          </cell>
          <cell r="IL52">
            <v>0</v>
          </cell>
          <cell r="IM52">
            <v>2276</v>
          </cell>
          <cell r="IN52">
            <v>3254.0160665748567</v>
          </cell>
          <cell r="IO52">
            <v>0</v>
          </cell>
          <cell r="IP52">
            <v>148.66199999999998</v>
          </cell>
          <cell r="IQ52">
            <v>0</v>
          </cell>
          <cell r="IR52">
            <v>719.05332527825828</v>
          </cell>
          <cell r="IS52">
            <v>657.83932527825834</v>
          </cell>
          <cell r="IT52">
            <v>0</v>
          </cell>
          <cell r="IU52">
            <v>61.213999999999999</v>
          </cell>
          <cell r="IV52">
            <v>2276</v>
          </cell>
          <cell r="IW52">
            <v>0</v>
          </cell>
          <cell r="IX52">
            <v>2276</v>
          </cell>
          <cell r="IY52">
            <v>3464.8544089900006</v>
          </cell>
          <cell r="IZ52">
            <v>0</v>
          </cell>
          <cell r="JA52">
            <v>158.99700000000001</v>
          </cell>
          <cell r="JB52">
            <v>0</v>
          </cell>
          <cell r="JC52">
            <v>698.12799999999993</v>
          </cell>
          <cell r="JD52">
            <v>638.42799999999988</v>
          </cell>
          <cell r="JE52">
            <v>0</v>
          </cell>
          <cell r="JF52">
            <v>59.7</v>
          </cell>
          <cell r="JG52">
            <v>4800</v>
          </cell>
          <cell r="JH52">
            <v>0</v>
          </cell>
          <cell r="JI52">
            <v>4800</v>
          </cell>
          <cell r="JJ52">
            <v>166.82267041</v>
          </cell>
          <cell r="JK52">
            <v>0</v>
          </cell>
          <cell r="JL52">
            <v>7.0890000000000004</v>
          </cell>
          <cell r="JM52">
            <v>0</v>
          </cell>
          <cell r="JN52">
            <v>126.196</v>
          </cell>
          <cell r="JO52">
            <v>126.196</v>
          </cell>
          <cell r="JP52">
            <v>0</v>
          </cell>
          <cell r="JQ52">
            <v>0</v>
          </cell>
          <cell r="JR52">
            <v>1</v>
          </cell>
          <cell r="JS52">
            <v>0</v>
          </cell>
          <cell r="JT52">
            <v>1</v>
          </cell>
          <cell r="JU52">
            <v>342.77081932999999</v>
          </cell>
          <cell r="JV52">
            <v>0</v>
          </cell>
          <cell r="JW52">
            <v>17.832999999999998</v>
          </cell>
          <cell r="JX52">
            <v>0</v>
          </cell>
          <cell r="JY52">
            <v>250.94800000000001</v>
          </cell>
          <cell r="JZ52">
            <v>250.94800000000001</v>
          </cell>
          <cell r="KA52">
            <v>0</v>
          </cell>
          <cell r="KB52">
            <v>0</v>
          </cell>
          <cell r="KC52">
            <v>32</v>
          </cell>
          <cell r="KD52">
            <v>0</v>
          </cell>
          <cell r="KE52">
            <v>32</v>
          </cell>
          <cell r="KF52">
            <v>694.4617517800001</v>
          </cell>
          <cell r="KG52">
            <v>0</v>
          </cell>
          <cell r="KH52">
            <v>91.14</v>
          </cell>
          <cell r="KI52">
            <v>0</v>
          </cell>
          <cell r="KJ52">
            <v>184.57</v>
          </cell>
          <cell r="KK52">
            <v>184.57</v>
          </cell>
          <cell r="KL52">
            <v>0</v>
          </cell>
          <cell r="KM52">
            <v>0</v>
          </cell>
          <cell r="KN52">
            <v>40</v>
          </cell>
          <cell r="KO52">
            <v>0</v>
          </cell>
          <cell r="KP52">
            <v>40</v>
          </cell>
          <cell r="KQ52">
            <v>2260.7991674700006</v>
          </cell>
          <cell r="KR52">
            <v>0</v>
          </cell>
          <cell r="KS52">
            <v>42.935000000000002</v>
          </cell>
          <cell r="KT52">
            <v>0</v>
          </cell>
          <cell r="KU52">
            <v>136.41400000000002</v>
          </cell>
          <cell r="KV52">
            <v>76.713999999999999</v>
          </cell>
          <cell r="KW52">
            <v>0</v>
          </cell>
          <cell r="KX52">
            <v>59.7</v>
          </cell>
          <cell r="KY52">
            <v>4727</v>
          </cell>
          <cell r="KZ52">
            <v>0</v>
          </cell>
          <cell r="LA52">
            <v>4727</v>
          </cell>
          <cell r="LB52">
            <v>2260.7991674700006</v>
          </cell>
          <cell r="LC52">
            <v>0</v>
          </cell>
          <cell r="LD52">
            <v>42.935000000000002</v>
          </cell>
          <cell r="LE52">
            <v>0</v>
          </cell>
          <cell r="LF52">
            <v>136.41400000000002</v>
          </cell>
          <cell r="LG52">
            <v>76.713999999999999</v>
          </cell>
          <cell r="LH52">
            <v>0</v>
          </cell>
          <cell r="LI52">
            <v>59.7</v>
          </cell>
          <cell r="LJ52">
            <v>4727</v>
          </cell>
          <cell r="LK52">
            <v>0</v>
          </cell>
          <cell r="LL52">
            <v>4727</v>
          </cell>
          <cell r="LQ52">
            <v>0</v>
          </cell>
          <cell r="LR52">
            <v>165.4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55.8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55.8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55.8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55.8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55.8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 t="str">
            <v>нд</v>
          </cell>
          <cell r="OM52" t="str">
            <v>нд</v>
          </cell>
          <cell r="ON52" t="str">
            <v>нд</v>
          </cell>
          <cell r="OO52" t="str">
            <v>нд</v>
          </cell>
          <cell r="OP52" t="str">
            <v>нд</v>
          </cell>
          <cell r="OT52">
            <v>19358.295430747363</v>
          </cell>
          <cell r="OV52">
            <v>1030.1889999999999</v>
          </cell>
          <cell r="OW52">
            <v>253.26600000000002</v>
          </cell>
          <cell r="OX52">
            <v>0</v>
          </cell>
          <cell r="OY52">
            <v>14426</v>
          </cell>
          <cell r="OZ52">
            <v>5437.2622816000003</v>
          </cell>
        </row>
        <row r="53">
          <cell r="A53" t="str">
            <v>Г</v>
          </cell>
          <cell r="B53" t="str">
            <v>1.1.2.1</v>
          </cell>
          <cell r="C53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53" t="str">
            <v>Г</v>
          </cell>
          <cell r="E53">
            <v>3031.2836906234952</v>
          </cell>
          <cell r="H53">
            <v>1367.0761919559998</v>
          </cell>
          <cell r="J53">
            <v>5655.747680542996</v>
          </cell>
          <cell r="K53">
            <v>1723.1454777574959</v>
          </cell>
          <cell r="L53">
            <v>3932.6022027855006</v>
          </cell>
          <cell r="M53">
            <v>818.12398278000001</v>
          </cell>
          <cell r="N53">
            <v>0</v>
          </cell>
          <cell r="O53">
            <v>245.11748446749993</v>
          </cell>
          <cell r="P53">
            <v>749.55393913499995</v>
          </cell>
          <cell r="Q53">
            <v>2119.8067964030001</v>
          </cell>
          <cell r="R53">
            <v>1377.1161910174951</v>
          </cell>
          <cell r="S53">
            <v>1273.351867894349</v>
          </cell>
          <cell r="T53">
            <v>0</v>
          </cell>
          <cell r="U53">
            <v>26.541052580955</v>
          </cell>
          <cell r="V53">
            <v>0</v>
          </cell>
          <cell r="W53">
            <v>77.223270542190988</v>
          </cell>
          <cell r="X53">
            <v>38.691158299999998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38.691158299999998</v>
          </cell>
          <cell r="AD53">
            <v>1.65545491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1.65545491</v>
          </cell>
          <cell r="AJ53">
            <v>15.25745515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15.25745515</v>
          </cell>
          <cell r="AP53">
            <v>1321.512122657495</v>
          </cell>
          <cell r="AQ53">
            <v>1273.351867894349</v>
          </cell>
          <cell r="AR53">
            <v>0</v>
          </cell>
          <cell r="AS53">
            <v>26.541052580955</v>
          </cell>
          <cell r="AT53">
            <v>0</v>
          </cell>
          <cell r="AU53">
            <v>21.619202182190993</v>
          </cell>
          <cell r="AV53">
            <v>1321.512122657495</v>
          </cell>
          <cell r="AW53">
            <v>1273.351867894349</v>
          </cell>
          <cell r="AX53">
            <v>0</v>
          </cell>
          <cell r="AY53">
            <v>26.541052580955</v>
          </cell>
          <cell r="AZ53">
            <v>0</v>
          </cell>
          <cell r="BA53">
            <v>21.619202182190993</v>
          </cell>
          <cell r="BB53">
            <v>1</v>
          </cell>
          <cell r="BC53" t="str">
            <v/>
          </cell>
          <cell r="BD53">
            <v>3</v>
          </cell>
          <cell r="BE53">
            <v>4</v>
          </cell>
          <cell r="BF53" t="str">
            <v>1 3 4</v>
          </cell>
          <cell r="BG53">
            <v>58.937979089999999</v>
          </cell>
          <cell r="BH53">
            <v>0</v>
          </cell>
          <cell r="BI53">
            <v>0</v>
          </cell>
          <cell r="BJ53">
            <v>2.778258941666667</v>
          </cell>
          <cell r="BK53">
            <v>0</v>
          </cell>
          <cell r="BL53">
            <v>56.159720148333328</v>
          </cell>
          <cell r="BM53">
            <v>38.691158299999998</v>
          </cell>
          <cell r="BN53">
            <v>0</v>
          </cell>
          <cell r="BO53">
            <v>0</v>
          </cell>
          <cell r="BP53">
            <v>1.4348072249999999</v>
          </cell>
          <cell r="BQ53">
            <v>0</v>
          </cell>
          <cell r="BR53">
            <v>37.256351074999998</v>
          </cell>
          <cell r="BS53">
            <v>1.65545491</v>
          </cell>
          <cell r="BT53">
            <v>0</v>
          </cell>
          <cell r="BU53">
            <v>0</v>
          </cell>
          <cell r="BV53">
            <v>-1.4348072249999999</v>
          </cell>
          <cell r="BW53">
            <v>0</v>
          </cell>
          <cell r="BX53">
            <v>3.0902621349999997</v>
          </cell>
          <cell r="BY53">
            <v>15.25745515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15.25745515</v>
          </cell>
          <cell r="CE53">
            <v>3.3339107300000004</v>
          </cell>
          <cell r="CF53">
            <v>0</v>
          </cell>
          <cell r="CG53">
            <v>0</v>
          </cell>
          <cell r="CH53">
            <v>2.778258941666667</v>
          </cell>
          <cell r="CI53">
            <v>0</v>
          </cell>
          <cell r="CJ53">
            <v>0.55565178833333317</v>
          </cell>
          <cell r="CK53">
            <v>3.3339107300000004</v>
          </cell>
          <cell r="CL53">
            <v>0</v>
          </cell>
          <cell r="CM53">
            <v>0</v>
          </cell>
          <cell r="CN53">
            <v>2.778258941666667</v>
          </cell>
          <cell r="CO53">
            <v>0</v>
          </cell>
          <cell r="CP53">
            <v>0.55565178833333317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11773.071493446381</v>
          </cell>
          <cell r="CY53">
            <v>2007.6103241393257</v>
          </cell>
          <cell r="CZ53">
            <v>3841.5348877713004</v>
          </cell>
          <cell r="DA53">
            <v>3963.2928893735866</v>
          </cell>
          <cell r="DB53">
            <v>1960.6333921621663</v>
          </cell>
          <cell r="DE53">
            <v>454.41951043</v>
          </cell>
          <cell r="DG53">
            <v>4733.5171824795798</v>
          </cell>
          <cell r="DH53">
            <v>2085.1070719295794</v>
          </cell>
          <cell r="DI53">
            <v>2648.4101105499999</v>
          </cell>
          <cell r="DJ53">
            <v>221.79169244000005</v>
          </cell>
          <cell r="DK53">
            <v>951.39924857999995</v>
          </cell>
          <cell r="DL53">
            <v>1337.37306115</v>
          </cell>
          <cell r="DM53">
            <v>137.84610837999995</v>
          </cell>
          <cell r="DN53">
            <v>7232.8990647759756</v>
          </cell>
          <cell r="DS53">
            <v>221.07634505263158</v>
          </cell>
          <cell r="DT53">
            <v>970.22431536842123</v>
          </cell>
          <cell r="DU53">
            <v>982.58513645830863</v>
          </cell>
          <cell r="DV53">
            <v>5059.0132678966138</v>
          </cell>
          <cell r="DW53">
            <v>5059.0132678966138</v>
          </cell>
          <cell r="DX53">
            <v>1</v>
          </cell>
          <cell r="DY53">
            <v>1</v>
          </cell>
          <cell r="DZ53">
            <v>1</v>
          </cell>
          <cell r="EA53" t="str">
            <v/>
          </cell>
          <cell r="EB53" t="str">
            <v>1 1 1</v>
          </cell>
          <cell r="EC53">
            <v>3466.8500087699999</v>
          </cell>
          <cell r="ED53">
            <v>36.684146650000002</v>
          </cell>
          <cell r="EE53">
            <v>1997.2028118200003</v>
          </cell>
          <cell r="EF53">
            <v>1190.2507855899999</v>
          </cell>
          <cell r="EG53">
            <v>242.71226471</v>
          </cell>
          <cell r="EH53">
            <v>210.02252780000003</v>
          </cell>
          <cell r="EI53">
            <v>3.2610385900000001</v>
          </cell>
          <cell r="EJ53">
            <v>51.45580812</v>
          </cell>
          <cell r="EK53">
            <v>131.85455195</v>
          </cell>
          <cell r="EL53">
            <v>23.451129139999999</v>
          </cell>
          <cell r="EM53">
            <v>921.71309960000008</v>
          </cell>
          <cell r="EN53">
            <v>14.308171959999999</v>
          </cell>
          <cell r="EO53">
            <v>284.17694648000003</v>
          </cell>
          <cell r="EP53">
            <v>537.84153619999995</v>
          </cell>
          <cell r="EQ53">
            <v>85.386444959999992</v>
          </cell>
          <cell r="ER53">
            <v>933.33469089999994</v>
          </cell>
          <cell r="ES53">
            <v>7.9436274600000001</v>
          </cell>
          <cell r="ET53">
            <v>776.0449337099999</v>
          </cell>
          <cell r="EU53">
            <v>97.98565576</v>
          </cell>
          <cell r="EV53">
            <v>51.360473970000008</v>
          </cell>
          <cell r="EW53">
            <v>1401.7796904700001</v>
          </cell>
          <cell r="EX53">
            <v>11.171308639999999</v>
          </cell>
          <cell r="EY53">
            <v>885.52512351000007</v>
          </cell>
          <cell r="EZ53">
            <v>422.56904168</v>
          </cell>
          <cell r="FA53">
            <v>82.514216639999972</v>
          </cell>
          <cell r="FB53">
            <v>1401.7796904700001</v>
          </cell>
          <cell r="FC53">
            <v>11.171308639999999</v>
          </cell>
          <cell r="FD53">
            <v>885.52512351000007</v>
          </cell>
          <cell r="FE53">
            <v>422.56904168</v>
          </cell>
          <cell r="FF53">
            <v>82.514216639999972</v>
          </cell>
          <cell r="FG53">
            <v>1</v>
          </cell>
          <cell r="FH53">
            <v>1</v>
          </cell>
          <cell r="FI53">
            <v>1</v>
          </cell>
          <cell r="FJ53">
            <v>1</v>
          </cell>
          <cell r="FK53" t="str">
            <v>1 1 1 1</v>
          </cell>
          <cell r="FN53">
            <v>11773.071493446381</v>
          </cell>
          <cell r="FO53">
            <v>0</v>
          </cell>
          <cell r="FP53">
            <v>410.43100000000004</v>
          </cell>
          <cell r="FQ53">
            <v>0</v>
          </cell>
          <cell r="FR53">
            <v>1452.1193482625131</v>
          </cell>
          <cell r="FS53">
            <v>1310.5793482625131</v>
          </cell>
          <cell r="FT53">
            <v>73.739999999999995</v>
          </cell>
          <cell r="FU53">
            <v>67.8</v>
          </cell>
          <cell r="FV53">
            <v>123369</v>
          </cell>
          <cell r="FW53">
            <v>0</v>
          </cell>
          <cell r="FX53">
            <v>123369</v>
          </cell>
          <cell r="FZ53">
            <v>758.40588715000001</v>
          </cell>
          <cell r="GA53">
            <v>0</v>
          </cell>
          <cell r="GB53">
            <v>14.109</v>
          </cell>
          <cell r="GC53">
            <v>0</v>
          </cell>
          <cell r="GD53">
            <v>323.55900000000003</v>
          </cell>
          <cell r="GE53">
            <v>323.55900000000003</v>
          </cell>
          <cell r="GF53">
            <v>0</v>
          </cell>
          <cell r="GG53">
            <v>0</v>
          </cell>
          <cell r="GH53">
            <v>5039</v>
          </cell>
          <cell r="GI53">
            <v>0</v>
          </cell>
          <cell r="GJ53">
            <v>5039</v>
          </cell>
          <cell r="GK53">
            <v>3254.0160665748567</v>
          </cell>
          <cell r="GL53">
            <v>0</v>
          </cell>
          <cell r="GM53">
            <v>148.66199999999998</v>
          </cell>
          <cell r="GN53">
            <v>0</v>
          </cell>
          <cell r="GO53">
            <v>719.05332527825828</v>
          </cell>
          <cell r="GP53">
            <v>657.83932527825834</v>
          </cell>
          <cell r="GQ53">
            <v>0</v>
          </cell>
          <cell r="GR53">
            <v>61.213999999999999</v>
          </cell>
          <cell r="GS53">
            <v>2276</v>
          </cell>
          <cell r="GT53">
            <v>0</v>
          </cell>
          <cell r="GU53">
            <v>2276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3254.0160665748567</v>
          </cell>
          <cell r="ID53">
            <v>0</v>
          </cell>
          <cell r="IE53">
            <v>148.66199999999998</v>
          </cell>
          <cell r="IF53">
            <v>0</v>
          </cell>
          <cell r="IG53">
            <v>719.05332527825828</v>
          </cell>
          <cell r="IH53">
            <v>657.83932527825834</v>
          </cell>
          <cell r="II53">
            <v>0</v>
          </cell>
          <cell r="IJ53">
            <v>61.213999999999999</v>
          </cell>
          <cell r="IK53">
            <v>2276</v>
          </cell>
          <cell r="IL53">
            <v>0</v>
          </cell>
          <cell r="IM53">
            <v>2276</v>
          </cell>
          <cell r="IN53">
            <v>3254.0160665748567</v>
          </cell>
          <cell r="IO53">
            <v>0</v>
          </cell>
          <cell r="IP53">
            <v>148.66199999999998</v>
          </cell>
          <cell r="IQ53">
            <v>0</v>
          </cell>
          <cell r="IR53">
            <v>719.05332527825828</v>
          </cell>
          <cell r="IS53">
            <v>657.83932527825834</v>
          </cell>
          <cell r="IT53">
            <v>0</v>
          </cell>
          <cell r="IU53">
            <v>61.213999999999999</v>
          </cell>
          <cell r="IV53">
            <v>2276</v>
          </cell>
          <cell r="IW53">
            <v>0</v>
          </cell>
          <cell r="IX53">
            <v>2276</v>
          </cell>
          <cell r="IY53">
            <v>3464.8544089900006</v>
          </cell>
          <cell r="IZ53">
            <v>0</v>
          </cell>
          <cell r="JA53">
            <v>158.99700000000001</v>
          </cell>
          <cell r="JB53">
            <v>0</v>
          </cell>
          <cell r="JC53">
            <v>698.12799999999993</v>
          </cell>
          <cell r="JD53">
            <v>638.42799999999988</v>
          </cell>
          <cell r="JE53">
            <v>0</v>
          </cell>
          <cell r="JF53">
            <v>59.7</v>
          </cell>
          <cell r="JG53">
            <v>4800</v>
          </cell>
          <cell r="JH53">
            <v>0</v>
          </cell>
          <cell r="JI53">
            <v>4800</v>
          </cell>
          <cell r="JJ53">
            <v>166.82267041</v>
          </cell>
          <cell r="JK53">
            <v>0</v>
          </cell>
          <cell r="JL53">
            <v>7.0890000000000004</v>
          </cell>
          <cell r="JM53">
            <v>0</v>
          </cell>
          <cell r="JN53">
            <v>126.196</v>
          </cell>
          <cell r="JO53">
            <v>126.196</v>
          </cell>
          <cell r="JP53">
            <v>0</v>
          </cell>
          <cell r="JQ53">
            <v>0</v>
          </cell>
          <cell r="JR53">
            <v>1</v>
          </cell>
          <cell r="JS53">
            <v>0</v>
          </cell>
          <cell r="JT53">
            <v>1</v>
          </cell>
          <cell r="JU53">
            <v>342.77081932999999</v>
          </cell>
          <cell r="JV53">
            <v>0</v>
          </cell>
          <cell r="JW53">
            <v>17.832999999999998</v>
          </cell>
          <cell r="JX53">
            <v>0</v>
          </cell>
          <cell r="JY53">
            <v>250.94800000000001</v>
          </cell>
          <cell r="JZ53">
            <v>250.94800000000001</v>
          </cell>
          <cell r="KA53">
            <v>0</v>
          </cell>
          <cell r="KB53">
            <v>0</v>
          </cell>
          <cell r="KC53">
            <v>32</v>
          </cell>
          <cell r="KD53">
            <v>0</v>
          </cell>
          <cell r="KE53">
            <v>32</v>
          </cell>
          <cell r="KF53">
            <v>694.4617517800001</v>
          </cell>
          <cell r="KG53">
            <v>0</v>
          </cell>
          <cell r="KH53">
            <v>91.14</v>
          </cell>
          <cell r="KI53">
            <v>0</v>
          </cell>
          <cell r="KJ53">
            <v>184.57</v>
          </cell>
          <cell r="KK53">
            <v>184.57</v>
          </cell>
          <cell r="KL53">
            <v>0</v>
          </cell>
          <cell r="KM53">
            <v>0</v>
          </cell>
          <cell r="KN53">
            <v>40</v>
          </cell>
          <cell r="KO53">
            <v>0</v>
          </cell>
          <cell r="KP53">
            <v>40</v>
          </cell>
          <cell r="KQ53">
            <v>2260.7991674700006</v>
          </cell>
          <cell r="KR53">
            <v>0</v>
          </cell>
          <cell r="KS53">
            <v>42.935000000000002</v>
          </cell>
          <cell r="KT53">
            <v>0</v>
          </cell>
          <cell r="KU53">
            <v>136.41400000000002</v>
          </cell>
          <cell r="KV53">
            <v>76.713999999999999</v>
          </cell>
          <cell r="KW53">
            <v>0</v>
          </cell>
          <cell r="KX53">
            <v>59.7</v>
          </cell>
          <cell r="KY53">
            <v>4727</v>
          </cell>
          <cell r="KZ53">
            <v>0</v>
          </cell>
          <cell r="LA53">
            <v>4727</v>
          </cell>
          <cell r="LB53">
            <v>2260.7991674700006</v>
          </cell>
          <cell r="LC53">
            <v>0</v>
          </cell>
          <cell r="LD53">
            <v>42.935000000000002</v>
          </cell>
          <cell r="LE53">
            <v>0</v>
          </cell>
          <cell r="LF53">
            <v>136.41400000000002</v>
          </cell>
          <cell r="LG53">
            <v>76.713999999999999</v>
          </cell>
          <cell r="LH53">
            <v>0</v>
          </cell>
          <cell r="LI53">
            <v>59.7</v>
          </cell>
          <cell r="LJ53">
            <v>4727</v>
          </cell>
          <cell r="LK53">
            <v>0</v>
          </cell>
          <cell r="LL53">
            <v>4727</v>
          </cell>
          <cell r="LQ53">
            <v>0</v>
          </cell>
          <cell r="LR53">
            <v>165.4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55.8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55.8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55.8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55.8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55.8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 t="str">
            <v>нд</v>
          </cell>
          <cell r="OM53" t="str">
            <v>нд</v>
          </cell>
          <cell r="ON53" t="str">
            <v>нд</v>
          </cell>
          <cell r="OO53" t="str">
            <v>нд</v>
          </cell>
          <cell r="OP53" t="str">
            <v>нд</v>
          </cell>
          <cell r="OT53">
            <v>19358.295430747363</v>
          </cell>
          <cell r="OV53">
            <v>1030.1889999999999</v>
          </cell>
          <cell r="OW53">
            <v>253.26600000000002</v>
          </cell>
          <cell r="OX53">
            <v>0</v>
          </cell>
          <cell r="OY53">
            <v>14426</v>
          </cell>
          <cell r="OZ53">
            <v>5437.2622816000003</v>
          </cell>
        </row>
        <row r="54">
          <cell r="A54" t="str">
            <v>Г</v>
          </cell>
          <cell r="B54" t="str">
            <v>1.1.2.1.1</v>
          </cell>
          <cell r="C54" t="str">
            <v>Реконструкция трансформаторных и иных подстанций всего, в том числе:</v>
          </cell>
          <cell r="D54" t="str">
            <v>Г</v>
          </cell>
          <cell r="E54">
            <v>3031.2836906234952</v>
          </cell>
          <cell r="H54">
            <v>1367.0761919559998</v>
          </cell>
          <cell r="J54">
            <v>5655.747680542996</v>
          </cell>
          <cell r="K54">
            <v>1723.1454777574959</v>
          </cell>
          <cell r="L54">
            <v>3932.6022027855006</v>
          </cell>
          <cell r="M54">
            <v>818.12398278000001</v>
          </cell>
          <cell r="N54">
            <v>0</v>
          </cell>
          <cell r="O54">
            <v>245.11748446749993</v>
          </cell>
          <cell r="P54">
            <v>749.55393913499995</v>
          </cell>
          <cell r="Q54">
            <v>2119.8067964030001</v>
          </cell>
          <cell r="R54">
            <v>1377.1161910174951</v>
          </cell>
          <cell r="S54">
            <v>1273.351867894349</v>
          </cell>
          <cell r="T54">
            <v>0</v>
          </cell>
          <cell r="U54">
            <v>26.541052580955</v>
          </cell>
          <cell r="V54">
            <v>0</v>
          </cell>
          <cell r="W54">
            <v>77.223270542190988</v>
          </cell>
          <cell r="X54">
            <v>38.691158299999998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38.691158299999998</v>
          </cell>
          <cell r="AD54">
            <v>1.65545491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1.65545491</v>
          </cell>
          <cell r="AJ54">
            <v>15.25745515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15.25745515</v>
          </cell>
          <cell r="AP54">
            <v>1321.512122657495</v>
          </cell>
          <cell r="AQ54">
            <v>1273.351867894349</v>
          </cell>
          <cell r="AR54">
            <v>0</v>
          </cell>
          <cell r="AS54">
            <v>26.541052580955</v>
          </cell>
          <cell r="AT54">
            <v>0</v>
          </cell>
          <cell r="AU54">
            <v>21.619202182190993</v>
          </cell>
          <cell r="AV54">
            <v>1321.512122657495</v>
          </cell>
          <cell r="AW54">
            <v>1273.351867894349</v>
          </cell>
          <cell r="AX54">
            <v>0</v>
          </cell>
          <cell r="AY54">
            <v>26.541052580955</v>
          </cell>
          <cell r="AZ54">
            <v>0</v>
          </cell>
          <cell r="BA54">
            <v>21.619202182190993</v>
          </cell>
          <cell r="BB54">
            <v>1</v>
          </cell>
          <cell r="BC54" t="str">
            <v/>
          </cell>
          <cell r="BD54">
            <v>3</v>
          </cell>
          <cell r="BE54">
            <v>4</v>
          </cell>
          <cell r="BF54" t="str">
            <v>1 3 4</v>
          </cell>
          <cell r="BG54">
            <v>58.937979089999999</v>
          </cell>
          <cell r="BH54">
            <v>0</v>
          </cell>
          <cell r="BI54">
            <v>0</v>
          </cell>
          <cell r="BJ54">
            <v>2.778258941666667</v>
          </cell>
          <cell r="BK54">
            <v>0</v>
          </cell>
          <cell r="BL54">
            <v>56.159720148333328</v>
          </cell>
          <cell r="BM54">
            <v>38.691158299999998</v>
          </cell>
          <cell r="BN54">
            <v>0</v>
          </cell>
          <cell r="BO54">
            <v>0</v>
          </cell>
          <cell r="BP54">
            <v>1.4348072249999999</v>
          </cell>
          <cell r="BQ54">
            <v>0</v>
          </cell>
          <cell r="BR54">
            <v>37.256351074999998</v>
          </cell>
          <cell r="BS54">
            <v>1.65545491</v>
          </cell>
          <cell r="BT54">
            <v>0</v>
          </cell>
          <cell r="BU54">
            <v>0</v>
          </cell>
          <cell r="BV54">
            <v>-1.4348072249999999</v>
          </cell>
          <cell r="BW54">
            <v>0</v>
          </cell>
          <cell r="BX54">
            <v>3.0902621349999997</v>
          </cell>
          <cell r="BY54">
            <v>15.25745515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15.25745515</v>
          </cell>
          <cell r="CE54">
            <v>3.3339107300000004</v>
          </cell>
          <cell r="CF54">
            <v>0</v>
          </cell>
          <cell r="CG54">
            <v>0</v>
          </cell>
          <cell r="CH54">
            <v>2.778258941666667</v>
          </cell>
          <cell r="CI54">
            <v>0</v>
          </cell>
          <cell r="CJ54">
            <v>0.55565178833333317</v>
          </cell>
          <cell r="CK54">
            <v>3.3339107300000004</v>
          </cell>
          <cell r="CL54">
            <v>0</v>
          </cell>
          <cell r="CM54">
            <v>0</v>
          </cell>
          <cell r="CN54">
            <v>2.778258941666667</v>
          </cell>
          <cell r="CO54">
            <v>0</v>
          </cell>
          <cell r="CP54">
            <v>0.55565178833333317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11773.071493446381</v>
          </cell>
          <cell r="CY54">
            <v>2007.6103241393257</v>
          </cell>
          <cell r="CZ54">
            <v>3841.5348877713004</v>
          </cell>
          <cell r="DA54">
            <v>3963.2928893735866</v>
          </cell>
          <cell r="DB54">
            <v>1960.6333921621663</v>
          </cell>
          <cell r="DE54">
            <v>454.41951043</v>
          </cell>
          <cell r="DG54">
            <v>4733.5171824795798</v>
          </cell>
          <cell r="DH54">
            <v>2085.1070719295794</v>
          </cell>
          <cell r="DI54">
            <v>2648.4101105499999</v>
          </cell>
          <cell r="DJ54">
            <v>221.79169244000005</v>
          </cell>
          <cell r="DK54">
            <v>951.39924857999995</v>
          </cell>
          <cell r="DL54">
            <v>1337.37306115</v>
          </cell>
          <cell r="DM54">
            <v>137.84610837999995</v>
          </cell>
          <cell r="DN54">
            <v>7232.8990647759756</v>
          </cell>
          <cell r="DS54">
            <v>221.07634505263158</v>
          </cell>
          <cell r="DT54">
            <v>970.22431536842123</v>
          </cell>
          <cell r="DU54">
            <v>982.58513645830863</v>
          </cell>
          <cell r="DV54">
            <v>5059.0132678966138</v>
          </cell>
          <cell r="DW54">
            <v>5059.0132678966138</v>
          </cell>
          <cell r="DX54">
            <v>1</v>
          </cell>
          <cell r="DY54">
            <v>1</v>
          </cell>
          <cell r="DZ54">
            <v>1</v>
          </cell>
          <cell r="EA54" t="str">
            <v/>
          </cell>
          <cell r="EB54" t="str">
            <v>1 1 1</v>
          </cell>
          <cell r="EC54">
            <v>3466.8500087699999</v>
          </cell>
          <cell r="ED54">
            <v>36.684146650000002</v>
          </cell>
          <cell r="EE54">
            <v>1997.2028118200003</v>
          </cell>
          <cell r="EF54">
            <v>1190.2507855899999</v>
          </cell>
          <cell r="EG54">
            <v>242.71226471</v>
          </cell>
          <cell r="EH54">
            <v>210.02252780000003</v>
          </cell>
          <cell r="EI54">
            <v>3.2610385900000001</v>
          </cell>
          <cell r="EJ54">
            <v>51.45580812</v>
          </cell>
          <cell r="EK54">
            <v>131.85455195</v>
          </cell>
          <cell r="EL54">
            <v>23.451129139999999</v>
          </cell>
          <cell r="EM54">
            <v>921.71309960000008</v>
          </cell>
          <cell r="EN54">
            <v>14.308171959999999</v>
          </cell>
          <cell r="EO54">
            <v>284.17694648000003</v>
          </cell>
          <cell r="EP54">
            <v>537.84153619999995</v>
          </cell>
          <cell r="EQ54">
            <v>85.386444959999992</v>
          </cell>
          <cell r="ER54">
            <v>933.33469089999994</v>
          </cell>
          <cell r="ES54">
            <v>7.9436274600000001</v>
          </cell>
          <cell r="ET54">
            <v>776.0449337099999</v>
          </cell>
          <cell r="EU54">
            <v>97.98565576</v>
          </cell>
          <cell r="EV54">
            <v>51.360473970000008</v>
          </cell>
          <cell r="EW54">
            <v>1401.7796904700001</v>
          </cell>
          <cell r="EX54">
            <v>11.171308639999999</v>
          </cell>
          <cell r="EY54">
            <v>885.52512351000007</v>
          </cell>
          <cell r="EZ54">
            <v>422.56904168</v>
          </cell>
          <cell r="FA54">
            <v>82.514216639999972</v>
          </cell>
          <cell r="FB54">
            <v>1401.7796904700001</v>
          </cell>
          <cell r="FC54">
            <v>11.171308639999999</v>
          </cell>
          <cell r="FD54">
            <v>885.52512351000007</v>
          </cell>
          <cell r="FE54">
            <v>422.56904168</v>
          </cell>
          <cell r="FF54">
            <v>82.514216639999972</v>
          </cell>
          <cell r="FG54">
            <v>1</v>
          </cell>
          <cell r="FH54">
            <v>1</v>
          </cell>
          <cell r="FI54">
            <v>1</v>
          </cell>
          <cell r="FJ54">
            <v>1</v>
          </cell>
          <cell r="FK54" t="str">
            <v>1 1 1 1</v>
          </cell>
          <cell r="FN54">
            <v>11773.071493446381</v>
          </cell>
          <cell r="FO54">
            <v>0</v>
          </cell>
          <cell r="FP54">
            <v>410.43100000000004</v>
          </cell>
          <cell r="FQ54">
            <v>0</v>
          </cell>
          <cell r="FR54">
            <v>1452.1193482625131</v>
          </cell>
          <cell r="FS54">
            <v>1310.5793482625131</v>
          </cell>
          <cell r="FT54">
            <v>73.739999999999995</v>
          </cell>
          <cell r="FU54">
            <v>67.8</v>
          </cell>
          <cell r="FV54">
            <v>123369</v>
          </cell>
          <cell r="FW54">
            <v>0</v>
          </cell>
          <cell r="FX54">
            <v>123369</v>
          </cell>
          <cell r="FZ54">
            <v>758.40588715000001</v>
          </cell>
          <cell r="GA54">
            <v>0</v>
          </cell>
          <cell r="GB54">
            <v>14.109</v>
          </cell>
          <cell r="GC54">
            <v>0</v>
          </cell>
          <cell r="GD54">
            <v>323.55900000000003</v>
          </cell>
          <cell r="GE54">
            <v>323.55900000000003</v>
          </cell>
          <cell r="GF54">
            <v>0</v>
          </cell>
          <cell r="GG54">
            <v>0</v>
          </cell>
          <cell r="GH54">
            <v>5039</v>
          </cell>
          <cell r="GI54">
            <v>0</v>
          </cell>
          <cell r="GJ54">
            <v>5039</v>
          </cell>
          <cell r="GK54">
            <v>3254.0160665748567</v>
          </cell>
          <cell r="GL54">
            <v>0</v>
          </cell>
          <cell r="GM54">
            <v>148.66199999999998</v>
          </cell>
          <cell r="GN54">
            <v>0</v>
          </cell>
          <cell r="GO54">
            <v>719.05332527825828</v>
          </cell>
          <cell r="GP54">
            <v>657.83932527825834</v>
          </cell>
          <cell r="GQ54">
            <v>0</v>
          </cell>
          <cell r="GR54">
            <v>61.213999999999999</v>
          </cell>
          <cell r="GS54">
            <v>2276</v>
          </cell>
          <cell r="GT54">
            <v>0</v>
          </cell>
          <cell r="GU54">
            <v>2276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3254.0160665748567</v>
          </cell>
          <cell r="ID54">
            <v>0</v>
          </cell>
          <cell r="IE54">
            <v>148.66199999999998</v>
          </cell>
          <cell r="IF54">
            <v>0</v>
          </cell>
          <cell r="IG54">
            <v>719.05332527825828</v>
          </cell>
          <cell r="IH54">
            <v>657.83932527825834</v>
          </cell>
          <cell r="II54">
            <v>0</v>
          </cell>
          <cell r="IJ54">
            <v>61.213999999999999</v>
          </cell>
          <cell r="IK54">
            <v>2276</v>
          </cell>
          <cell r="IL54">
            <v>0</v>
          </cell>
          <cell r="IM54">
            <v>2276</v>
          </cell>
          <cell r="IN54">
            <v>3254.0160665748567</v>
          </cell>
          <cell r="IO54">
            <v>0</v>
          </cell>
          <cell r="IP54">
            <v>148.66199999999998</v>
          </cell>
          <cell r="IQ54">
            <v>0</v>
          </cell>
          <cell r="IR54">
            <v>719.05332527825828</v>
          </cell>
          <cell r="IS54">
            <v>657.83932527825834</v>
          </cell>
          <cell r="IT54">
            <v>0</v>
          </cell>
          <cell r="IU54">
            <v>61.213999999999999</v>
          </cell>
          <cell r="IV54">
            <v>2276</v>
          </cell>
          <cell r="IW54">
            <v>0</v>
          </cell>
          <cell r="IX54">
            <v>2276</v>
          </cell>
          <cell r="IY54">
            <v>3464.8544089900006</v>
          </cell>
          <cell r="IZ54">
            <v>0</v>
          </cell>
          <cell r="JA54">
            <v>158.99700000000001</v>
          </cell>
          <cell r="JB54">
            <v>0</v>
          </cell>
          <cell r="JC54">
            <v>698.12799999999993</v>
          </cell>
          <cell r="JD54">
            <v>638.42799999999988</v>
          </cell>
          <cell r="JE54">
            <v>0</v>
          </cell>
          <cell r="JF54">
            <v>59.7</v>
          </cell>
          <cell r="JG54">
            <v>4800</v>
          </cell>
          <cell r="JH54">
            <v>0</v>
          </cell>
          <cell r="JI54">
            <v>4800</v>
          </cell>
          <cell r="JJ54">
            <v>166.82267041</v>
          </cell>
          <cell r="JK54">
            <v>0</v>
          </cell>
          <cell r="JL54">
            <v>7.0890000000000004</v>
          </cell>
          <cell r="JM54">
            <v>0</v>
          </cell>
          <cell r="JN54">
            <v>126.196</v>
          </cell>
          <cell r="JO54">
            <v>126.196</v>
          </cell>
          <cell r="JP54">
            <v>0</v>
          </cell>
          <cell r="JQ54">
            <v>0</v>
          </cell>
          <cell r="JR54">
            <v>1</v>
          </cell>
          <cell r="JS54">
            <v>0</v>
          </cell>
          <cell r="JT54">
            <v>1</v>
          </cell>
          <cell r="JU54">
            <v>342.77081932999999</v>
          </cell>
          <cell r="JV54">
            <v>0</v>
          </cell>
          <cell r="JW54">
            <v>17.832999999999998</v>
          </cell>
          <cell r="JX54">
            <v>0</v>
          </cell>
          <cell r="JY54">
            <v>250.94800000000001</v>
          </cell>
          <cell r="JZ54">
            <v>250.94800000000001</v>
          </cell>
          <cell r="KA54">
            <v>0</v>
          </cell>
          <cell r="KB54">
            <v>0</v>
          </cell>
          <cell r="KC54">
            <v>32</v>
          </cell>
          <cell r="KD54">
            <v>0</v>
          </cell>
          <cell r="KE54">
            <v>32</v>
          </cell>
          <cell r="KF54">
            <v>694.4617517800001</v>
          </cell>
          <cell r="KG54">
            <v>0</v>
          </cell>
          <cell r="KH54">
            <v>91.14</v>
          </cell>
          <cell r="KI54">
            <v>0</v>
          </cell>
          <cell r="KJ54">
            <v>184.57</v>
          </cell>
          <cell r="KK54">
            <v>184.57</v>
          </cell>
          <cell r="KL54">
            <v>0</v>
          </cell>
          <cell r="KM54">
            <v>0</v>
          </cell>
          <cell r="KN54">
            <v>40</v>
          </cell>
          <cell r="KO54">
            <v>0</v>
          </cell>
          <cell r="KP54">
            <v>40</v>
          </cell>
          <cell r="KQ54">
            <v>2260.7991674700006</v>
          </cell>
          <cell r="KR54">
            <v>0</v>
          </cell>
          <cell r="KS54">
            <v>42.935000000000002</v>
          </cell>
          <cell r="KT54">
            <v>0</v>
          </cell>
          <cell r="KU54">
            <v>136.41400000000002</v>
          </cell>
          <cell r="KV54">
            <v>76.713999999999999</v>
          </cell>
          <cell r="KW54">
            <v>0</v>
          </cell>
          <cell r="KX54">
            <v>59.7</v>
          </cell>
          <cell r="KY54">
            <v>4727</v>
          </cell>
          <cell r="KZ54">
            <v>0</v>
          </cell>
          <cell r="LA54">
            <v>4727</v>
          </cell>
          <cell r="LB54">
            <v>2260.7991674700006</v>
          </cell>
          <cell r="LC54">
            <v>0</v>
          </cell>
          <cell r="LD54">
            <v>42.935000000000002</v>
          </cell>
          <cell r="LE54">
            <v>0</v>
          </cell>
          <cell r="LF54">
            <v>136.41400000000002</v>
          </cell>
          <cell r="LG54">
            <v>76.713999999999999</v>
          </cell>
          <cell r="LH54">
            <v>0</v>
          </cell>
          <cell r="LI54">
            <v>59.7</v>
          </cell>
          <cell r="LJ54">
            <v>4727</v>
          </cell>
          <cell r="LK54">
            <v>0</v>
          </cell>
          <cell r="LL54">
            <v>4727</v>
          </cell>
          <cell r="LQ54">
            <v>0</v>
          </cell>
          <cell r="LR54">
            <v>165.4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55.8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55.8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55.8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55.8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55.8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 t="str">
            <v>нд</v>
          </cell>
          <cell r="OM54" t="str">
            <v>нд</v>
          </cell>
          <cell r="ON54" t="str">
            <v>нд</v>
          </cell>
          <cell r="OO54" t="str">
            <v>нд</v>
          </cell>
          <cell r="OP54" t="str">
            <v>нд</v>
          </cell>
          <cell r="OT54">
            <v>19358.295430747363</v>
          </cell>
          <cell r="OV54">
            <v>1030.1889999999999</v>
          </cell>
          <cell r="OW54">
            <v>253.26600000000002</v>
          </cell>
          <cell r="OX54">
            <v>0</v>
          </cell>
          <cell r="OY54">
            <v>14426</v>
          </cell>
          <cell r="OZ54">
            <v>5437.2622816000003</v>
          </cell>
        </row>
        <row r="55">
          <cell r="A55" t="str">
            <v>K_Che300</v>
          </cell>
          <cell r="B55" t="str">
            <v>1.1.2.1.1</v>
          </cell>
          <cell r="C55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55" t="str">
            <v>K_Che300</v>
          </cell>
          <cell r="E55">
            <v>391.97883319800002</v>
          </cell>
          <cell r="H55">
            <v>380.94048057999998</v>
          </cell>
          <cell r="J55">
            <v>72.960360208000026</v>
          </cell>
          <cell r="K55">
            <v>48.470360028000016</v>
          </cell>
          <cell r="L55">
            <v>24.490000180000003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24.490000180000003</v>
          </cell>
          <cell r="R55">
            <v>48.470360027999988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48.470360027999988</v>
          </cell>
          <cell r="X55">
            <v>23.135154100000001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23.135154100000001</v>
          </cell>
          <cell r="AD55">
            <v>1.65545491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1.65545491</v>
          </cell>
          <cell r="AJ55">
            <v>12.6413984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12.6413984</v>
          </cell>
          <cell r="AP55">
            <v>11.038352617999994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11.038352617999994</v>
          </cell>
          <cell r="AV55">
            <v>11.038352617999994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11.038352617999994</v>
          </cell>
          <cell r="BB55">
            <v>1</v>
          </cell>
          <cell r="BC55" t="str">
            <v/>
          </cell>
          <cell r="BD55">
            <v>3</v>
          </cell>
          <cell r="BE55">
            <v>4</v>
          </cell>
          <cell r="BF55" t="str">
            <v>1 3 4</v>
          </cell>
          <cell r="BG55">
            <v>37.432007409999997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37.432007409999997</v>
          </cell>
          <cell r="BM55">
            <v>23.135154100000001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23.135154100000001</v>
          </cell>
          <cell r="BS55">
            <v>1.65545491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1.65545491</v>
          </cell>
          <cell r="BY55">
            <v>12.6413984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12.6413984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326.64902766500001</v>
          </cell>
          <cell r="CY55">
            <v>8.1666699999999999</v>
          </cell>
          <cell r="CZ55">
            <v>29.216725000000004</v>
          </cell>
          <cell r="DA55">
            <v>258.09039100000001</v>
          </cell>
          <cell r="DB55">
            <v>31.175241664999991</v>
          </cell>
          <cell r="DE55">
            <v>321.26037560000003</v>
          </cell>
          <cell r="DG55">
            <v>318.48235768500001</v>
          </cell>
          <cell r="DH55">
            <v>16.204093704999991</v>
          </cell>
          <cell r="DI55">
            <v>302.27826398000002</v>
          </cell>
          <cell r="DJ55">
            <v>0</v>
          </cell>
          <cell r="DK55">
            <v>26.86720223</v>
          </cell>
          <cell r="DL55">
            <v>258.09039100000001</v>
          </cell>
          <cell r="DM55">
            <v>17.320670750000033</v>
          </cell>
          <cell r="DN55">
            <v>16.204093704999991</v>
          </cell>
          <cell r="DS55">
            <v>0</v>
          </cell>
          <cell r="DT55">
            <v>5.3187151200000002</v>
          </cell>
          <cell r="DU55">
            <v>5.4967265200000028</v>
          </cell>
          <cell r="DV55">
            <v>5.3886520649999881</v>
          </cell>
          <cell r="DW55">
            <v>5.3886520649999881</v>
          </cell>
          <cell r="DX55" t="str">
            <v/>
          </cell>
          <cell r="DY55">
            <v>1</v>
          </cell>
          <cell r="DZ55">
            <v>1</v>
          </cell>
          <cell r="EA55" t="str">
            <v/>
          </cell>
          <cell r="EB55" t="str">
            <v>1 1</v>
          </cell>
          <cell r="EC55">
            <v>10.815441640000003</v>
          </cell>
          <cell r="ED55">
            <v>0</v>
          </cell>
          <cell r="EE55">
            <v>1.1105762400000001</v>
          </cell>
          <cell r="EF55">
            <v>3.4740000000000003E-5</v>
          </cell>
          <cell r="EG55">
            <v>9.7048306600000025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5.3187151200000002</v>
          </cell>
          <cell r="EN55">
            <v>0</v>
          </cell>
          <cell r="EO55">
            <v>1.1105762400000001</v>
          </cell>
          <cell r="EP55">
            <v>3.4740000000000003E-5</v>
          </cell>
          <cell r="EQ55">
            <v>4.2081041399999997</v>
          </cell>
          <cell r="ER55">
            <v>5.4967265200000028</v>
          </cell>
          <cell r="ES55">
            <v>0</v>
          </cell>
          <cell r="ET55">
            <v>0</v>
          </cell>
          <cell r="EU55">
            <v>0</v>
          </cell>
          <cell r="EV55">
            <v>5.4967265200000028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>
            <v>1</v>
          </cell>
          <cell r="FI55">
            <v>1</v>
          </cell>
          <cell r="FJ55">
            <v>1</v>
          </cell>
          <cell r="FK55" t="str">
            <v>1 1 1</v>
          </cell>
          <cell r="FN55">
            <v>326.64902766500001</v>
          </cell>
          <cell r="FO55">
            <v>0</v>
          </cell>
          <cell r="FP55">
            <v>80</v>
          </cell>
          <cell r="FQ55">
            <v>0</v>
          </cell>
          <cell r="FR55">
            <v>0</v>
          </cell>
          <cell r="FS55">
            <v>0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326.64902766500001</v>
          </cell>
          <cell r="GL55">
            <v>0</v>
          </cell>
          <cell r="GM55">
            <v>80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326.64902766500001</v>
          </cell>
          <cell r="ID55">
            <v>0</v>
          </cell>
          <cell r="IE55">
            <v>80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326.64902766500001</v>
          </cell>
          <cell r="IO55">
            <v>0</v>
          </cell>
          <cell r="IP55">
            <v>80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321.26037560000003</v>
          </cell>
          <cell r="IZ55">
            <v>0</v>
          </cell>
          <cell r="JA55">
            <v>80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321.26037560000003</v>
          </cell>
          <cell r="KG55">
            <v>0</v>
          </cell>
          <cell r="KH55">
            <v>80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50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50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50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50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50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50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2021</v>
          </cell>
          <cell r="OM55">
            <v>2024</v>
          </cell>
          <cell r="ON55">
            <v>2024</v>
          </cell>
          <cell r="OO55">
            <v>2024</v>
          </cell>
          <cell r="OP55" t="str">
            <v>с</v>
          </cell>
          <cell r="OT55">
            <v>391.97883319800002</v>
          </cell>
          <cell r="OV55">
            <v>0</v>
          </cell>
          <cell r="OW55">
            <v>80</v>
          </cell>
          <cell r="OX55">
            <v>0</v>
          </cell>
          <cell r="OY55">
            <v>0</v>
          </cell>
          <cell r="OZ55">
            <v>321.26037560000003</v>
          </cell>
        </row>
        <row r="56">
          <cell r="A56" t="str">
            <v>K_Che304</v>
          </cell>
          <cell r="B56" t="str">
            <v>1.1.2.1.1</v>
          </cell>
          <cell r="C56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56" t="str">
            <v>K_Che304</v>
          </cell>
          <cell r="E56">
            <v>138.81658520799999</v>
          </cell>
          <cell r="H56">
            <v>133.54394615999999</v>
          </cell>
          <cell r="J56">
            <v>34.625199798000004</v>
          </cell>
          <cell r="K56">
            <v>23.444699998000004</v>
          </cell>
          <cell r="L56">
            <v>11.1804998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11.1804998</v>
          </cell>
          <cell r="R56">
            <v>23.444699997999997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23.444699997999997</v>
          </cell>
          <cell r="X56">
            <v>15.5560042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15.5560042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2.6160567500000003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2.6160567500000003</v>
          </cell>
          <cell r="AP56">
            <v>5.2726390479999967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5.2726390479999967</v>
          </cell>
          <cell r="AV56">
            <v>5.2726390479999967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5.2726390479999967</v>
          </cell>
          <cell r="BB56">
            <v>1</v>
          </cell>
          <cell r="BC56" t="str">
            <v/>
          </cell>
          <cell r="BD56">
            <v>3</v>
          </cell>
          <cell r="BE56">
            <v>4</v>
          </cell>
          <cell r="BF56" t="str">
            <v>1 3 4</v>
          </cell>
          <cell r="BG56">
            <v>18.172060950000002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18.172060950000002</v>
          </cell>
          <cell r="BM56">
            <v>15.5560042</v>
          </cell>
          <cell r="BN56">
            <v>0</v>
          </cell>
          <cell r="BO56">
            <v>0</v>
          </cell>
          <cell r="BP56">
            <v>1.4348072249999999</v>
          </cell>
          <cell r="BQ56">
            <v>0</v>
          </cell>
          <cell r="BR56">
            <v>14.121196975</v>
          </cell>
          <cell r="BS56">
            <v>0</v>
          </cell>
          <cell r="BT56">
            <v>0</v>
          </cell>
          <cell r="BU56">
            <v>0</v>
          </cell>
          <cell r="BV56">
            <v>-1.4348072249999999</v>
          </cell>
          <cell r="BW56">
            <v>0</v>
          </cell>
          <cell r="BX56">
            <v>1.4348072249999999</v>
          </cell>
          <cell r="BY56">
            <v>2.6160567500000003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2.6160567500000003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115.680487673333</v>
          </cell>
          <cell r="CY56">
            <v>3.0083300083333335</v>
          </cell>
          <cell r="CZ56">
            <v>13.353258333333335</v>
          </cell>
          <cell r="DA56">
            <v>83.968241000000006</v>
          </cell>
          <cell r="DB56">
            <v>15.350658331666329</v>
          </cell>
          <cell r="DE56">
            <v>113.01451484</v>
          </cell>
          <cell r="DG56">
            <v>112.672157673333</v>
          </cell>
          <cell r="DH56">
            <v>4.6297238733330062</v>
          </cell>
          <cell r="DI56">
            <v>108.0424338</v>
          </cell>
          <cell r="DJ56">
            <v>0</v>
          </cell>
          <cell r="DK56">
            <v>12.493288850000001</v>
          </cell>
          <cell r="DL56">
            <v>83.968241000000006</v>
          </cell>
          <cell r="DM56">
            <v>11.580903949999993</v>
          </cell>
          <cell r="DN56">
            <v>4.6297238733330062</v>
          </cell>
          <cell r="DS56">
            <v>1.7217686699999999</v>
          </cell>
          <cell r="DT56">
            <v>0.52212157999999997</v>
          </cell>
          <cell r="DU56">
            <v>0</v>
          </cell>
          <cell r="DV56">
            <v>2.3858336233330064</v>
          </cell>
          <cell r="DW56">
            <v>2.3858336233330064</v>
          </cell>
          <cell r="DX56">
            <v>1</v>
          </cell>
          <cell r="DY56">
            <v>1</v>
          </cell>
          <cell r="DZ56" t="str">
            <v/>
          </cell>
          <cell r="EA56" t="str">
            <v/>
          </cell>
          <cell r="EB56" t="str">
            <v>1 1</v>
          </cell>
          <cell r="EC56">
            <v>1.9637510400000018</v>
          </cell>
          <cell r="ED56">
            <v>0</v>
          </cell>
          <cell r="EE56">
            <v>0.38933158000000001</v>
          </cell>
          <cell r="EF56">
            <v>0</v>
          </cell>
          <cell r="EG56">
            <v>1.5744194600000019</v>
          </cell>
          <cell r="EH56">
            <v>1.7217686699999999</v>
          </cell>
          <cell r="EI56">
            <v>0</v>
          </cell>
          <cell r="EJ56">
            <v>0</v>
          </cell>
          <cell r="EK56">
            <v>0</v>
          </cell>
          <cell r="EL56">
            <v>1.7217686699999999</v>
          </cell>
          <cell r="EM56">
            <v>0.52212157999999997</v>
          </cell>
          <cell r="EN56">
            <v>0</v>
          </cell>
          <cell r="EO56">
            <v>0.38933158000000001</v>
          </cell>
          <cell r="EP56">
            <v>0</v>
          </cell>
          <cell r="EQ56">
            <v>0.13278999999999999</v>
          </cell>
          <cell r="ER56">
            <v>-0.28013920999999797</v>
          </cell>
          <cell r="ES56">
            <v>0</v>
          </cell>
          <cell r="ET56">
            <v>0</v>
          </cell>
          <cell r="EU56">
            <v>0</v>
          </cell>
          <cell r="EV56">
            <v>-0.28013920999999797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0</v>
          </cell>
          <cell r="FC56">
            <v>0</v>
          </cell>
          <cell r="FD56">
            <v>0</v>
          </cell>
          <cell r="FE56">
            <v>0</v>
          </cell>
          <cell r="FF56">
            <v>0</v>
          </cell>
          <cell r="FG56">
            <v>1</v>
          </cell>
          <cell r="FH56">
            <v>1</v>
          </cell>
          <cell r="FI56" t="str">
            <v/>
          </cell>
          <cell r="FJ56">
            <v>1</v>
          </cell>
          <cell r="FK56" t="str">
            <v>1 1 1</v>
          </cell>
          <cell r="FN56">
            <v>115.680487673333</v>
          </cell>
          <cell r="FO56">
            <v>0</v>
          </cell>
          <cell r="FP56">
            <v>5</v>
          </cell>
          <cell r="FQ56">
            <v>0</v>
          </cell>
          <cell r="FR56">
            <v>0</v>
          </cell>
          <cell r="FS56">
            <v>0</v>
          </cell>
          <cell r="FT56">
            <v>0</v>
          </cell>
          <cell r="FU56">
            <v>0</v>
          </cell>
          <cell r="FV56">
            <v>0</v>
          </cell>
          <cell r="FW56">
            <v>0</v>
          </cell>
          <cell r="FX56">
            <v>0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0</v>
          </cell>
          <cell r="GH56">
            <v>0</v>
          </cell>
          <cell r="GI56">
            <v>0</v>
          </cell>
          <cell r="GJ56">
            <v>0</v>
          </cell>
          <cell r="GK56">
            <v>115.680487673333</v>
          </cell>
          <cell r="GL56">
            <v>0</v>
          </cell>
          <cell r="GM56">
            <v>5</v>
          </cell>
          <cell r="GN56">
            <v>0</v>
          </cell>
          <cell r="GO56">
            <v>0</v>
          </cell>
          <cell r="GP56">
            <v>0</v>
          </cell>
          <cell r="GQ56">
            <v>0</v>
          </cell>
          <cell r="GR56">
            <v>0</v>
          </cell>
          <cell r="GS56">
            <v>0</v>
          </cell>
          <cell r="GT56">
            <v>0</v>
          </cell>
          <cell r="GU56">
            <v>0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  <cell r="HT56">
            <v>0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>
            <v>0</v>
          </cell>
          <cell r="IB56">
            <v>0</v>
          </cell>
          <cell r="IC56">
            <v>115.680487673333</v>
          </cell>
          <cell r="ID56">
            <v>0</v>
          </cell>
          <cell r="IE56">
            <v>5</v>
          </cell>
          <cell r="IF56">
            <v>0</v>
          </cell>
          <cell r="IG56">
            <v>0</v>
          </cell>
          <cell r="IH56">
            <v>0</v>
          </cell>
          <cell r="II56">
            <v>0</v>
          </cell>
          <cell r="IJ56">
            <v>0</v>
          </cell>
          <cell r="IK56">
            <v>0</v>
          </cell>
          <cell r="IL56">
            <v>0</v>
          </cell>
          <cell r="IM56">
            <v>0</v>
          </cell>
          <cell r="IN56">
            <v>115.680487673333</v>
          </cell>
          <cell r="IO56">
            <v>0</v>
          </cell>
          <cell r="IP56">
            <v>5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113.01451484</v>
          </cell>
          <cell r="IZ56">
            <v>0</v>
          </cell>
          <cell r="JA56">
            <v>5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0</v>
          </cell>
          <cell r="JH56">
            <v>0</v>
          </cell>
          <cell r="JI56">
            <v>0</v>
          </cell>
          <cell r="JJ56">
            <v>0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0</v>
          </cell>
          <cell r="JS56">
            <v>0</v>
          </cell>
          <cell r="JT56">
            <v>0</v>
          </cell>
          <cell r="JU56">
            <v>0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0</v>
          </cell>
          <cell r="KD56">
            <v>0</v>
          </cell>
          <cell r="KE56">
            <v>0</v>
          </cell>
          <cell r="KF56">
            <v>113.01451484</v>
          </cell>
          <cell r="KG56">
            <v>0</v>
          </cell>
          <cell r="KH56">
            <v>5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0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0</v>
          </cell>
          <cell r="LK56">
            <v>0</v>
          </cell>
          <cell r="LL56">
            <v>0</v>
          </cell>
          <cell r="LQ56">
            <v>0</v>
          </cell>
          <cell r="LR56">
            <v>5.8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5.8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5.8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5.8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5.8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5.8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>
            <v>2020</v>
          </cell>
          <cell r="OM56">
            <v>2024</v>
          </cell>
          <cell r="ON56">
            <v>2024</v>
          </cell>
          <cell r="OO56">
            <v>2024</v>
          </cell>
          <cell r="OP56" t="str">
            <v>с</v>
          </cell>
          <cell r="OT56">
            <v>138.81658520799999</v>
          </cell>
          <cell r="OV56">
            <v>0</v>
          </cell>
          <cell r="OW56">
            <v>5</v>
          </cell>
          <cell r="OX56">
            <v>0</v>
          </cell>
          <cell r="OY56">
            <v>0</v>
          </cell>
          <cell r="OZ56">
            <v>113.01451484</v>
          </cell>
        </row>
        <row r="57">
          <cell r="A57" t="str">
            <v>K_Che323</v>
          </cell>
          <cell r="B57" t="str">
            <v>1.1.2.1.1</v>
          </cell>
          <cell r="C57" t="str">
            <v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v>
          </cell>
          <cell r="D57" t="str">
            <v>K_Che323</v>
          </cell>
          <cell r="E57">
            <v>127.215125817146</v>
          </cell>
          <cell r="H57">
            <v>95.365862719999996</v>
          </cell>
          <cell r="J57">
            <v>126.052759017146</v>
          </cell>
          <cell r="K57">
            <v>31.849263097146007</v>
          </cell>
          <cell r="L57">
            <v>94.203495919999995</v>
          </cell>
          <cell r="M57">
            <v>87.249777969999997</v>
          </cell>
          <cell r="N57">
            <v>0</v>
          </cell>
          <cell r="O57">
            <v>5.7437839666666672</v>
          </cell>
          <cell r="P57">
            <v>0</v>
          </cell>
          <cell r="Q57">
            <v>1.2099339833333338</v>
          </cell>
          <cell r="R57">
            <v>31.849263097146</v>
          </cell>
          <cell r="S57">
            <v>0</v>
          </cell>
          <cell r="T57">
            <v>0</v>
          </cell>
          <cell r="U57">
            <v>26.541052580955</v>
          </cell>
          <cell r="V57">
            <v>0</v>
          </cell>
          <cell r="W57">
            <v>5.308210516191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31.849263097146</v>
          </cell>
          <cell r="AQ57">
            <v>0</v>
          </cell>
          <cell r="AR57">
            <v>0</v>
          </cell>
          <cell r="AS57">
            <v>26.541052580955</v>
          </cell>
          <cell r="AT57">
            <v>0</v>
          </cell>
          <cell r="AU57">
            <v>5.308210516191</v>
          </cell>
          <cell r="AV57">
            <v>31.849263097146</v>
          </cell>
          <cell r="AW57">
            <v>0</v>
          </cell>
          <cell r="AX57">
            <v>0</v>
          </cell>
          <cell r="AY57">
            <v>26.541052580955</v>
          </cell>
          <cell r="AZ57">
            <v>0</v>
          </cell>
          <cell r="BA57">
            <v>5.308210516191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106.06358583762167</v>
          </cell>
          <cell r="CY57">
            <v>1.01962</v>
          </cell>
          <cell r="CZ57">
            <v>13.131799765569184</v>
          </cell>
          <cell r="DA57">
            <v>78.451934774999998</v>
          </cell>
          <cell r="DB57">
            <v>13.460231297052491</v>
          </cell>
          <cell r="DE57">
            <v>1.01961999</v>
          </cell>
          <cell r="DG57">
            <v>105.04396584762168</v>
          </cell>
          <cell r="DH57">
            <v>105.04396584762168</v>
          </cell>
          <cell r="DI57">
            <v>0</v>
          </cell>
          <cell r="DJ57">
            <v>0</v>
          </cell>
          <cell r="DK57">
            <v>0</v>
          </cell>
          <cell r="DL57">
            <v>0</v>
          </cell>
          <cell r="DM57">
            <v>0</v>
          </cell>
          <cell r="DN57">
            <v>105.04396584762168</v>
          </cell>
          <cell r="DS57">
            <v>0</v>
          </cell>
          <cell r="DT57">
            <v>0</v>
          </cell>
          <cell r="DU57">
            <v>0</v>
          </cell>
          <cell r="DV57">
            <v>105.04396584762168</v>
          </cell>
          <cell r="DW57">
            <v>105.04396584762168</v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>
            <v>0</v>
          </cell>
          <cell r="EC57">
            <v>0</v>
          </cell>
          <cell r="ED57">
            <v>0</v>
          </cell>
          <cell r="EE57">
            <v>0</v>
          </cell>
          <cell r="EF57">
            <v>0</v>
          </cell>
          <cell r="EG57">
            <v>0</v>
          </cell>
          <cell r="EH57">
            <v>0</v>
          </cell>
          <cell r="EI57">
            <v>0</v>
          </cell>
          <cell r="EJ57">
            <v>0</v>
          </cell>
          <cell r="EK57">
            <v>0</v>
          </cell>
          <cell r="EL57">
            <v>0</v>
          </cell>
          <cell r="EM57">
            <v>0</v>
          </cell>
          <cell r="EN57">
            <v>0</v>
          </cell>
          <cell r="EO57">
            <v>0</v>
          </cell>
          <cell r="EP57">
            <v>0</v>
          </cell>
          <cell r="EQ57">
            <v>0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0</v>
          </cell>
          <cell r="FC57">
            <v>0</v>
          </cell>
          <cell r="FD57">
            <v>0</v>
          </cell>
          <cell r="FE57">
            <v>0</v>
          </cell>
          <cell r="FF57">
            <v>0</v>
          </cell>
          <cell r="FG57" t="str">
            <v/>
          </cell>
          <cell r="FH57" t="str">
            <v/>
          </cell>
          <cell r="FI57" t="str">
            <v/>
          </cell>
          <cell r="FJ57">
            <v>1</v>
          </cell>
          <cell r="FK57" t="str">
            <v>1</v>
          </cell>
          <cell r="FN57">
            <v>106.06358583762167</v>
          </cell>
          <cell r="FO57">
            <v>0</v>
          </cell>
          <cell r="FP57">
            <v>10</v>
          </cell>
          <cell r="FQ57">
            <v>0</v>
          </cell>
          <cell r="FR57">
            <v>0</v>
          </cell>
          <cell r="FS57">
            <v>0</v>
          </cell>
          <cell r="FT57">
            <v>0</v>
          </cell>
          <cell r="FU57">
            <v>0</v>
          </cell>
          <cell r="FV57">
            <v>0</v>
          </cell>
          <cell r="FW57">
            <v>0</v>
          </cell>
          <cell r="FX57">
            <v>0</v>
          </cell>
          <cell r="FZ57">
            <v>0</v>
          </cell>
          <cell r="GA57">
            <v>0</v>
          </cell>
          <cell r="GB57">
            <v>0</v>
          </cell>
          <cell r="GC57">
            <v>0</v>
          </cell>
          <cell r="GD57">
            <v>0</v>
          </cell>
          <cell r="GE57">
            <v>0</v>
          </cell>
          <cell r="GF57">
            <v>0</v>
          </cell>
          <cell r="GG57">
            <v>0</v>
          </cell>
          <cell r="GH57">
            <v>0</v>
          </cell>
          <cell r="GI57">
            <v>0</v>
          </cell>
          <cell r="GJ57">
            <v>0</v>
          </cell>
          <cell r="GK57">
            <v>0</v>
          </cell>
          <cell r="GL57">
            <v>0</v>
          </cell>
          <cell r="GM57">
            <v>0</v>
          </cell>
          <cell r="GN57">
            <v>0</v>
          </cell>
          <cell r="GO57">
            <v>0</v>
          </cell>
          <cell r="GP57">
            <v>0</v>
          </cell>
          <cell r="GQ57">
            <v>0</v>
          </cell>
          <cell r="GR57">
            <v>0</v>
          </cell>
          <cell r="GS57">
            <v>0</v>
          </cell>
          <cell r="GT57">
            <v>0</v>
          </cell>
          <cell r="GU57">
            <v>0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0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0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0</v>
          </cell>
          <cell r="IZ57">
            <v>0</v>
          </cell>
          <cell r="JA57">
            <v>0</v>
          </cell>
          <cell r="JB57">
            <v>0</v>
          </cell>
          <cell r="JC57">
            <v>0</v>
          </cell>
          <cell r="JD57">
            <v>0</v>
          </cell>
          <cell r="JE57">
            <v>0</v>
          </cell>
          <cell r="JF57">
            <v>0</v>
          </cell>
          <cell r="JG57">
            <v>0</v>
          </cell>
          <cell r="JH57">
            <v>0</v>
          </cell>
          <cell r="JI57">
            <v>0</v>
          </cell>
          <cell r="JJ57">
            <v>0</v>
          </cell>
          <cell r="JK57">
            <v>0</v>
          </cell>
          <cell r="JL57">
            <v>0</v>
          </cell>
          <cell r="JM57">
            <v>0</v>
          </cell>
          <cell r="JN57">
            <v>0</v>
          </cell>
          <cell r="JO57">
            <v>0</v>
          </cell>
          <cell r="JP57">
            <v>0</v>
          </cell>
          <cell r="JQ57">
            <v>0</v>
          </cell>
          <cell r="JR57">
            <v>0</v>
          </cell>
          <cell r="JS57">
            <v>0</v>
          </cell>
          <cell r="JT57">
            <v>0</v>
          </cell>
          <cell r="JU57">
            <v>0</v>
          </cell>
          <cell r="JV57">
            <v>0</v>
          </cell>
          <cell r="JW57">
            <v>0</v>
          </cell>
          <cell r="JX57">
            <v>0</v>
          </cell>
          <cell r="JY57">
            <v>0</v>
          </cell>
          <cell r="JZ57">
            <v>0</v>
          </cell>
          <cell r="KA57">
            <v>0</v>
          </cell>
          <cell r="KB57">
            <v>0</v>
          </cell>
          <cell r="KC57">
            <v>0</v>
          </cell>
          <cell r="KD57">
            <v>0</v>
          </cell>
          <cell r="KE57">
            <v>0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0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0</v>
          </cell>
          <cell r="LK57">
            <v>0</v>
          </cell>
          <cell r="LL57">
            <v>0</v>
          </cell>
          <cell r="LQ57">
            <v>0</v>
          </cell>
          <cell r="LR57">
            <v>5.6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>
            <v>2020</v>
          </cell>
          <cell r="OM57">
            <v>2025</v>
          </cell>
          <cell r="ON57">
            <v>2025</v>
          </cell>
          <cell r="OO57">
            <v>2025</v>
          </cell>
          <cell r="OP57" t="str">
            <v>с</v>
          </cell>
          <cell r="OT57">
            <v>127.215125817146</v>
          </cell>
          <cell r="OV57">
            <v>0</v>
          </cell>
          <cell r="OW57">
            <v>0</v>
          </cell>
          <cell r="OX57">
            <v>0</v>
          </cell>
          <cell r="OY57">
            <v>0</v>
          </cell>
          <cell r="OZ57">
            <v>0</v>
          </cell>
        </row>
        <row r="58">
          <cell r="A58" t="str">
            <v>K_Che297</v>
          </cell>
          <cell r="B58" t="str">
            <v>1.1.2.1.1</v>
          </cell>
          <cell r="C58" t="str">
            <v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v>
          </cell>
          <cell r="D58" t="str">
            <v>K_Che297</v>
          </cell>
          <cell r="E58">
            <v>1034.2081676808</v>
          </cell>
          <cell r="H58">
            <v>747.68309912999996</v>
          </cell>
          <cell r="J58">
            <v>1019.9201714808</v>
          </cell>
          <cell r="K58">
            <v>288.22617991080006</v>
          </cell>
          <cell r="L58">
            <v>731.69399156999998</v>
          </cell>
          <cell r="M58">
            <v>730.87420481000004</v>
          </cell>
          <cell r="N58">
            <v>0</v>
          </cell>
          <cell r="O58">
            <v>5.6489133333267702E-2</v>
          </cell>
          <cell r="P58">
            <v>0</v>
          </cell>
          <cell r="Q58">
            <v>0.76329762666669243</v>
          </cell>
          <cell r="R58">
            <v>288.2261799108</v>
          </cell>
          <cell r="S58">
            <v>288.2261799108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288.2261799108</v>
          </cell>
          <cell r="AQ58">
            <v>288.2261799108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288.2261799108</v>
          </cell>
          <cell r="AW58">
            <v>288.2261799108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1.7011113600000001</v>
          </cell>
          <cell r="BH58">
            <v>0</v>
          </cell>
          <cell r="BI58">
            <v>0</v>
          </cell>
          <cell r="BJ58">
            <v>1.4175928000000002</v>
          </cell>
          <cell r="BK58">
            <v>0</v>
          </cell>
          <cell r="BL58">
            <v>0.28351855999999986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1.7011113600000001</v>
          </cell>
          <cell r="CF58">
            <v>0</v>
          </cell>
          <cell r="CG58">
            <v>0</v>
          </cell>
          <cell r="CH58">
            <v>1.4175928000000002</v>
          </cell>
          <cell r="CI58">
            <v>0</v>
          </cell>
          <cell r="CJ58">
            <v>0.28351855999999986</v>
          </cell>
          <cell r="CK58">
            <v>1.7011113600000001</v>
          </cell>
          <cell r="CL58">
            <v>0</v>
          </cell>
          <cell r="CM58">
            <v>0</v>
          </cell>
          <cell r="CN58">
            <v>1.4175928000000002</v>
          </cell>
          <cell r="CO58">
            <v>0</v>
          </cell>
          <cell r="CP58">
            <v>0.28351855999999986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862.46680623400005</v>
          </cell>
          <cell r="CY58">
            <v>12.533329999999999</v>
          </cell>
          <cell r="CZ58">
            <v>113.70232466</v>
          </cell>
          <cell r="DA58">
            <v>609.11832397499995</v>
          </cell>
          <cell r="DB58">
            <v>127.1128275990001</v>
          </cell>
          <cell r="DE58">
            <v>12.533330000000001</v>
          </cell>
          <cell r="DG58">
            <v>849.93347623400007</v>
          </cell>
          <cell r="DH58">
            <v>849.93347623400007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849.93347623400007</v>
          </cell>
          <cell r="DS58">
            <v>0</v>
          </cell>
          <cell r="DT58">
            <v>0</v>
          </cell>
          <cell r="DU58">
            <v>0</v>
          </cell>
          <cell r="DV58">
            <v>849.93347623400007</v>
          </cell>
          <cell r="DW58">
            <v>849.93347623400007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>
            <v>1</v>
          </cell>
          <cell r="FK58" t="str">
            <v>1</v>
          </cell>
          <cell r="FN58">
            <v>862.46680623400005</v>
          </cell>
          <cell r="FO58">
            <v>0</v>
          </cell>
          <cell r="FP58">
            <v>80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0</v>
          </cell>
          <cell r="FW58">
            <v>0</v>
          </cell>
          <cell r="FX58">
            <v>0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0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0</v>
          </cell>
          <cell r="GT58">
            <v>0</v>
          </cell>
          <cell r="GU58">
            <v>0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0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50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2020</v>
          </cell>
          <cell r="OM58">
            <v>2025</v>
          </cell>
          <cell r="ON58">
            <v>2025</v>
          </cell>
          <cell r="OO58">
            <v>2025</v>
          </cell>
          <cell r="OP58" t="str">
            <v>с</v>
          </cell>
          <cell r="OT58">
            <v>1034.2081676808</v>
          </cell>
          <cell r="OV58">
            <v>0</v>
          </cell>
          <cell r="OW58">
            <v>0</v>
          </cell>
          <cell r="OX58">
            <v>0</v>
          </cell>
          <cell r="OY58">
            <v>0</v>
          </cell>
          <cell r="OZ58">
            <v>0</v>
          </cell>
        </row>
        <row r="59">
          <cell r="A59" t="str">
            <v>K_Che298</v>
          </cell>
          <cell r="B59" t="str">
            <v>1.1.2.1.1</v>
          </cell>
          <cell r="C59" t="str">
            <v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v>
          </cell>
          <cell r="D59" t="str">
            <v>K_Che298</v>
          </cell>
          <cell r="E59">
            <v>1339.0649787195496</v>
          </cell>
          <cell r="H59">
            <v>9.5428033659999993</v>
          </cell>
          <cell r="J59">
            <v>1331.5504749235497</v>
          </cell>
          <cell r="K59">
            <v>1331.1549747235497</v>
          </cell>
          <cell r="L59">
            <v>0.39550020000000002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0.39550020000000002</v>
          </cell>
          <cell r="R59">
            <v>985.12568798354903</v>
          </cell>
          <cell r="S59">
            <v>985.12568798354903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985.12568798354903</v>
          </cell>
          <cell r="AQ59">
            <v>985.12568798354903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985.12568798354903</v>
          </cell>
          <cell r="AW59">
            <v>985.12568798354903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1.6327993700000001</v>
          </cell>
          <cell r="BH59">
            <v>0</v>
          </cell>
          <cell r="BI59">
            <v>0</v>
          </cell>
          <cell r="BJ59">
            <v>1.3606661416666668</v>
          </cell>
          <cell r="BK59">
            <v>0</v>
          </cell>
          <cell r="BL59">
            <v>0.27213322833333331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1.6327993700000001</v>
          </cell>
          <cell r="CF59">
            <v>0</v>
          </cell>
          <cell r="CG59">
            <v>0</v>
          </cell>
          <cell r="CH59">
            <v>1.3606661416666668</v>
          </cell>
          <cell r="CI59">
            <v>0</v>
          </cell>
          <cell r="CJ59">
            <v>0.27213322833333331</v>
          </cell>
          <cell r="CK59">
            <v>1.6327993700000001</v>
          </cell>
          <cell r="CL59">
            <v>0</v>
          </cell>
          <cell r="CM59">
            <v>0</v>
          </cell>
          <cell r="CN59">
            <v>1.3606661416666668</v>
          </cell>
          <cell r="CO59">
            <v>0</v>
          </cell>
          <cell r="CP59">
            <v>0.27213322833333331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1115.8874822696246</v>
          </cell>
          <cell r="CY59">
            <v>6.5916699999999997</v>
          </cell>
          <cell r="CZ59">
            <v>212.36661543867086</v>
          </cell>
          <cell r="DA59">
            <v>788.42173701813499</v>
          </cell>
          <cell r="DB59">
            <v>108.50745981281872</v>
          </cell>
          <cell r="DE59">
            <v>6.5916699999999997</v>
          </cell>
          <cell r="DG59">
            <v>1109.2958122696245</v>
          </cell>
          <cell r="DH59">
            <v>1109.2958122696245</v>
          </cell>
          <cell r="DI59">
            <v>0</v>
          </cell>
          <cell r="DJ59">
            <v>0</v>
          </cell>
          <cell r="DK59">
            <v>0</v>
          </cell>
          <cell r="DL59">
            <v>0</v>
          </cell>
          <cell r="DM59">
            <v>0</v>
          </cell>
          <cell r="DN59">
            <v>820.93807331962421</v>
          </cell>
          <cell r="DS59">
            <v>0</v>
          </cell>
          <cell r="DT59">
            <v>0</v>
          </cell>
          <cell r="DU59">
            <v>0</v>
          </cell>
          <cell r="DV59">
            <v>820.93807331962421</v>
          </cell>
          <cell r="DW59">
            <v>820.93807331962421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>
            <v>1</v>
          </cell>
          <cell r="FK59" t="str">
            <v>1</v>
          </cell>
          <cell r="FN59">
            <v>1115.8874822696246</v>
          </cell>
          <cell r="FO59">
            <v>0</v>
          </cell>
          <cell r="FP59">
            <v>56.3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0</v>
          </cell>
          <cell r="FW59">
            <v>0</v>
          </cell>
          <cell r="FX59">
            <v>0</v>
          </cell>
          <cell r="FZ59">
            <v>0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0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0</v>
          </cell>
          <cell r="GT59">
            <v>0</v>
          </cell>
          <cell r="GU59">
            <v>0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0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54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2020</v>
          </cell>
          <cell r="OM59">
            <v>2026</v>
          </cell>
          <cell r="ON59">
            <v>2026</v>
          </cell>
          <cell r="OO59">
            <v>2026</v>
          </cell>
          <cell r="OP59" t="str">
            <v>с</v>
          </cell>
          <cell r="OT59">
            <v>1339.0649787195496</v>
          </cell>
          <cell r="OV59">
            <v>0</v>
          </cell>
          <cell r="OW59">
            <v>0</v>
          </cell>
          <cell r="OX59">
            <v>0</v>
          </cell>
          <cell r="OY59">
            <v>0</v>
          </cell>
          <cell r="OZ59">
            <v>0</v>
          </cell>
        </row>
        <row r="60">
          <cell r="A60" t="str">
            <v>Г</v>
          </cell>
          <cell r="B60" t="str">
            <v>1.1.2.1.2</v>
          </cell>
          <cell r="C60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60" t="str">
            <v>Г</v>
          </cell>
          <cell r="E60">
            <v>0</v>
          </cell>
          <cell r="H60">
            <v>0</v>
          </cell>
          <cell r="J60">
            <v>3932.6022027855006</v>
          </cell>
          <cell r="K60">
            <v>0</v>
          </cell>
          <cell r="L60">
            <v>3932.6022027855006</v>
          </cell>
          <cell r="M60">
            <v>818.12398278000001</v>
          </cell>
          <cell r="N60">
            <v>0</v>
          </cell>
          <cell r="O60">
            <v>245.11748446749993</v>
          </cell>
          <cell r="P60">
            <v>749.55393913499995</v>
          </cell>
          <cell r="Q60">
            <v>2119.8067964030001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11773.071493446381</v>
          </cell>
          <cell r="CY60">
            <v>2007.6103241393257</v>
          </cell>
          <cell r="CZ60">
            <v>3841.5348877713004</v>
          </cell>
          <cell r="DA60">
            <v>3963.2928893735866</v>
          </cell>
          <cell r="DB60">
            <v>1960.6333921621663</v>
          </cell>
          <cell r="DE60">
            <v>0</v>
          </cell>
          <cell r="DG60">
            <v>2648.4101105499999</v>
          </cell>
          <cell r="DH60">
            <v>0</v>
          </cell>
          <cell r="DI60">
            <v>2648.4101105499999</v>
          </cell>
          <cell r="DJ60">
            <v>221.79169244000005</v>
          </cell>
          <cell r="DK60">
            <v>951.39924857999995</v>
          </cell>
          <cell r="DL60">
            <v>1337.37306115</v>
          </cell>
          <cell r="DM60">
            <v>137.84610837999995</v>
          </cell>
          <cell r="DN60">
            <v>7232.8990647759756</v>
          </cell>
          <cell r="DS60">
            <v>221.07634505263158</v>
          </cell>
          <cell r="DT60">
            <v>970.22431536842123</v>
          </cell>
          <cell r="DU60">
            <v>982.58513645830863</v>
          </cell>
          <cell r="DV60">
            <v>5059.0132678966138</v>
          </cell>
          <cell r="DW60">
            <v>5059.0132678966138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3466.8500087699999</v>
          </cell>
          <cell r="ED60">
            <v>36.684146650000002</v>
          </cell>
          <cell r="EE60">
            <v>1997.2028118200003</v>
          </cell>
          <cell r="EF60">
            <v>1190.2507855899999</v>
          </cell>
          <cell r="EG60">
            <v>242.71226471</v>
          </cell>
          <cell r="EH60">
            <v>210.02252780000003</v>
          </cell>
          <cell r="EI60">
            <v>3.2610385900000001</v>
          </cell>
          <cell r="EJ60">
            <v>51.45580812</v>
          </cell>
          <cell r="EK60">
            <v>131.85455195</v>
          </cell>
          <cell r="EL60">
            <v>23.451129139999999</v>
          </cell>
          <cell r="EM60">
            <v>921.71309960000008</v>
          </cell>
          <cell r="EN60">
            <v>14.308171959999999</v>
          </cell>
          <cell r="EO60">
            <v>284.17694648000003</v>
          </cell>
          <cell r="EP60">
            <v>537.84153619999995</v>
          </cell>
          <cell r="EQ60">
            <v>85.386444959999992</v>
          </cell>
          <cell r="ER60">
            <v>933.33469089999994</v>
          </cell>
          <cell r="ES60">
            <v>7.9436274600000001</v>
          </cell>
          <cell r="ET60">
            <v>776.0449337099999</v>
          </cell>
          <cell r="EU60">
            <v>97.98565576</v>
          </cell>
          <cell r="EV60">
            <v>51.360473970000008</v>
          </cell>
          <cell r="EW60">
            <v>1401.7796904700001</v>
          </cell>
          <cell r="EX60">
            <v>11.171308639999999</v>
          </cell>
          <cell r="EY60">
            <v>885.52512351000007</v>
          </cell>
          <cell r="EZ60">
            <v>422.56904168</v>
          </cell>
          <cell r="FA60">
            <v>82.514216639999972</v>
          </cell>
          <cell r="FB60">
            <v>1401.7796904700001</v>
          </cell>
          <cell r="FC60">
            <v>11.171308639999999</v>
          </cell>
          <cell r="FD60">
            <v>885.52512351000007</v>
          </cell>
          <cell r="FE60">
            <v>422.56904168</v>
          </cell>
          <cell r="FF60">
            <v>82.514216639999972</v>
          </cell>
          <cell r="FG60" t="str">
            <v/>
          </cell>
          <cell r="FH60" t="str">
            <v/>
          </cell>
          <cell r="FI60" t="str">
            <v/>
          </cell>
          <cell r="FJ60" t="str">
            <v/>
          </cell>
          <cell r="FK60">
            <v>0</v>
          </cell>
          <cell r="FN60">
            <v>11773.071493446381</v>
          </cell>
          <cell r="FO60">
            <v>0</v>
          </cell>
          <cell r="FP60">
            <v>410.43100000000004</v>
          </cell>
          <cell r="FQ60">
            <v>0</v>
          </cell>
          <cell r="FR60">
            <v>1452.1193482625131</v>
          </cell>
          <cell r="FS60">
            <v>1310.5793482625131</v>
          </cell>
          <cell r="FT60">
            <v>73.739999999999995</v>
          </cell>
          <cell r="FU60">
            <v>67.8</v>
          </cell>
          <cell r="FV60">
            <v>123369</v>
          </cell>
          <cell r="FW60">
            <v>0</v>
          </cell>
          <cell r="FX60">
            <v>123369</v>
          </cell>
          <cell r="FZ60">
            <v>758.40588715000001</v>
          </cell>
          <cell r="GA60">
            <v>0</v>
          </cell>
          <cell r="GB60">
            <v>14.109</v>
          </cell>
          <cell r="GC60">
            <v>0</v>
          </cell>
          <cell r="GD60">
            <v>323.55900000000003</v>
          </cell>
          <cell r="GE60">
            <v>323.55900000000003</v>
          </cell>
          <cell r="GF60">
            <v>0</v>
          </cell>
          <cell r="GG60">
            <v>0</v>
          </cell>
          <cell r="GH60">
            <v>5039</v>
          </cell>
          <cell r="GI60">
            <v>0</v>
          </cell>
          <cell r="GJ60">
            <v>5039</v>
          </cell>
          <cell r="GK60">
            <v>3254.0160665748567</v>
          </cell>
          <cell r="GL60">
            <v>0</v>
          </cell>
          <cell r="GM60">
            <v>148.66199999999998</v>
          </cell>
          <cell r="GN60">
            <v>0</v>
          </cell>
          <cell r="GO60">
            <v>719.05332527825828</v>
          </cell>
          <cell r="GP60">
            <v>657.83932527825834</v>
          </cell>
          <cell r="GQ60">
            <v>0</v>
          </cell>
          <cell r="GR60">
            <v>61.213999999999999</v>
          </cell>
          <cell r="GS60">
            <v>2276</v>
          </cell>
          <cell r="GT60">
            <v>0</v>
          </cell>
          <cell r="GU60">
            <v>2276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3254.0160665748567</v>
          </cell>
          <cell r="ID60">
            <v>0</v>
          </cell>
          <cell r="IE60">
            <v>148.66199999999998</v>
          </cell>
          <cell r="IF60">
            <v>0</v>
          </cell>
          <cell r="IG60">
            <v>719.05332527825828</v>
          </cell>
          <cell r="IH60">
            <v>657.83932527825834</v>
          </cell>
          <cell r="II60">
            <v>0</v>
          </cell>
          <cell r="IJ60">
            <v>61.213999999999999</v>
          </cell>
          <cell r="IK60">
            <v>2276</v>
          </cell>
          <cell r="IL60">
            <v>0</v>
          </cell>
          <cell r="IM60">
            <v>2276</v>
          </cell>
          <cell r="IN60">
            <v>3254.0160665748567</v>
          </cell>
          <cell r="IO60">
            <v>0</v>
          </cell>
          <cell r="IP60">
            <v>148.66199999999998</v>
          </cell>
          <cell r="IQ60">
            <v>0</v>
          </cell>
          <cell r="IR60">
            <v>719.05332527825828</v>
          </cell>
          <cell r="IS60">
            <v>657.83932527825834</v>
          </cell>
          <cell r="IT60">
            <v>0</v>
          </cell>
          <cell r="IU60">
            <v>61.213999999999999</v>
          </cell>
          <cell r="IV60">
            <v>2276</v>
          </cell>
          <cell r="IW60">
            <v>0</v>
          </cell>
          <cell r="IX60">
            <v>2276</v>
          </cell>
          <cell r="IY60">
            <v>3464.8544089900006</v>
          </cell>
          <cell r="IZ60">
            <v>0</v>
          </cell>
          <cell r="JA60">
            <v>158.99700000000001</v>
          </cell>
          <cell r="JB60">
            <v>0</v>
          </cell>
          <cell r="JC60">
            <v>698.12799999999993</v>
          </cell>
          <cell r="JD60">
            <v>638.42799999999988</v>
          </cell>
          <cell r="JE60">
            <v>0</v>
          </cell>
          <cell r="JF60">
            <v>59.7</v>
          </cell>
          <cell r="JG60">
            <v>4800</v>
          </cell>
          <cell r="JH60">
            <v>0</v>
          </cell>
          <cell r="JI60">
            <v>4800</v>
          </cell>
          <cell r="JJ60">
            <v>166.82267041</v>
          </cell>
          <cell r="JK60">
            <v>0</v>
          </cell>
          <cell r="JL60">
            <v>7.0890000000000004</v>
          </cell>
          <cell r="JM60">
            <v>0</v>
          </cell>
          <cell r="JN60">
            <v>126.196</v>
          </cell>
          <cell r="JO60">
            <v>126.196</v>
          </cell>
          <cell r="JP60">
            <v>0</v>
          </cell>
          <cell r="JQ60">
            <v>0</v>
          </cell>
          <cell r="JR60">
            <v>1</v>
          </cell>
          <cell r="JS60">
            <v>0</v>
          </cell>
          <cell r="JT60">
            <v>1</v>
          </cell>
          <cell r="JU60">
            <v>342.77081932999999</v>
          </cell>
          <cell r="JV60">
            <v>0</v>
          </cell>
          <cell r="JW60">
            <v>17.832999999999998</v>
          </cell>
          <cell r="JX60">
            <v>0</v>
          </cell>
          <cell r="JY60">
            <v>250.94800000000001</v>
          </cell>
          <cell r="JZ60">
            <v>250.94800000000001</v>
          </cell>
          <cell r="KA60">
            <v>0</v>
          </cell>
          <cell r="KB60">
            <v>0</v>
          </cell>
          <cell r="KC60">
            <v>32</v>
          </cell>
          <cell r="KD60">
            <v>0</v>
          </cell>
          <cell r="KE60">
            <v>32</v>
          </cell>
          <cell r="KF60">
            <v>694.4617517800001</v>
          </cell>
          <cell r="KG60">
            <v>0</v>
          </cell>
          <cell r="KH60">
            <v>91.14</v>
          </cell>
          <cell r="KI60">
            <v>0</v>
          </cell>
          <cell r="KJ60">
            <v>184.57</v>
          </cell>
          <cell r="KK60">
            <v>184.57</v>
          </cell>
          <cell r="KL60">
            <v>0</v>
          </cell>
          <cell r="KM60">
            <v>0</v>
          </cell>
          <cell r="KN60">
            <v>40</v>
          </cell>
          <cell r="KO60">
            <v>0</v>
          </cell>
          <cell r="KP60">
            <v>40</v>
          </cell>
          <cell r="KQ60">
            <v>2260.7991674700006</v>
          </cell>
          <cell r="KR60">
            <v>0</v>
          </cell>
          <cell r="KS60">
            <v>42.935000000000002</v>
          </cell>
          <cell r="KT60">
            <v>0</v>
          </cell>
          <cell r="KU60">
            <v>136.41400000000002</v>
          </cell>
          <cell r="KV60">
            <v>76.713999999999999</v>
          </cell>
          <cell r="KW60">
            <v>0</v>
          </cell>
          <cell r="KX60">
            <v>59.7</v>
          </cell>
          <cell r="KY60">
            <v>4727</v>
          </cell>
          <cell r="KZ60">
            <v>0</v>
          </cell>
          <cell r="LA60">
            <v>4727</v>
          </cell>
          <cell r="LB60">
            <v>2260.7991674700006</v>
          </cell>
          <cell r="LC60">
            <v>0</v>
          </cell>
          <cell r="LD60">
            <v>42.935000000000002</v>
          </cell>
          <cell r="LE60">
            <v>0</v>
          </cell>
          <cell r="LF60">
            <v>136.41400000000002</v>
          </cell>
          <cell r="LG60">
            <v>76.713999999999999</v>
          </cell>
          <cell r="LH60">
            <v>0</v>
          </cell>
          <cell r="LI60">
            <v>59.7</v>
          </cell>
          <cell r="LJ60">
            <v>4727</v>
          </cell>
          <cell r="LK60">
            <v>0</v>
          </cell>
          <cell r="LL60">
            <v>4727</v>
          </cell>
          <cell r="LQ60">
            <v>0</v>
          </cell>
          <cell r="LR60">
            <v>165.4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 t="str">
            <v>нд</v>
          </cell>
          <cell r="OM60" t="str">
            <v>нд</v>
          </cell>
          <cell r="ON60" t="str">
            <v>нд</v>
          </cell>
          <cell r="OO60" t="str">
            <v>нд</v>
          </cell>
          <cell r="OP60" t="str">
            <v>нд</v>
          </cell>
          <cell r="OT60">
            <v>19358.295430747363</v>
          </cell>
          <cell r="OV60">
            <v>1030.1889999999999</v>
          </cell>
          <cell r="OW60">
            <v>253.26600000000002</v>
          </cell>
          <cell r="OX60">
            <v>0</v>
          </cell>
          <cell r="OY60">
            <v>14426</v>
          </cell>
          <cell r="OZ60">
            <v>5437.2622816000003</v>
          </cell>
        </row>
        <row r="61">
          <cell r="A61" t="str">
            <v>Г</v>
          </cell>
          <cell r="B61" t="str">
            <v>1.1.2.2</v>
          </cell>
          <cell r="C61" t="str">
            <v>Реконструкция, модернизация, техническое перевооружение линий электропередачи всего, в том числе:</v>
          </cell>
          <cell r="D61" t="str">
            <v>Г</v>
          </cell>
          <cell r="E61">
            <v>1454.5862318173345</v>
          </cell>
          <cell r="H61">
            <v>763.12843051999994</v>
          </cell>
          <cell r="J61">
            <v>4869.4305738528356</v>
          </cell>
          <cell r="K61">
            <v>936.82837106733461</v>
          </cell>
          <cell r="L61">
            <v>3932.6022027855006</v>
          </cell>
          <cell r="M61">
            <v>818.12398278000001</v>
          </cell>
          <cell r="N61">
            <v>0</v>
          </cell>
          <cell r="O61">
            <v>245.11748446749993</v>
          </cell>
          <cell r="P61">
            <v>749.55393913499995</v>
          </cell>
          <cell r="Q61">
            <v>2119.8067964030001</v>
          </cell>
          <cell r="R61">
            <v>535.29075485462465</v>
          </cell>
          <cell r="S61">
            <v>291.90295500000002</v>
          </cell>
          <cell r="T61">
            <v>0</v>
          </cell>
          <cell r="U61">
            <v>88.765529340906369</v>
          </cell>
          <cell r="V61">
            <v>0</v>
          </cell>
          <cell r="W61">
            <v>154.62227051371829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61.036411730000005</v>
          </cell>
          <cell r="AE61">
            <v>0</v>
          </cell>
          <cell r="AF61">
            <v>0</v>
          </cell>
          <cell r="AG61">
            <v>21.123742916666668</v>
          </cell>
          <cell r="AH61">
            <v>0</v>
          </cell>
          <cell r="AI61">
            <v>39.91266881333334</v>
          </cell>
          <cell r="AJ61">
            <v>58.207798760000003</v>
          </cell>
          <cell r="AK61">
            <v>0</v>
          </cell>
          <cell r="AL61">
            <v>0</v>
          </cell>
          <cell r="AM61">
            <v>37.460991016666668</v>
          </cell>
          <cell r="AN61">
            <v>0</v>
          </cell>
          <cell r="AO61">
            <v>20.746807743333335</v>
          </cell>
          <cell r="AP61">
            <v>416.04654436462471</v>
          </cell>
          <cell r="AQ61">
            <v>291.90295500000002</v>
          </cell>
          <cell r="AR61">
            <v>0</v>
          </cell>
          <cell r="AS61">
            <v>30.180795407573036</v>
          </cell>
          <cell r="AT61">
            <v>0</v>
          </cell>
          <cell r="AU61">
            <v>93.962793957051602</v>
          </cell>
          <cell r="AV61">
            <v>416.04654436462471</v>
          </cell>
          <cell r="AW61">
            <v>291.90295500000002</v>
          </cell>
          <cell r="AX61">
            <v>0</v>
          </cell>
          <cell r="AY61">
            <v>30.180795407573036</v>
          </cell>
          <cell r="AZ61">
            <v>0</v>
          </cell>
          <cell r="BA61">
            <v>93.962793957051602</v>
          </cell>
          <cell r="BB61" t="str">
            <v/>
          </cell>
          <cell r="BC61" t="str">
            <v/>
          </cell>
          <cell r="BD61">
            <v>3</v>
          </cell>
          <cell r="BE61">
            <v>4</v>
          </cell>
          <cell r="BF61" t="str">
            <v>3 4</v>
          </cell>
          <cell r="BG61">
            <v>245.37056977000003</v>
          </cell>
          <cell r="BH61">
            <v>0</v>
          </cell>
          <cell r="BI61">
            <v>0</v>
          </cell>
          <cell r="BJ61">
            <v>90.417837603719178</v>
          </cell>
          <cell r="BK61">
            <v>0</v>
          </cell>
          <cell r="BL61">
            <v>154.95273216628084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61.036411730000005</v>
          </cell>
          <cell r="BT61">
            <v>0</v>
          </cell>
          <cell r="BU61">
            <v>0</v>
          </cell>
          <cell r="BV61">
            <v>21.123742916666668</v>
          </cell>
          <cell r="BW61">
            <v>0</v>
          </cell>
          <cell r="BX61">
            <v>39.91266881333334</v>
          </cell>
          <cell r="BY61">
            <v>58.207798760000003</v>
          </cell>
          <cell r="BZ61">
            <v>0</v>
          </cell>
          <cell r="CA61">
            <v>0</v>
          </cell>
          <cell r="CB61">
            <v>37.460991016666668</v>
          </cell>
          <cell r="CC61">
            <v>0</v>
          </cell>
          <cell r="CD61">
            <v>20.746807743333335</v>
          </cell>
          <cell r="CE61">
            <v>126.12635927999999</v>
          </cell>
          <cell r="CF61">
            <v>0</v>
          </cell>
          <cell r="CG61">
            <v>0</v>
          </cell>
          <cell r="CH61">
            <v>31.833103670385839</v>
          </cell>
          <cell r="CI61">
            <v>0</v>
          </cell>
          <cell r="CJ61">
            <v>94.293255609614164</v>
          </cell>
          <cell r="CK61">
            <v>126.12635927999999</v>
          </cell>
          <cell r="CL61">
            <v>0</v>
          </cell>
          <cell r="CM61">
            <v>0</v>
          </cell>
          <cell r="CN61">
            <v>31.833103670385839</v>
          </cell>
          <cell r="CO61">
            <v>0</v>
          </cell>
          <cell r="CP61">
            <v>94.293255609614164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11773.071493446381</v>
          </cell>
          <cell r="CY61">
            <v>2007.6103241393257</v>
          </cell>
          <cell r="CZ61">
            <v>3841.5348877713004</v>
          </cell>
          <cell r="DA61">
            <v>3963.2928893735866</v>
          </cell>
          <cell r="DB61">
            <v>1960.6333921621663</v>
          </cell>
          <cell r="DE61">
            <v>650.79537442500009</v>
          </cell>
          <cell r="DG61">
            <v>3426.7972220172114</v>
          </cell>
          <cell r="DH61">
            <v>778.38711146721164</v>
          </cell>
          <cell r="DI61">
            <v>2648.4101105499999</v>
          </cell>
          <cell r="DJ61">
            <v>221.79169244000005</v>
          </cell>
          <cell r="DK61">
            <v>951.39924857999995</v>
          </cell>
          <cell r="DL61">
            <v>1337.37306115</v>
          </cell>
          <cell r="DM61">
            <v>137.84610837999995</v>
          </cell>
          <cell r="DN61">
            <v>7232.8990647759756</v>
          </cell>
          <cell r="DS61">
            <v>221.07634505263158</v>
          </cell>
          <cell r="DT61">
            <v>970.22431536842123</v>
          </cell>
          <cell r="DU61">
            <v>982.58513645830863</v>
          </cell>
          <cell r="DV61">
            <v>5059.0132678966138</v>
          </cell>
          <cell r="DW61">
            <v>5059.0132678966138</v>
          </cell>
          <cell r="DX61" t="str">
            <v/>
          </cell>
          <cell r="DY61">
            <v>1</v>
          </cell>
          <cell r="DZ61">
            <v>1</v>
          </cell>
          <cell r="EA61">
            <v>1</v>
          </cell>
          <cell r="EB61" t="str">
            <v>1 1 1</v>
          </cell>
          <cell r="EC61">
            <v>3466.8500087699999</v>
          </cell>
          <cell r="ED61">
            <v>36.684146650000002</v>
          </cell>
          <cell r="EE61">
            <v>1997.2028118200003</v>
          </cell>
          <cell r="EF61">
            <v>1190.2507855899999</v>
          </cell>
          <cell r="EG61">
            <v>242.71226471</v>
          </cell>
          <cell r="EH61">
            <v>210.02252780000003</v>
          </cell>
          <cell r="EI61">
            <v>3.2610385900000001</v>
          </cell>
          <cell r="EJ61">
            <v>51.45580812</v>
          </cell>
          <cell r="EK61">
            <v>131.85455195</v>
          </cell>
          <cell r="EL61">
            <v>23.451129139999999</v>
          </cell>
          <cell r="EM61">
            <v>921.71309960000008</v>
          </cell>
          <cell r="EN61">
            <v>14.308171959999999</v>
          </cell>
          <cell r="EO61">
            <v>284.17694648000003</v>
          </cell>
          <cell r="EP61">
            <v>537.84153619999995</v>
          </cell>
          <cell r="EQ61">
            <v>85.386444959999992</v>
          </cell>
          <cell r="ER61">
            <v>933.33469089999994</v>
          </cell>
          <cell r="ES61">
            <v>7.9436274600000001</v>
          </cell>
          <cell r="ET61">
            <v>776.0449337099999</v>
          </cell>
          <cell r="EU61">
            <v>97.98565576</v>
          </cell>
          <cell r="EV61">
            <v>51.360473970000008</v>
          </cell>
          <cell r="EW61">
            <v>1401.7796904700001</v>
          </cell>
          <cell r="EX61">
            <v>11.171308639999999</v>
          </cell>
          <cell r="EY61">
            <v>885.52512351000007</v>
          </cell>
          <cell r="EZ61">
            <v>422.56904168</v>
          </cell>
          <cell r="FA61">
            <v>82.514216639999972</v>
          </cell>
          <cell r="FB61">
            <v>1401.7796904700001</v>
          </cell>
          <cell r="FC61">
            <v>11.171308639999999</v>
          </cell>
          <cell r="FD61">
            <v>885.52512351000007</v>
          </cell>
          <cell r="FE61">
            <v>422.56904168</v>
          </cell>
          <cell r="FF61">
            <v>82.514216639999972</v>
          </cell>
          <cell r="FG61" t="str">
            <v/>
          </cell>
          <cell r="FH61">
            <v>1</v>
          </cell>
          <cell r="FI61">
            <v>1</v>
          </cell>
          <cell r="FJ61">
            <v>1</v>
          </cell>
          <cell r="FK61" t="str">
            <v>1 1 1</v>
          </cell>
          <cell r="FN61">
            <v>11773.071493446381</v>
          </cell>
          <cell r="FO61">
            <v>0</v>
          </cell>
          <cell r="FP61">
            <v>410.43100000000004</v>
          </cell>
          <cell r="FQ61">
            <v>0</v>
          </cell>
          <cell r="FR61">
            <v>1452.1193482625131</v>
          </cell>
          <cell r="FS61">
            <v>1310.5793482625131</v>
          </cell>
          <cell r="FT61">
            <v>73.739999999999995</v>
          </cell>
          <cell r="FU61">
            <v>67.8</v>
          </cell>
          <cell r="FV61">
            <v>123369</v>
          </cell>
          <cell r="FW61">
            <v>0</v>
          </cell>
          <cell r="FX61">
            <v>123369</v>
          </cell>
          <cell r="FZ61">
            <v>758.40588715000001</v>
          </cell>
          <cell r="GA61">
            <v>0</v>
          </cell>
          <cell r="GB61">
            <v>14.109</v>
          </cell>
          <cell r="GC61">
            <v>0</v>
          </cell>
          <cell r="GD61">
            <v>323.55900000000003</v>
          </cell>
          <cell r="GE61">
            <v>323.55900000000003</v>
          </cell>
          <cell r="GF61">
            <v>0</v>
          </cell>
          <cell r="GG61">
            <v>0</v>
          </cell>
          <cell r="GH61">
            <v>5039</v>
          </cell>
          <cell r="GI61">
            <v>0</v>
          </cell>
          <cell r="GJ61">
            <v>5039</v>
          </cell>
          <cell r="GK61">
            <v>3254.0160665748567</v>
          </cell>
          <cell r="GL61">
            <v>0</v>
          </cell>
          <cell r="GM61">
            <v>148.66199999999998</v>
          </cell>
          <cell r="GN61">
            <v>0</v>
          </cell>
          <cell r="GO61">
            <v>719.05332527825828</v>
          </cell>
          <cell r="GP61">
            <v>657.83932527825834</v>
          </cell>
          <cell r="GQ61">
            <v>0</v>
          </cell>
          <cell r="GR61">
            <v>61.213999999999999</v>
          </cell>
          <cell r="GS61">
            <v>2276</v>
          </cell>
          <cell r="GT61">
            <v>0</v>
          </cell>
          <cell r="GU61">
            <v>2276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3254.0160665748567</v>
          </cell>
          <cell r="ID61">
            <v>0</v>
          </cell>
          <cell r="IE61">
            <v>148.66199999999998</v>
          </cell>
          <cell r="IF61">
            <v>0</v>
          </cell>
          <cell r="IG61">
            <v>719.05332527825828</v>
          </cell>
          <cell r="IH61">
            <v>657.83932527825834</v>
          </cell>
          <cell r="II61">
            <v>0</v>
          </cell>
          <cell r="IJ61">
            <v>61.213999999999999</v>
          </cell>
          <cell r="IK61">
            <v>2276</v>
          </cell>
          <cell r="IL61">
            <v>0</v>
          </cell>
          <cell r="IM61">
            <v>2276</v>
          </cell>
          <cell r="IN61">
            <v>3254.0160665748567</v>
          </cell>
          <cell r="IO61">
            <v>0</v>
          </cell>
          <cell r="IP61">
            <v>148.66199999999998</v>
          </cell>
          <cell r="IQ61">
            <v>0</v>
          </cell>
          <cell r="IR61">
            <v>719.05332527825828</v>
          </cell>
          <cell r="IS61">
            <v>657.83932527825834</v>
          </cell>
          <cell r="IT61">
            <v>0</v>
          </cell>
          <cell r="IU61">
            <v>61.213999999999999</v>
          </cell>
          <cell r="IV61">
            <v>2276</v>
          </cell>
          <cell r="IW61">
            <v>0</v>
          </cell>
          <cell r="IX61">
            <v>2276</v>
          </cell>
          <cell r="IY61">
            <v>3464.8544089900006</v>
          </cell>
          <cell r="IZ61">
            <v>0</v>
          </cell>
          <cell r="JA61">
            <v>158.99700000000001</v>
          </cell>
          <cell r="JB61">
            <v>0</v>
          </cell>
          <cell r="JC61">
            <v>698.12799999999993</v>
          </cell>
          <cell r="JD61">
            <v>638.42799999999988</v>
          </cell>
          <cell r="JE61">
            <v>0</v>
          </cell>
          <cell r="JF61">
            <v>59.7</v>
          </cell>
          <cell r="JG61">
            <v>4800</v>
          </cell>
          <cell r="JH61">
            <v>0</v>
          </cell>
          <cell r="JI61">
            <v>4800</v>
          </cell>
          <cell r="JJ61">
            <v>166.82267041</v>
          </cell>
          <cell r="JK61">
            <v>0</v>
          </cell>
          <cell r="JL61">
            <v>7.0890000000000004</v>
          </cell>
          <cell r="JM61">
            <v>0</v>
          </cell>
          <cell r="JN61">
            <v>126.196</v>
          </cell>
          <cell r="JO61">
            <v>126.196</v>
          </cell>
          <cell r="JP61">
            <v>0</v>
          </cell>
          <cell r="JQ61">
            <v>0</v>
          </cell>
          <cell r="JR61">
            <v>1</v>
          </cell>
          <cell r="JS61">
            <v>0</v>
          </cell>
          <cell r="JT61">
            <v>1</v>
          </cell>
          <cell r="JU61">
            <v>342.77081932999999</v>
          </cell>
          <cell r="JV61">
            <v>0</v>
          </cell>
          <cell r="JW61">
            <v>17.832999999999998</v>
          </cell>
          <cell r="JX61">
            <v>0</v>
          </cell>
          <cell r="JY61">
            <v>250.94800000000001</v>
          </cell>
          <cell r="JZ61">
            <v>250.94800000000001</v>
          </cell>
          <cell r="KA61">
            <v>0</v>
          </cell>
          <cell r="KB61">
            <v>0</v>
          </cell>
          <cell r="KC61">
            <v>32</v>
          </cell>
          <cell r="KD61">
            <v>0</v>
          </cell>
          <cell r="KE61">
            <v>32</v>
          </cell>
          <cell r="KF61">
            <v>694.4617517800001</v>
          </cell>
          <cell r="KG61">
            <v>0</v>
          </cell>
          <cell r="KH61">
            <v>91.14</v>
          </cell>
          <cell r="KI61">
            <v>0</v>
          </cell>
          <cell r="KJ61">
            <v>184.57</v>
          </cell>
          <cell r="KK61">
            <v>184.57</v>
          </cell>
          <cell r="KL61">
            <v>0</v>
          </cell>
          <cell r="KM61">
            <v>0</v>
          </cell>
          <cell r="KN61">
            <v>40</v>
          </cell>
          <cell r="KO61">
            <v>0</v>
          </cell>
          <cell r="KP61">
            <v>40</v>
          </cell>
          <cell r="KQ61">
            <v>2260.7991674700006</v>
          </cell>
          <cell r="KR61">
            <v>0</v>
          </cell>
          <cell r="KS61">
            <v>42.935000000000002</v>
          </cell>
          <cell r="KT61">
            <v>0</v>
          </cell>
          <cell r="KU61">
            <v>136.41400000000002</v>
          </cell>
          <cell r="KV61">
            <v>76.713999999999999</v>
          </cell>
          <cell r="KW61">
            <v>0</v>
          </cell>
          <cell r="KX61">
            <v>59.7</v>
          </cell>
          <cell r="KY61">
            <v>4727</v>
          </cell>
          <cell r="KZ61">
            <v>0</v>
          </cell>
          <cell r="LA61">
            <v>4727</v>
          </cell>
          <cell r="LB61">
            <v>2260.7991674700006</v>
          </cell>
          <cell r="LC61">
            <v>0</v>
          </cell>
          <cell r="LD61">
            <v>42.935000000000002</v>
          </cell>
          <cell r="LE61">
            <v>0</v>
          </cell>
          <cell r="LF61">
            <v>136.41400000000002</v>
          </cell>
          <cell r="LG61">
            <v>76.713999999999999</v>
          </cell>
          <cell r="LH61">
            <v>0</v>
          </cell>
          <cell r="LI61">
            <v>59.7</v>
          </cell>
          <cell r="LJ61">
            <v>4727</v>
          </cell>
          <cell r="LK61">
            <v>0</v>
          </cell>
          <cell r="LL61">
            <v>4727</v>
          </cell>
          <cell r="LQ61">
            <v>0</v>
          </cell>
          <cell r="LR61">
            <v>165.4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 t="str">
            <v>нд</v>
          </cell>
          <cell r="OM61" t="str">
            <v>нд</v>
          </cell>
          <cell r="ON61" t="str">
            <v>нд</v>
          </cell>
          <cell r="OO61" t="str">
            <v>нд</v>
          </cell>
          <cell r="OP61" t="str">
            <v>нд</v>
          </cell>
          <cell r="OT61">
            <v>19358.295430747363</v>
          </cell>
          <cell r="OV61">
            <v>1030.1889999999999</v>
          </cell>
          <cell r="OW61">
            <v>253.26600000000002</v>
          </cell>
          <cell r="OX61">
            <v>0</v>
          </cell>
          <cell r="OY61">
            <v>14426</v>
          </cell>
          <cell r="OZ61">
            <v>5437.2622816000003</v>
          </cell>
        </row>
        <row r="62">
          <cell r="A62" t="str">
            <v>Г</v>
          </cell>
          <cell r="B62" t="str">
            <v>1.1.2.2.1</v>
          </cell>
          <cell r="C62" t="str">
            <v>Реконструкция линий электропередачи всего, в том числе:</v>
          </cell>
          <cell r="D62" t="str">
            <v>Г</v>
          </cell>
          <cell r="E62">
            <v>1454.5862318173345</v>
          </cell>
          <cell r="H62">
            <v>763.12843051999994</v>
          </cell>
          <cell r="J62">
            <v>4869.4305738528356</v>
          </cell>
          <cell r="K62">
            <v>936.82837106733461</v>
          </cell>
          <cell r="L62">
            <v>3932.6022027855006</v>
          </cell>
          <cell r="M62">
            <v>818.12398278000001</v>
          </cell>
          <cell r="N62">
            <v>0</v>
          </cell>
          <cell r="O62">
            <v>245.11748446749993</v>
          </cell>
          <cell r="P62">
            <v>749.55393913499995</v>
          </cell>
          <cell r="Q62">
            <v>2119.8067964030001</v>
          </cell>
          <cell r="R62">
            <v>535.29075485462465</v>
          </cell>
          <cell r="S62">
            <v>291.90295500000002</v>
          </cell>
          <cell r="T62">
            <v>0</v>
          </cell>
          <cell r="U62">
            <v>88.765529340906369</v>
          </cell>
          <cell r="V62">
            <v>0</v>
          </cell>
          <cell r="W62">
            <v>154.62227051371829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61.036411730000005</v>
          </cell>
          <cell r="AE62">
            <v>0</v>
          </cell>
          <cell r="AF62">
            <v>0</v>
          </cell>
          <cell r="AG62">
            <v>21.123742916666668</v>
          </cell>
          <cell r="AH62">
            <v>0</v>
          </cell>
          <cell r="AI62">
            <v>39.91266881333334</v>
          </cell>
          <cell r="AJ62">
            <v>58.207798760000003</v>
          </cell>
          <cell r="AK62">
            <v>0</v>
          </cell>
          <cell r="AL62">
            <v>0</v>
          </cell>
          <cell r="AM62">
            <v>37.460991016666668</v>
          </cell>
          <cell r="AN62">
            <v>0</v>
          </cell>
          <cell r="AO62">
            <v>20.746807743333335</v>
          </cell>
          <cell r="AP62">
            <v>416.04654436462471</v>
          </cell>
          <cell r="AQ62">
            <v>291.90295500000002</v>
          </cell>
          <cell r="AR62">
            <v>0</v>
          </cell>
          <cell r="AS62">
            <v>30.180795407573036</v>
          </cell>
          <cell r="AT62">
            <v>0</v>
          </cell>
          <cell r="AU62">
            <v>93.962793957051602</v>
          </cell>
          <cell r="AV62">
            <v>416.04654436462471</v>
          </cell>
          <cell r="AW62">
            <v>291.90295500000002</v>
          </cell>
          <cell r="AX62">
            <v>0</v>
          </cell>
          <cell r="AY62">
            <v>30.180795407573036</v>
          </cell>
          <cell r="AZ62">
            <v>0</v>
          </cell>
          <cell r="BA62">
            <v>93.962793957051602</v>
          </cell>
          <cell r="BB62" t="str">
            <v/>
          </cell>
          <cell r="BC62" t="str">
            <v/>
          </cell>
          <cell r="BD62">
            <v>3</v>
          </cell>
          <cell r="BE62">
            <v>4</v>
          </cell>
          <cell r="BF62" t="str">
            <v>3 4</v>
          </cell>
          <cell r="BG62">
            <v>245.37056977000003</v>
          </cell>
          <cell r="BH62">
            <v>0</v>
          </cell>
          <cell r="BI62">
            <v>0</v>
          </cell>
          <cell r="BJ62">
            <v>90.417837603719178</v>
          </cell>
          <cell r="BK62">
            <v>0</v>
          </cell>
          <cell r="BL62">
            <v>154.95273216628084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61.036411730000005</v>
          </cell>
          <cell r="BT62">
            <v>0</v>
          </cell>
          <cell r="BU62">
            <v>0</v>
          </cell>
          <cell r="BV62">
            <v>21.123742916666668</v>
          </cell>
          <cell r="BW62">
            <v>0</v>
          </cell>
          <cell r="BX62">
            <v>39.91266881333334</v>
          </cell>
          <cell r="BY62">
            <v>58.207798760000003</v>
          </cell>
          <cell r="BZ62">
            <v>0</v>
          </cell>
          <cell r="CA62">
            <v>0</v>
          </cell>
          <cell r="CB62">
            <v>37.460991016666668</v>
          </cell>
          <cell r="CC62">
            <v>0</v>
          </cell>
          <cell r="CD62">
            <v>20.746807743333335</v>
          </cell>
          <cell r="CE62">
            <v>126.12635927999999</v>
          </cell>
          <cell r="CF62">
            <v>0</v>
          </cell>
          <cell r="CG62">
            <v>0</v>
          </cell>
          <cell r="CH62">
            <v>31.833103670385839</v>
          </cell>
          <cell r="CI62">
            <v>0</v>
          </cell>
          <cell r="CJ62">
            <v>94.293255609614164</v>
          </cell>
          <cell r="CK62">
            <v>126.12635927999999</v>
          </cell>
          <cell r="CL62">
            <v>0</v>
          </cell>
          <cell r="CM62">
            <v>0</v>
          </cell>
          <cell r="CN62">
            <v>31.833103670385839</v>
          </cell>
          <cell r="CO62">
            <v>0</v>
          </cell>
          <cell r="CP62">
            <v>94.293255609614164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11773.071493446381</v>
          </cell>
          <cell r="CY62">
            <v>2007.6103241393257</v>
          </cell>
          <cell r="CZ62">
            <v>3841.5348877713004</v>
          </cell>
          <cell r="DA62">
            <v>3963.2928893735866</v>
          </cell>
          <cell r="DB62">
            <v>1960.6333921621663</v>
          </cell>
          <cell r="DE62">
            <v>650.79537442500009</v>
          </cell>
          <cell r="DG62">
            <v>3426.7972220172114</v>
          </cell>
          <cell r="DH62">
            <v>778.38711146721164</v>
          </cell>
          <cell r="DI62">
            <v>2648.4101105499999</v>
          </cell>
          <cell r="DJ62">
            <v>221.79169244000005</v>
          </cell>
          <cell r="DK62">
            <v>951.39924857999995</v>
          </cell>
          <cell r="DL62">
            <v>1337.37306115</v>
          </cell>
          <cell r="DM62">
            <v>137.84610837999995</v>
          </cell>
          <cell r="DN62">
            <v>7232.8990647759756</v>
          </cell>
          <cell r="DS62">
            <v>221.07634505263158</v>
          </cell>
          <cell r="DT62">
            <v>970.22431536842123</v>
          </cell>
          <cell r="DU62">
            <v>982.58513645830863</v>
          </cell>
          <cell r="DV62">
            <v>5059.0132678966138</v>
          </cell>
          <cell r="DW62">
            <v>5059.0132678966138</v>
          </cell>
          <cell r="DX62" t="str">
            <v/>
          </cell>
          <cell r="DY62">
            <v>1</v>
          </cell>
          <cell r="DZ62">
            <v>1</v>
          </cell>
          <cell r="EA62">
            <v>1</v>
          </cell>
          <cell r="EB62" t="str">
            <v>1 1 1</v>
          </cell>
          <cell r="EC62">
            <v>3466.8500087699999</v>
          </cell>
          <cell r="ED62">
            <v>36.684146650000002</v>
          </cell>
          <cell r="EE62">
            <v>1997.2028118200003</v>
          </cell>
          <cell r="EF62">
            <v>1190.2507855899999</v>
          </cell>
          <cell r="EG62">
            <v>242.71226471</v>
          </cell>
          <cell r="EH62">
            <v>210.02252780000003</v>
          </cell>
          <cell r="EI62">
            <v>3.2610385900000001</v>
          </cell>
          <cell r="EJ62">
            <v>51.45580812</v>
          </cell>
          <cell r="EK62">
            <v>131.85455195</v>
          </cell>
          <cell r="EL62">
            <v>23.451129139999999</v>
          </cell>
          <cell r="EM62">
            <v>921.71309960000008</v>
          </cell>
          <cell r="EN62">
            <v>14.308171959999999</v>
          </cell>
          <cell r="EO62">
            <v>284.17694648000003</v>
          </cell>
          <cell r="EP62">
            <v>537.84153619999995</v>
          </cell>
          <cell r="EQ62">
            <v>85.386444959999992</v>
          </cell>
          <cell r="ER62">
            <v>933.33469089999994</v>
          </cell>
          <cell r="ES62">
            <v>7.9436274600000001</v>
          </cell>
          <cell r="ET62">
            <v>776.0449337099999</v>
          </cell>
          <cell r="EU62">
            <v>97.98565576</v>
          </cell>
          <cell r="EV62">
            <v>51.360473970000008</v>
          </cell>
          <cell r="EW62">
            <v>1401.7796904700001</v>
          </cell>
          <cell r="EX62">
            <v>11.171308639999999</v>
          </cell>
          <cell r="EY62">
            <v>885.52512351000007</v>
          </cell>
          <cell r="EZ62">
            <v>422.56904168</v>
          </cell>
          <cell r="FA62">
            <v>82.514216639999972</v>
          </cell>
          <cell r="FB62">
            <v>1401.7796904700001</v>
          </cell>
          <cell r="FC62">
            <v>11.171308639999999</v>
          </cell>
          <cell r="FD62">
            <v>885.52512351000007</v>
          </cell>
          <cell r="FE62">
            <v>422.56904168</v>
          </cell>
          <cell r="FF62">
            <v>82.514216639999972</v>
          </cell>
          <cell r="FG62" t="str">
            <v/>
          </cell>
          <cell r="FH62">
            <v>1</v>
          </cell>
          <cell r="FI62">
            <v>1</v>
          </cell>
          <cell r="FJ62">
            <v>1</v>
          </cell>
          <cell r="FK62" t="str">
            <v>1 1 1</v>
          </cell>
          <cell r="FN62">
            <v>11773.071493446381</v>
          </cell>
          <cell r="FO62">
            <v>0</v>
          </cell>
          <cell r="FP62">
            <v>410.43100000000004</v>
          </cell>
          <cell r="FQ62">
            <v>0</v>
          </cell>
          <cell r="FR62">
            <v>1452.1193482625131</v>
          </cell>
          <cell r="FS62">
            <v>1310.5793482625131</v>
          </cell>
          <cell r="FT62">
            <v>73.739999999999995</v>
          </cell>
          <cell r="FU62">
            <v>67.8</v>
          </cell>
          <cell r="FV62">
            <v>123369</v>
          </cell>
          <cell r="FW62">
            <v>0</v>
          </cell>
          <cell r="FX62">
            <v>123369</v>
          </cell>
          <cell r="FZ62">
            <v>758.40588715000001</v>
          </cell>
          <cell r="GA62">
            <v>0</v>
          </cell>
          <cell r="GB62">
            <v>14.109</v>
          </cell>
          <cell r="GC62">
            <v>0</v>
          </cell>
          <cell r="GD62">
            <v>323.55900000000003</v>
          </cell>
          <cell r="GE62">
            <v>323.55900000000003</v>
          </cell>
          <cell r="GF62">
            <v>0</v>
          </cell>
          <cell r="GG62">
            <v>0</v>
          </cell>
          <cell r="GH62">
            <v>5039</v>
          </cell>
          <cell r="GI62">
            <v>0</v>
          </cell>
          <cell r="GJ62">
            <v>5039</v>
          </cell>
          <cell r="GK62">
            <v>3254.0160665748567</v>
          </cell>
          <cell r="GL62">
            <v>0</v>
          </cell>
          <cell r="GM62">
            <v>148.66199999999998</v>
          </cell>
          <cell r="GN62">
            <v>0</v>
          </cell>
          <cell r="GO62">
            <v>719.05332527825828</v>
          </cell>
          <cell r="GP62">
            <v>657.83932527825834</v>
          </cell>
          <cell r="GQ62">
            <v>0</v>
          </cell>
          <cell r="GR62">
            <v>61.213999999999999</v>
          </cell>
          <cell r="GS62">
            <v>2276</v>
          </cell>
          <cell r="GT62">
            <v>0</v>
          </cell>
          <cell r="GU62">
            <v>2276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3254.0160665748567</v>
          </cell>
          <cell r="ID62">
            <v>0</v>
          </cell>
          <cell r="IE62">
            <v>148.66199999999998</v>
          </cell>
          <cell r="IF62">
            <v>0</v>
          </cell>
          <cell r="IG62">
            <v>719.05332527825828</v>
          </cell>
          <cell r="IH62">
            <v>657.83932527825834</v>
          </cell>
          <cell r="II62">
            <v>0</v>
          </cell>
          <cell r="IJ62">
            <v>61.213999999999999</v>
          </cell>
          <cell r="IK62">
            <v>2276</v>
          </cell>
          <cell r="IL62">
            <v>0</v>
          </cell>
          <cell r="IM62">
            <v>2276</v>
          </cell>
          <cell r="IN62">
            <v>3254.0160665748567</v>
          </cell>
          <cell r="IO62">
            <v>0</v>
          </cell>
          <cell r="IP62">
            <v>148.66199999999998</v>
          </cell>
          <cell r="IQ62">
            <v>0</v>
          </cell>
          <cell r="IR62">
            <v>719.05332527825828</v>
          </cell>
          <cell r="IS62">
            <v>657.83932527825834</v>
          </cell>
          <cell r="IT62">
            <v>0</v>
          </cell>
          <cell r="IU62">
            <v>61.213999999999999</v>
          </cell>
          <cell r="IV62">
            <v>2276</v>
          </cell>
          <cell r="IW62">
            <v>0</v>
          </cell>
          <cell r="IX62">
            <v>2276</v>
          </cell>
          <cell r="IY62">
            <v>3464.8544089900006</v>
          </cell>
          <cell r="IZ62">
            <v>0</v>
          </cell>
          <cell r="JA62">
            <v>158.99700000000001</v>
          </cell>
          <cell r="JB62">
            <v>0</v>
          </cell>
          <cell r="JC62">
            <v>698.12799999999993</v>
          </cell>
          <cell r="JD62">
            <v>638.42799999999988</v>
          </cell>
          <cell r="JE62">
            <v>0</v>
          </cell>
          <cell r="JF62">
            <v>59.7</v>
          </cell>
          <cell r="JG62">
            <v>4800</v>
          </cell>
          <cell r="JH62">
            <v>0</v>
          </cell>
          <cell r="JI62">
            <v>4800</v>
          </cell>
          <cell r="JJ62">
            <v>166.82267041</v>
          </cell>
          <cell r="JK62">
            <v>0</v>
          </cell>
          <cell r="JL62">
            <v>7.0890000000000004</v>
          </cell>
          <cell r="JM62">
            <v>0</v>
          </cell>
          <cell r="JN62">
            <v>126.196</v>
          </cell>
          <cell r="JO62">
            <v>126.196</v>
          </cell>
          <cell r="JP62">
            <v>0</v>
          </cell>
          <cell r="JQ62">
            <v>0</v>
          </cell>
          <cell r="JR62">
            <v>1</v>
          </cell>
          <cell r="JS62">
            <v>0</v>
          </cell>
          <cell r="JT62">
            <v>1</v>
          </cell>
          <cell r="JU62">
            <v>342.77081932999999</v>
          </cell>
          <cell r="JV62">
            <v>0</v>
          </cell>
          <cell r="JW62">
            <v>17.832999999999998</v>
          </cell>
          <cell r="JX62">
            <v>0</v>
          </cell>
          <cell r="JY62">
            <v>250.94800000000001</v>
          </cell>
          <cell r="JZ62">
            <v>250.94800000000001</v>
          </cell>
          <cell r="KA62">
            <v>0</v>
          </cell>
          <cell r="KB62">
            <v>0</v>
          </cell>
          <cell r="KC62">
            <v>32</v>
          </cell>
          <cell r="KD62">
            <v>0</v>
          </cell>
          <cell r="KE62">
            <v>32</v>
          </cell>
          <cell r="KF62">
            <v>694.4617517800001</v>
          </cell>
          <cell r="KG62">
            <v>0</v>
          </cell>
          <cell r="KH62">
            <v>91.14</v>
          </cell>
          <cell r="KI62">
            <v>0</v>
          </cell>
          <cell r="KJ62">
            <v>184.57</v>
          </cell>
          <cell r="KK62">
            <v>184.57</v>
          </cell>
          <cell r="KL62">
            <v>0</v>
          </cell>
          <cell r="KM62">
            <v>0</v>
          </cell>
          <cell r="KN62">
            <v>40</v>
          </cell>
          <cell r="KO62">
            <v>0</v>
          </cell>
          <cell r="KP62">
            <v>40</v>
          </cell>
          <cell r="KQ62">
            <v>2260.7991674700006</v>
          </cell>
          <cell r="KR62">
            <v>0</v>
          </cell>
          <cell r="KS62">
            <v>42.935000000000002</v>
          </cell>
          <cell r="KT62">
            <v>0</v>
          </cell>
          <cell r="KU62">
            <v>136.41400000000002</v>
          </cell>
          <cell r="KV62">
            <v>76.713999999999999</v>
          </cell>
          <cell r="KW62">
            <v>0</v>
          </cell>
          <cell r="KX62">
            <v>59.7</v>
          </cell>
          <cell r="KY62">
            <v>4727</v>
          </cell>
          <cell r="KZ62">
            <v>0</v>
          </cell>
          <cell r="LA62">
            <v>4727</v>
          </cell>
          <cell r="LB62">
            <v>2260.7991674700006</v>
          </cell>
          <cell r="LC62">
            <v>0</v>
          </cell>
          <cell r="LD62">
            <v>42.935000000000002</v>
          </cell>
          <cell r="LE62">
            <v>0</v>
          </cell>
          <cell r="LF62">
            <v>136.41400000000002</v>
          </cell>
          <cell r="LG62">
            <v>76.713999999999999</v>
          </cell>
          <cell r="LH62">
            <v>0</v>
          </cell>
          <cell r="LI62">
            <v>59.7</v>
          </cell>
          <cell r="LJ62">
            <v>4727</v>
          </cell>
          <cell r="LK62">
            <v>0</v>
          </cell>
          <cell r="LL62">
            <v>4727</v>
          </cell>
          <cell r="LQ62">
            <v>0</v>
          </cell>
          <cell r="LR62">
            <v>165.4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 t="str">
            <v>нд</v>
          </cell>
          <cell r="OM62" t="str">
            <v>нд</v>
          </cell>
          <cell r="ON62" t="str">
            <v>нд</v>
          </cell>
          <cell r="OO62" t="str">
            <v>нд</v>
          </cell>
          <cell r="OP62" t="str">
            <v>нд</v>
          </cell>
          <cell r="OT62">
            <v>19358.295430747363</v>
          </cell>
          <cell r="OV62">
            <v>1030.1889999999999</v>
          </cell>
          <cell r="OW62">
            <v>253.26600000000002</v>
          </cell>
          <cell r="OX62">
            <v>0</v>
          </cell>
          <cell r="OY62">
            <v>14426</v>
          </cell>
          <cell r="OZ62">
            <v>5437.2622816000003</v>
          </cell>
        </row>
        <row r="63">
          <cell r="A63" t="str">
            <v>I_Che165</v>
          </cell>
          <cell r="B63" t="str">
            <v>1.1.2.2.1</v>
          </cell>
          <cell r="C63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63" t="str">
            <v>I_Che165</v>
          </cell>
          <cell r="E63">
            <v>637.42239562999998</v>
          </cell>
          <cell r="H63">
            <v>632.32931755000004</v>
          </cell>
          <cell r="J63">
            <v>250.75675999999999</v>
          </cell>
          <cell r="K63">
            <v>142.58392464999997</v>
          </cell>
          <cell r="L63">
            <v>108.17283535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108.17283535</v>
          </cell>
          <cell r="R63">
            <v>142.58392465</v>
          </cell>
          <cell r="S63">
            <v>0</v>
          </cell>
          <cell r="T63">
            <v>0</v>
          </cell>
          <cell r="U63">
            <v>4.7623000037191572</v>
          </cell>
          <cell r="V63">
            <v>0</v>
          </cell>
          <cell r="W63">
            <v>137.82162464628084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35.687920230000003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35.687920230000003</v>
          </cell>
          <cell r="AJ63">
            <v>13.254609540000001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13.254609540000001</v>
          </cell>
          <cell r="AP63">
            <v>93.641394879999993</v>
          </cell>
          <cell r="AQ63">
            <v>0</v>
          </cell>
          <cell r="AR63">
            <v>0</v>
          </cell>
          <cell r="AS63">
            <v>4.7623000037191572</v>
          </cell>
          <cell r="AT63">
            <v>0</v>
          </cell>
          <cell r="AU63">
            <v>88.879094876280831</v>
          </cell>
          <cell r="AV63">
            <v>93.641394879999993</v>
          </cell>
          <cell r="AW63">
            <v>0</v>
          </cell>
          <cell r="AX63">
            <v>0</v>
          </cell>
          <cell r="AY63">
            <v>4.7623000037191572</v>
          </cell>
          <cell r="AZ63">
            <v>0</v>
          </cell>
          <cell r="BA63">
            <v>88.879094876280831</v>
          </cell>
          <cell r="BB63" t="str">
            <v/>
          </cell>
          <cell r="BC63" t="str">
            <v/>
          </cell>
          <cell r="BD63">
            <v>3</v>
          </cell>
          <cell r="BE63">
            <v>4</v>
          </cell>
          <cell r="BF63" t="str">
            <v>3 4</v>
          </cell>
          <cell r="BG63">
            <v>137.49084657</v>
          </cell>
          <cell r="BH63">
            <v>0</v>
          </cell>
          <cell r="BI63">
            <v>0</v>
          </cell>
          <cell r="BJ63">
            <v>0.51806827038583747</v>
          </cell>
          <cell r="BK63">
            <v>0</v>
          </cell>
          <cell r="BL63">
            <v>136.97277829961416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35.687920230000003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35.687920230000003</v>
          </cell>
          <cell r="BY63">
            <v>13.254609540000001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13.254609540000001</v>
          </cell>
          <cell r="CE63">
            <v>88.548316799999995</v>
          </cell>
          <cell r="CF63">
            <v>0</v>
          </cell>
          <cell r="CG63">
            <v>0</v>
          </cell>
          <cell r="CH63">
            <v>0.51806827038583747</v>
          </cell>
          <cell r="CI63">
            <v>0</v>
          </cell>
          <cell r="CJ63">
            <v>88.030248529614155</v>
          </cell>
          <cell r="CK63">
            <v>88.548316799999995</v>
          </cell>
          <cell r="CL63">
            <v>0</v>
          </cell>
          <cell r="CM63">
            <v>0</v>
          </cell>
          <cell r="CN63">
            <v>0.51806827038583747</v>
          </cell>
          <cell r="CO63">
            <v>0</v>
          </cell>
          <cell r="CP63">
            <v>88.030248529614155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533.65565765833389</v>
          </cell>
          <cell r="CY63">
            <v>13.605284141666701</v>
          </cell>
          <cell r="CZ63">
            <v>494.54232447499999</v>
          </cell>
          <cell r="DA63">
            <v>1.3520099999999999</v>
          </cell>
          <cell r="DB63">
            <v>24.156039041667164</v>
          </cell>
          <cell r="DE63">
            <v>530.38784674999999</v>
          </cell>
          <cell r="DG63">
            <v>209.15282155833387</v>
          </cell>
          <cell r="DH63">
            <v>117.24265018833387</v>
          </cell>
          <cell r="DI63">
            <v>91.91017137</v>
          </cell>
          <cell r="DJ63">
            <v>0</v>
          </cell>
          <cell r="DK63">
            <v>90.095419460000002</v>
          </cell>
          <cell r="DL63">
            <v>0</v>
          </cell>
          <cell r="DM63">
            <v>1.81475191</v>
          </cell>
          <cell r="DN63">
            <v>117.24265018833394</v>
          </cell>
          <cell r="DS63">
            <v>0</v>
          </cell>
          <cell r="DT63">
            <v>28.51928054</v>
          </cell>
          <cell r="DU63">
            <v>60.626267909999996</v>
          </cell>
          <cell r="DV63">
            <v>28.097101738333947</v>
          </cell>
          <cell r="DW63">
            <v>28.097101738333947</v>
          </cell>
          <cell r="DX63" t="str">
            <v/>
          </cell>
          <cell r="DY63">
            <v>1</v>
          </cell>
          <cell r="DZ63">
            <v>1</v>
          </cell>
          <cell r="EA63">
            <v>1</v>
          </cell>
          <cell r="EB63" t="str">
            <v>1 1 1</v>
          </cell>
          <cell r="EC63">
            <v>113.97483928</v>
          </cell>
          <cell r="ED63">
            <v>0</v>
          </cell>
          <cell r="EE63">
            <v>109.07154517000001</v>
          </cell>
          <cell r="EF63">
            <v>1.3519779999999999</v>
          </cell>
          <cell r="EG63">
            <v>3.5513161100000001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28.51928054</v>
          </cell>
          <cell r="EN63">
            <v>0</v>
          </cell>
          <cell r="EO63">
            <v>27.968232960000002</v>
          </cell>
          <cell r="EP63">
            <v>0</v>
          </cell>
          <cell r="EQ63">
            <v>0.55104757999999998</v>
          </cell>
          <cell r="ER63">
            <v>60.626267909999996</v>
          </cell>
          <cell r="ES63">
            <v>0</v>
          </cell>
          <cell r="ET63">
            <v>58.087851530000002</v>
          </cell>
          <cell r="EU63">
            <v>1.3519779999999999</v>
          </cell>
          <cell r="EV63">
            <v>1.18643838</v>
          </cell>
          <cell r="EW63">
            <v>24.829290829999998</v>
          </cell>
          <cell r="EX63">
            <v>0</v>
          </cell>
          <cell r="EY63">
            <v>23.01546068</v>
          </cell>
          <cell r="EZ63">
            <v>0</v>
          </cell>
          <cell r="FA63">
            <v>1.81383015</v>
          </cell>
          <cell r="FB63">
            <v>24.829290829999998</v>
          </cell>
          <cell r="FC63">
            <v>0</v>
          </cell>
          <cell r="FD63">
            <v>23.01546068</v>
          </cell>
          <cell r="FE63">
            <v>0</v>
          </cell>
          <cell r="FF63">
            <v>1.81383015</v>
          </cell>
          <cell r="FG63" t="str">
            <v/>
          </cell>
          <cell r="FH63">
            <v>1</v>
          </cell>
          <cell r="FI63">
            <v>1</v>
          </cell>
          <cell r="FJ63">
            <v>1</v>
          </cell>
          <cell r="FK63" t="str">
            <v>1 1 1</v>
          </cell>
          <cell r="FN63">
            <v>533.65565765833389</v>
          </cell>
          <cell r="FO63">
            <v>0</v>
          </cell>
          <cell r="FP63">
            <v>0</v>
          </cell>
          <cell r="FQ63">
            <v>0</v>
          </cell>
          <cell r="FR63">
            <v>39.942</v>
          </cell>
          <cell r="FS63">
            <v>39.942</v>
          </cell>
          <cell r="FT63">
            <v>0</v>
          </cell>
          <cell r="FU63">
            <v>0</v>
          </cell>
          <cell r="FV63">
            <v>0</v>
          </cell>
          <cell r="FW63">
            <v>0</v>
          </cell>
          <cell r="FX63">
            <v>0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209.15282155833393</v>
          </cell>
          <cell r="GL63">
            <v>0</v>
          </cell>
          <cell r="GM63">
            <v>0</v>
          </cell>
          <cell r="GN63">
            <v>0</v>
          </cell>
          <cell r="GO63">
            <v>16.184000000000001</v>
          </cell>
          <cell r="GP63">
            <v>16.184000000000001</v>
          </cell>
          <cell r="GQ63">
            <v>0</v>
          </cell>
          <cell r="GR63">
            <v>0</v>
          </cell>
          <cell r="GS63">
            <v>0</v>
          </cell>
          <cell r="GT63">
            <v>0</v>
          </cell>
          <cell r="GU63">
            <v>0</v>
          </cell>
          <cell r="GV63">
            <v>0</v>
          </cell>
          <cell r="GW63">
            <v>0</v>
          </cell>
          <cell r="GX63">
            <v>0</v>
          </cell>
          <cell r="GY63">
            <v>0</v>
          </cell>
          <cell r="GZ63">
            <v>0</v>
          </cell>
          <cell r="HA63">
            <v>0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209.15282155833393</v>
          </cell>
          <cell r="ID63">
            <v>0</v>
          </cell>
          <cell r="IE63">
            <v>0</v>
          </cell>
          <cell r="IF63">
            <v>0</v>
          </cell>
          <cell r="IG63">
            <v>16.184000000000001</v>
          </cell>
          <cell r="IH63">
            <v>16.184000000000001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209.15282155833393</v>
          </cell>
          <cell r="IO63">
            <v>0</v>
          </cell>
          <cell r="IP63">
            <v>0</v>
          </cell>
          <cell r="IQ63">
            <v>0</v>
          </cell>
          <cell r="IR63">
            <v>16.184000000000001</v>
          </cell>
          <cell r="IS63">
            <v>16.184000000000001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205.88501065</v>
          </cell>
          <cell r="IZ63">
            <v>0</v>
          </cell>
          <cell r="JA63">
            <v>0</v>
          </cell>
          <cell r="JB63">
            <v>0</v>
          </cell>
          <cell r="JC63">
            <v>16.184000000000001</v>
          </cell>
          <cell r="JD63">
            <v>16.184000000000001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205.88501065</v>
          </cell>
          <cell r="KR63">
            <v>0</v>
          </cell>
          <cell r="KS63">
            <v>0</v>
          </cell>
          <cell r="KT63">
            <v>0</v>
          </cell>
          <cell r="KU63">
            <v>16.184000000000001</v>
          </cell>
          <cell r="KV63">
            <v>16.184000000000001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205.88501065</v>
          </cell>
          <cell r="LC63">
            <v>0</v>
          </cell>
          <cell r="LD63">
            <v>0</v>
          </cell>
          <cell r="LE63">
            <v>0</v>
          </cell>
          <cell r="LF63">
            <v>16.184000000000001</v>
          </cell>
          <cell r="LG63">
            <v>16.184000000000001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2019</v>
          </cell>
          <cell r="OM63">
            <v>2024</v>
          </cell>
          <cell r="ON63">
            <v>2024</v>
          </cell>
          <cell r="OO63">
            <v>2024</v>
          </cell>
          <cell r="OP63" t="str">
            <v>с</v>
          </cell>
          <cell r="OT63">
            <v>637.42239562999998</v>
          </cell>
          <cell r="OV63">
            <v>39.942</v>
          </cell>
          <cell r="OW63">
            <v>0</v>
          </cell>
          <cell r="OX63">
            <v>0</v>
          </cell>
          <cell r="OY63">
            <v>0</v>
          </cell>
          <cell r="OZ63">
            <v>530.38784674999999</v>
          </cell>
        </row>
        <row r="64">
          <cell r="A64" t="str">
            <v>K_Che352</v>
          </cell>
          <cell r="B64" t="str">
            <v>1.1.2.2.1</v>
          </cell>
          <cell r="C64" t="str">
            <v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v>
          </cell>
          <cell r="D64" t="str">
            <v>K_Che352</v>
          </cell>
          <cell r="E64">
            <v>574.56026225317419</v>
          </cell>
          <cell r="H64">
            <v>17.779647399999998</v>
          </cell>
          <cell r="J64">
            <v>567.15373876317426</v>
          </cell>
          <cell r="K64">
            <v>557.15026625317421</v>
          </cell>
          <cell r="L64">
            <v>10.00347251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10.00347251</v>
          </cell>
          <cell r="R64">
            <v>291.90295500000002</v>
          </cell>
          <cell r="S64">
            <v>291.90295500000002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291.90295500000002</v>
          </cell>
          <cell r="AQ64">
            <v>291.90295500000002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291.90295500000002</v>
          </cell>
          <cell r="AW64">
            <v>291.90295500000002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0.36965140000000002</v>
          </cell>
          <cell r="BH64">
            <v>0</v>
          </cell>
          <cell r="BI64">
            <v>0</v>
          </cell>
          <cell r="BJ64">
            <v>0.30804283333333338</v>
          </cell>
          <cell r="BK64">
            <v>0</v>
          </cell>
          <cell r="BL64">
            <v>6.1608566666666642E-2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0.36965140000000002</v>
          </cell>
          <cell r="CF64">
            <v>0</v>
          </cell>
          <cell r="CG64">
            <v>0</v>
          </cell>
          <cell r="CH64">
            <v>0.30804283333333338</v>
          </cell>
          <cell r="CI64">
            <v>0</v>
          </cell>
          <cell r="CJ64">
            <v>6.1608566666666642E-2</v>
          </cell>
          <cell r="CK64">
            <v>0.36965140000000002</v>
          </cell>
          <cell r="CL64">
            <v>0</v>
          </cell>
          <cell r="CM64">
            <v>0</v>
          </cell>
          <cell r="CN64">
            <v>0.30804283333333338</v>
          </cell>
          <cell r="CO64">
            <v>0</v>
          </cell>
          <cell r="CP64">
            <v>6.1608566666666642E-2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478.80021854431169</v>
          </cell>
          <cell r="CY64">
            <v>14.508330000000001</v>
          </cell>
          <cell r="CZ64">
            <v>372.80958037118</v>
          </cell>
          <cell r="DA64">
            <v>57.331638078327401</v>
          </cell>
          <cell r="DB64">
            <v>34.150670094804283</v>
          </cell>
          <cell r="DE64">
            <v>14.508330000000001</v>
          </cell>
          <cell r="DG64">
            <v>469.30467560431168</v>
          </cell>
          <cell r="DH64">
            <v>464.29188854431169</v>
          </cell>
          <cell r="DI64">
            <v>5.01278706</v>
          </cell>
          <cell r="DJ64">
            <v>5.01278706</v>
          </cell>
          <cell r="DK64">
            <v>0</v>
          </cell>
          <cell r="DL64">
            <v>0</v>
          </cell>
          <cell r="DM64">
            <v>0</v>
          </cell>
          <cell r="DN64">
            <v>243.25246250000001</v>
          </cell>
          <cell r="DS64">
            <v>0</v>
          </cell>
          <cell r="DT64">
            <v>0</v>
          </cell>
          <cell r="DU64">
            <v>0</v>
          </cell>
          <cell r="DV64">
            <v>243.25246250000001</v>
          </cell>
          <cell r="DW64">
            <v>243.25246250000001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0</v>
          </cell>
          <cell r="ED64">
            <v>0</v>
          </cell>
          <cell r="EE64">
            <v>0</v>
          </cell>
          <cell r="EF64">
            <v>0</v>
          </cell>
          <cell r="EG64">
            <v>0</v>
          </cell>
          <cell r="EH64">
            <v>0</v>
          </cell>
          <cell r="EI64">
            <v>0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>
            <v>0</v>
          </cell>
          <cell r="EP64">
            <v>0</v>
          </cell>
          <cell r="EQ64">
            <v>0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 t="str">
            <v/>
          </cell>
          <cell r="FI64" t="str">
            <v/>
          </cell>
          <cell r="FJ64">
            <v>1</v>
          </cell>
          <cell r="FK64" t="str">
            <v>1</v>
          </cell>
          <cell r="FN64">
            <v>478.80021854431169</v>
          </cell>
          <cell r="FO64">
            <v>0</v>
          </cell>
          <cell r="FP64">
            <v>0</v>
          </cell>
          <cell r="FQ64">
            <v>0</v>
          </cell>
          <cell r="FR64">
            <v>25.8</v>
          </cell>
          <cell r="FS64">
            <v>25.8</v>
          </cell>
          <cell r="FT64">
            <v>0</v>
          </cell>
          <cell r="FU64">
            <v>0</v>
          </cell>
          <cell r="FV64">
            <v>0</v>
          </cell>
          <cell r="FW64">
            <v>0</v>
          </cell>
          <cell r="FX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D64">
            <v>0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0</v>
          </cell>
          <cell r="GK64">
            <v>0</v>
          </cell>
          <cell r="GL64">
            <v>0</v>
          </cell>
          <cell r="GM64">
            <v>0</v>
          </cell>
          <cell r="GN64">
            <v>0</v>
          </cell>
          <cell r="GO64">
            <v>0</v>
          </cell>
          <cell r="GP64">
            <v>0</v>
          </cell>
          <cell r="GQ64">
            <v>0</v>
          </cell>
          <cell r="GR64">
            <v>0</v>
          </cell>
          <cell r="GS64">
            <v>0</v>
          </cell>
          <cell r="GT64">
            <v>0</v>
          </cell>
          <cell r="GU64">
            <v>0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0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0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0</v>
          </cell>
          <cell r="IZ64">
            <v>0</v>
          </cell>
          <cell r="JA64">
            <v>0</v>
          </cell>
          <cell r="JB64">
            <v>0</v>
          </cell>
          <cell r="JC64">
            <v>0</v>
          </cell>
          <cell r="JD64">
            <v>0</v>
          </cell>
          <cell r="JE64">
            <v>0</v>
          </cell>
          <cell r="JF64">
            <v>0</v>
          </cell>
          <cell r="JG64">
            <v>0</v>
          </cell>
          <cell r="JH64">
            <v>0</v>
          </cell>
          <cell r="JI64">
            <v>0</v>
          </cell>
          <cell r="JJ64">
            <v>0</v>
          </cell>
          <cell r="JK64">
            <v>0</v>
          </cell>
          <cell r="JL64">
            <v>0</v>
          </cell>
          <cell r="JM64">
            <v>0</v>
          </cell>
          <cell r="JN64">
            <v>0</v>
          </cell>
          <cell r="JO64">
            <v>0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0</v>
          </cell>
          <cell r="JV64">
            <v>0</v>
          </cell>
          <cell r="JW64">
            <v>0</v>
          </cell>
          <cell r="JX64">
            <v>0</v>
          </cell>
          <cell r="JY64">
            <v>0</v>
          </cell>
          <cell r="JZ64">
            <v>0</v>
          </cell>
          <cell r="KA64">
            <v>0</v>
          </cell>
          <cell r="KB64">
            <v>0</v>
          </cell>
          <cell r="KC64">
            <v>0</v>
          </cell>
          <cell r="KD64">
            <v>0</v>
          </cell>
          <cell r="KE64">
            <v>0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2020</v>
          </cell>
          <cell r="OM64">
            <v>2026</v>
          </cell>
          <cell r="ON64">
            <v>2026</v>
          </cell>
          <cell r="OO64">
            <v>2026</v>
          </cell>
          <cell r="OP64" t="str">
            <v>с</v>
          </cell>
          <cell r="OT64">
            <v>574.56026225317419</v>
          </cell>
          <cell r="OV64">
            <v>0</v>
          </cell>
          <cell r="OW64">
            <v>0</v>
          </cell>
          <cell r="OX64">
            <v>0</v>
          </cell>
          <cell r="OY64">
            <v>0</v>
          </cell>
          <cell r="OZ64">
            <v>0</v>
          </cell>
        </row>
        <row r="65">
          <cell r="A65" t="str">
            <v>O_Che476</v>
          </cell>
          <cell r="B65" t="str">
            <v>1.1.2.2.1</v>
          </cell>
          <cell r="C65" t="str">
            <v>Реконструкция ВЛ - 10 кВ, Ф-2, ПС "Шатой",  с.Харсеной, L =10,5 км, ВЛ-0,4 кВ,Ф-2, ПС "Шатой", с.Харсеной, ТП 2-33, L=7,23 км. Монтаж КТП с ТМГ 250 кВА, Ф-2, ПС "Шатой", с.Харсеной.</v>
          </cell>
          <cell r="D65" t="str">
            <v>O_Che476</v>
          </cell>
          <cell r="E65">
            <v>79.153002207043215</v>
          </cell>
          <cell r="H65">
            <v>6.8499600000000003</v>
          </cell>
          <cell r="J65">
            <v>79.153002207043215</v>
          </cell>
          <cell r="K65">
            <v>79.153002207043215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3.72032440484581</v>
          </cell>
          <cell r="S65">
            <v>0</v>
          </cell>
          <cell r="T65">
            <v>0</v>
          </cell>
          <cell r="U65">
            <v>3.1002703373715086</v>
          </cell>
          <cell r="V65">
            <v>0</v>
          </cell>
          <cell r="W65">
            <v>0.62005406747430136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3.72032440484581</v>
          </cell>
          <cell r="AQ65">
            <v>0</v>
          </cell>
          <cell r="AR65">
            <v>0</v>
          </cell>
          <cell r="AS65">
            <v>3.1002703373715086</v>
          </cell>
          <cell r="AT65">
            <v>0</v>
          </cell>
          <cell r="AU65">
            <v>0.62005406747430136</v>
          </cell>
          <cell r="AV65">
            <v>3.72032440484581</v>
          </cell>
          <cell r="AW65">
            <v>0</v>
          </cell>
          <cell r="AX65">
            <v>0</v>
          </cell>
          <cell r="AY65">
            <v>3.1002703373715086</v>
          </cell>
          <cell r="AZ65">
            <v>0</v>
          </cell>
          <cell r="BA65">
            <v>0.62005406747430136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6.8499600000000003</v>
          </cell>
          <cell r="BH65">
            <v>0</v>
          </cell>
          <cell r="BI65">
            <v>0</v>
          </cell>
          <cell r="BJ65">
            <v>5.7083000000000004</v>
          </cell>
          <cell r="BK65">
            <v>0</v>
          </cell>
          <cell r="BL65">
            <v>1.1416599999999999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6.8499600000000003</v>
          </cell>
          <cell r="CF65">
            <v>0</v>
          </cell>
          <cell r="CG65">
            <v>0</v>
          </cell>
          <cell r="CH65">
            <v>5.7083000000000004</v>
          </cell>
          <cell r="CI65">
            <v>0</v>
          </cell>
          <cell r="CJ65">
            <v>1.1416599999999999</v>
          </cell>
          <cell r="CK65">
            <v>6.8499600000000003</v>
          </cell>
          <cell r="CL65">
            <v>0</v>
          </cell>
          <cell r="CM65">
            <v>0</v>
          </cell>
          <cell r="CN65">
            <v>5.7083000000000004</v>
          </cell>
          <cell r="CO65">
            <v>0</v>
          </cell>
          <cell r="CP65">
            <v>1.1416599999999999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65.234924436968441</v>
          </cell>
          <cell r="CY65">
            <v>5.4397325521826589</v>
          </cell>
          <cell r="CZ65">
            <v>56.232226774862347</v>
          </cell>
          <cell r="DA65">
            <v>1.6193113329358744</v>
          </cell>
          <cell r="DB65">
            <v>1.9436537769875579</v>
          </cell>
          <cell r="DE65">
            <v>5.7083000000000004</v>
          </cell>
          <cell r="DG65">
            <v>65.234924436968441</v>
          </cell>
          <cell r="DH65">
            <v>65.234924436968441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0</v>
          </cell>
          <cell r="DN65">
            <v>37.2809018077755</v>
          </cell>
          <cell r="DS65">
            <v>0</v>
          </cell>
          <cell r="DT65">
            <v>0</v>
          </cell>
          <cell r="DU65">
            <v>5.7083000000000004</v>
          </cell>
          <cell r="DV65">
            <v>31.572601807775499</v>
          </cell>
          <cell r="DW65">
            <v>31.572601807775499</v>
          </cell>
          <cell r="DX65" t="str">
            <v/>
          </cell>
          <cell r="DY65" t="str">
            <v/>
          </cell>
          <cell r="DZ65">
            <v>1</v>
          </cell>
          <cell r="EA65" t="str">
            <v/>
          </cell>
          <cell r="EB65" t="str">
            <v>1</v>
          </cell>
          <cell r="EC65">
            <v>5.7083000000000004</v>
          </cell>
          <cell r="ED65">
            <v>5.7083000000000004</v>
          </cell>
          <cell r="EE65">
            <v>0</v>
          </cell>
          <cell r="EF65">
            <v>0</v>
          </cell>
          <cell r="EG65">
            <v>0</v>
          </cell>
          <cell r="EH65">
            <v>0</v>
          </cell>
          <cell r="EI65">
            <v>0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0</v>
          </cell>
          <cell r="EP65">
            <v>0</v>
          </cell>
          <cell r="EQ65">
            <v>0</v>
          </cell>
          <cell r="ER65">
            <v>5.7083000000000004</v>
          </cell>
          <cell r="ES65">
            <v>5.7083000000000004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>
            <v>1</v>
          </cell>
          <cell r="FJ65">
            <v>1</v>
          </cell>
          <cell r="FK65" t="str">
            <v>1 1</v>
          </cell>
          <cell r="FN65">
            <v>65.234924436968441</v>
          </cell>
          <cell r="FO65">
            <v>0</v>
          </cell>
          <cell r="FP65">
            <v>0.25</v>
          </cell>
          <cell r="FQ65">
            <v>0</v>
          </cell>
          <cell r="FR65">
            <v>17.73</v>
          </cell>
          <cell r="FS65">
            <v>17.73</v>
          </cell>
          <cell r="FT65">
            <v>0</v>
          </cell>
          <cell r="FU65">
            <v>0</v>
          </cell>
          <cell r="FV65">
            <v>0</v>
          </cell>
          <cell r="FW65">
            <v>0</v>
          </cell>
          <cell r="FX65">
            <v>0</v>
          </cell>
          <cell r="FZ65">
            <v>0</v>
          </cell>
          <cell r="GA65">
            <v>0</v>
          </cell>
          <cell r="GB65">
            <v>0</v>
          </cell>
          <cell r="GC65">
            <v>0</v>
          </cell>
          <cell r="GD65">
            <v>0</v>
          </cell>
          <cell r="GE65">
            <v>0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P65">
            <v>0</v>
          </cell>
          <cell r="GQ65">
            <v>0</v>
          </cell>
          <cell r="GR65">
            <v>0</v>
          </cell>
          <cell r="GS65">
            <v>0</v>
          </cell>
          <cell r="GT65">
            <v>0</v>
          </cell>
          <cell r="GU65">
            <v>0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0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0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0</v>
          </cell>
          <cell r="IZ65">
            <v>0</v>
          </cell>
          <cell r="JA65">
            <v>0</v>
          </cell>
          <cell r="JB65">
            <v>0</v>
          </cell>
          <cell r="JC65">
            <v>0</v>
          </cell>
          <cell r="JD65">
            <v>0</v>
          </cell>
          <cell r="JE65">
            <v>0</v>
          </cell>
          <cell r="JF65">
            <v>0</v>
          </cell>
          <cell r="JG65">
            <v>0</v>
          </cell>
          <cell r="JH65">
            <v>0</v>
          </cell>
          <cell r="JI65">
            <v>0</v>
          </cell>
          <cell r="JJ65">
            <v>0</v>
          </cell>
          <cell r="JK65">
            <v>0</v>
          </cell>
          <cell r="JL65">
            <v>0</v>
          </cell>
          <cell r="JM65">
            <v>0</v>
          </cell>
          <cell r="JN65">
            <v>0</v>
          </cell>
          <cell r="JO65">
            <v>0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0</v>
          </cell>
          <cell r="JV65">
            <v>0</v>
          </cell>
          <cell r="JW65">
            <v>0</v>
          </cell>
          <cell r="JX65">
            <v>0</v>
          </cell>
          <cell r="JY65">
            <v>0</v>
          </cell>
          <cell r="JZ65">
            <v>0</v>
          </cell>
          <cell r="KA65">
            <v>0</v>
          </cell>
          <cell r="KB65">
            <v>0</v>
          </cell>
          <cell r="KC65">
            <v>0</v>
          </cell>
          <cell r="KD65">
            <v>0</v>
          </cell>
          <cell r="KE65">
            <v>0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2024</v>
          </cell>
          <cell r="OM65">
            <v>2025</v>
          </cell>
          <cell r="ON65">
            <v>2025</v>
          </cell>
          <cell r="OO65">
            <v>2025</v>
          </cell>
          <cell r="OP65" t="str">
            <v>п</v>
          </cell>
          <cell r="OT65">
            <v>79.153002207043215</v>
          </cell>
          <cell r="OV65">
            <v>0</v>
          </cell>
          <cell r="OW65">
            <v>0</v>
          </cell>
          <cell r="OX65">
            <v>0</v>
          </cell>
          <cell r="OY65">
            <v>0</v>
          </cell>
          <cell r="OZ65">
            <v>0</v>
          </cell>
        </row>
        <row r="66">
          <cell r="A66" t="str">
            <v>M_Che445</v>
          </cell>
          <cell r="B66" t="str">
            <v>1.1.2.2.1</v>
          </cell>
          <cell r="C66" t="str">
            <v>Реконструкция ВЛ-10кВ Ф-9 ПС 110 "Курчалой" с. Цацан-Юрт, протяженностью 15 км</v>
          </cell>
          <cell r="D66" t="str">
            <v>M_Che445</v>
          </cell>
          <cell r="E66">
            <v>43.332439488019702</v>
          </cell>
          <cell r="H66">
            <v>35.101217120000001</v>
          </cell>
          <cell r="J66">
            <v>43.332439488019702</v>
          </cell>
          <cell r="K66">
            <v>40.666603778019699</v>
          </cell>
          <cell r="L66">
            <v>2.6658357100000001</v>
          </cell>
          <cell r="M66">
            <v>0</v>
          </cell>
          <cell r="N66">
            <v>0</v>
          </cell>
          <cell r="O66">
            <v>2.2215297583333333</v>
          </cell>
          <cell r="P66">
            <v>0</v>
          </cell>
          <cell r="Q66">
            <v>0.44430595166666675</v>
          </cell>
          <cell r="R66">
            <v>40.666603778019699</v>
          </cell>
          <cell r="S66">
            <v>0</v>
          </cell>
          <cell r="T66">
            <v>0</v>
          </cell>
          <cell r="U66">
            <v>33.888836481683086</v>
          </cell>
          <cell r="V66">
            <v>0</v>
          </cell>
          <cell r="W66">
            <v>6.7777672963366165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24.034558049999998</v>
          </cell>
          <cell r="AK66">
            <v>0</v>
          </cell>
          <cell r="AL66">
            <v>0</v>
          </cell>
          <cell r="AM66">
            <v>20.028798374999997</v>
          </cell>
          <cell r="AN66">
            <v>0</v>
          </cell>
          <cell r="AO66">
            <v>4.0057596750000002</v>
          </cell>
          <cell r="AP66">
            <v>16.632045728019701</v>
          </cell>
          <cell r="AQ66">
            <v>0</v>
          </cell>
          <cell r="AR66">
            <v>0</v>
          </cell>
          <cell r="AS66">
            <v>13.860038106683085</v>
          </cell>
          <cell r="AT66">
            <v>0</v>
          </cell>
          <cell r="AU66">
            <v>2.7720076213366163</v>
          </cell>
          <cell r="AV66">
            <v>16.632045728019701</v>
          </cell>
          <cell r="AW66">
            <v>0</v>
          </cell>
          <cell r="AX66">
            <v>0</v>
          </cell>
          <cell r="AY66">
            <v>13.860038106683085</v>
          </cell>
          <cell r="AZ66">
            <v>0</v>
          </cell>
          <cell r="BA66">
            <v>2.7720076213366163</v>
          </cell>
          <cell r="BB66" t="str">
            <v/>
          </cell>
          <cell r="BC66" t="str">
            <v/>
          </cell>
          <cell r="BD66">
            <v>3</v>
          </cell>
          <cell r="BE66" t="str">
            <v/>
          </cell>
          <cell r="BF66" t="str">
            <v>3</v>
          </cell>
          <cell r="BG66">
            <v>32.435381409999998</v>
          </cell>
          <cell r="BH66">
            <v>0</v>
          </cell>
          <cell r="BI66">
            <v>0</v>
          </cell>
          <cell r="BJ66">
            <v>27.029484508333333</v>
          </cell>
          <cell r="BK66">
            <v>0</v>
          </cell>
          <cell r="BL66">
            <v>5.4058969016666669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24.034558049999998</v>
          </cell>
          <cell r="BZ66">
            <v>0</v>
          </cell>
          <cell r="CA66">
            <v>0</v>
          </cell>
          <cell r="CB66">
            <v>20.028798374999997</v>
          </cell>
          <cell r="CC66">
            <v>0</v>
          </cell>
          <cell r="CD66">
            <v>4.0057596750000002</v>
          </cell>
          <cell r="CE66">
            <v>8.4008233600000004</v>
          </cell>
          <cell r="CF66">
            <v>0</v>
          </cell>
          <cell r="CG66">
            <v>0</v>
          </cell>
          <cell r="CH66">
            <v>7.0006861333333337</v>
          </cell>
          <cell r="CI66">
            <v>0</v>
          </cell>
          <cell r="CJ66">
            <v>1.4001372266666667</v>
          </cell>
          <cell r="CK66">
            <v>8.4008233600000004</v>
          </cell>
          <cell r="CL66">
            <v>0</v>
          </cell>
          <cell r="CM66">
            <v>0</v>
          </cell>
          <cell r="CN66">
            <v>7.0006861333333337</v>
          </cell>
          <cell r="CO66">
            <v>0</v>
          </cell>
          <cell r="CP66">
            <v>1.4001372266666667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36.110366240016418</v>
          </cell>
          <cell r="CY66">
            <v>2.22153</v>
          </cell>
          <cell r="CZ66">
            <v>28.990086096088611</v>
          </cell>
          <cell r="DA66">
            <v>3.3461898569118893</v>
          </cell>
          <cell r="DB66">
            <v>1.552560287015917</v>
          </cell>
          <cell r="DE66">
            <v>32.355719988333334</v>
          </cell>
          <cell r="DG66">
            <v>36.110366241683089</v>
          </cell>
          <cell r="DH66">
            <v>33.888836481683086</v>
          </cell>
          <cell r="DI66">
            <v>2.2215297599999997</v>
          </cell>
          <cell r="DJ66">
            <v>2.2215297599999997</v>
          </cell>
          <cell r="DK66">
            <v>0</v>
          </cell>
          <cell r="DL66">
            <v>0</v>
          </cell>
          <cell r="DM66">
            <v>0</v>
          </cell>
          <cell r="DN66">
            <v>33.888836481683086</v>
          </cell>
          <cell r="DS66">
            <v>0</v>
          </cell>
          <cell r="DT66">
            <v>0</v>
          </cell>
          <cell r="DU66">
            <v>20.036029329999998</v>
          </cell>
          <cell r="DV66">
            <v>13.852807151683088</v>
          </cell>
          <cell r="DW66">
            <v>13.852807151683088</v>
          </cell>
          <cell r="DX66" t="str">
            <v/>
          </cell>
          <cell r="DY66" t="str">
            <v/>
          </cell>
          <cell r="DZ66">
            <v>1</v>
          </cell>
          <cell r="EA66">
            <v>1</v>
          </cell>
          <cell r="EB66" t="str">
            <v>1 1</v>
          </cell>
          <cell r="EC66">
            <v>30.134190229999998</v>
          </cell>
          <cell r="ED66">
            <v>0</v>
          </cell>
          <cell r="EE66">
            <v>26.116195150000003</v>
          </cell>
          <cell r="EF66">
            <v>3.1652804899999998</v>
          </cell>
          <cell r="EG66">
            <v>0.85271458999999994</v>
          </cell>
          <cell r="EH66">
            <v>0</v>
          </cell>
          <cell r="EI66">
            <v>0</v>
          </cell>
          <cell r="EJ66">
            <v>0</v>
          </cell>
          <cell r="EK66">
            <v>0</v>
          </cell>
          <cell r="EL66">
            <v>0</v>
          </cell>
          <cell r="EM66">
            <v>0</v>
          </cell>
          <cell r="EN66">
            <v>0</v>
          </cell>
          <cell r="EO66">
            <v>0</v>
          </cell>
          <cell r="EP66">
            <v>0</v>
          </cell>
          <cell r="EQ66">
            <v>0</v>
          </cell>
          <cell r="ER66">
            <v>20.036029329999998</v>
          </cell>
          <cell r="ES66">
            <v>0</v>
          </cell>
          <cell r="ET66">
            <v>17.609526460000001</v>
          </cell>
          <cell r="EU66">
            <v>2.0309896599999999</v>
          </cell>
          <cell r="EV66">
            <v>0.39551321</v>
          </cell>
          <cell r="EW66">
            <v>10.0981609</v>
          </cell>
          <cell r="EX66">
            <v>0</v>
          </cell>
          <cell r="EY66">
            <v>8.5066686899999997</v>
          </cell>
          <cell r="EZ66">
            <v>1.1342908300000001</v>
          </cell>
          <cell r="FA66">
            <v>0.45720137999999999</v>
          </cell>
          <cell r="FB66">
            <v>10.0981609</v>
          </cell>
          <cell r="FC66">
            <v>0</v>
          </cell>
          <cell r="FD66">
            <v>8.5066686899999997</v>
          </cell>
          <cell r="FE66">
            <v>1.1342908300000001</v>
          </cell>
          <cell r="FF66">
            <v>0.45720137999999999</v>
          </cell>
          <cell r="FG66" t="str">
            <v/>
          </cell>
          <cell r="FH66" t="str">
            <v/>
          </cell>
          <cell r="FI66">
            <v>1</v>
          </cell>
          <cell r="FJ66">
            <v>1</v>
          </cell>
          <cell r="FK66" t="str">
            <v>1 1</v>
          </cell>
          <cell r="FN66">
            <v>36.110366240016418</v>
          </cell>
          <cell r="FO66">
            <v>0</v>
          </cell>
          <cell r="FP66">
            <v>0</v>
          </cell>
          <cell r="FQ66">
            <v>0</v>
          </cell>
          <cell r="FR66">
            <v>14.9</v>
          </cell>
          <cell r="FS66">
            <v>14.9</v>
          </cell>
          <cell r="FT66">
            <v>0</v>
          </cell>
          <cell r="FU66">
            <v>0</v>
          </cell>
          <cell r="FV66">
            <v>0</v>
          </cell>
          <cell r="FW66">
            <v>0</v>
          </cell>
          <cell r="FX66">
            <v>0</v>
          </cell>
          <cell r="FZ66">
            <v>0</v>
          </cell>
          <cell r="GA66">
            <v>0</v>
          </cell>
          <cell r="GB66">
            <v>0</v>
          </cell>
          <cell r="GC66">
            <v>0</v>
          </cell>
          <cell r="GD66">
            <v>0</v>
          </cell>
          <cell r="GE66">
            <v>0</v>
          </cell>
          <cell r="GF66">
            <v>0</v>
          </cell>
          <cell r="GG66">
            <v>0</v>
          </cell>
          <cell r="GH66">
            <v>0</v>
          </cell>
          <cell r="GI66">
            <v>0</v>
          </cell>
          <cell r="GJ66">
            <v>0</v>
          </cell>
          <cell r="GK66">
            <v>36.110366240016418</v>
          </cell>
          <cell r="GL66">
            <v>0</v>
          </cell>
          <cell r="GM66">
            <v>0</v>
          </cell>
          <cell r="GN66">
            <v>0</v>
          </cell>
          <cell r="GO66">
            <v>14.9</v>
          </cell>
          <cell r="GP66">
            <v>14.9</v>
          </cell>
          <cell r="GQ66">
            <v>0</v>
          </cell>
          <cell r="GR66">
            <v>0</v>
          </cell>
          <cell r="GS66">
            <v>0</v>
          </cell>
          <cell r="GT66">
            <v>0</v>
          </cell>
          <cell r="GU66">
            <v>0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36.110366240016418</v>
          </cell>
          <cell r="ID66">
            <v>0</v>
          </cell>
          <cell r="IE66">
            <v>0</v>
          </cell>
          <cell r="IF66">
            <v>0</v>
          </cell>
          <cell r="IG66">
            <v>14.9</v>
          </cell>
          <cell r="IH66">
            <v>14.9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36.110366240016418</v>
          </cell>
          <cell r="IO66">
            <v>0</v>
          </cell>
          <cell r="IP66">
            <v>0</v>
          </cell>
          <cell r="IQ66">
            <v>0</v>
          </cell>
          <cell r="IR66">
            <v>14.9</v>
          </cell>
          <cell r="IS66">
            <v>14.9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32.355719989999997</v>
          </cell>
          <cell r="IZ66">
            <v>0</v>
          </cell>
          <cell r="JA66">
            <v>0</v>
          </cell>
          <cell r="JB66">
            <v>0</v>
          </cell>
          <cell r="JC66">
            <v>14.9</v>
          </cell>
          <cell r="JD66">
            <v>14.9</v>
          </cell>
          <cell r="JE66">
            <v>0</v>
          </cell>
          <cell r="JF66">
            <v>0</v>
          </cell>
          <cell r="JG66">
            <v>0</v>
          </cell>
          <cell r="JH66">
            <v>0</v>
          </cell>
          <cell r="JI66">
            <v>0</v>
          </cell>
          <cell r="JJ66">
            <v>0</v>
          </cell>
          <cell r="JK66">
            <v>0</v>
          </cell>
          <cell r="JL66">
            <v>0</v>
          </cell>
          <cell r="JM66">
            <v>0</v>
          </cell>
          <cell r="JN66">
            <v>0</v>
          </cell>
          <cell r="JO66">
            <v>0</v>
          </cell>
          <cell r="JP66">
            <v>0</v>
          </cell>
          <cell r="JQ66">
            <v>0</v>
          </cell>
          <cell r="JR66">
            <v>0</v>
          </cell>
          <cell r="JS66">
            <v>0</v>
          </cell>
          <cell r="JT66">
            <v>0</v>
          </cell>
          <cell r="JU66">
            <v>0</v>
          </cell>
          <cell r="JV66">
            <v>0</v>
          </cell>
          <cell r="JW66">
            <v>0</v>
          </cell>
          <cell r="JX66">
            <v>0</v>
          </cell>
          <cell r="JY66">
            <v>0</v>
          </cell>
          <cell r="JZ66">
            <v>0</v>
          </cell>
          <cell r="KA66">
            <v>0</v>
          </cell>
          <cell r="KB66">
            <v>0</v>
          </cell>
          <cell r="KC66">
            <v>0</v>
          </cell>
          <cell r="KD66">
            <v>0</v>
          </cell>
          <cell r="KE66">
            <v>0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32.355719989999997</v>
          </cell>
          <cell r="KR66">
            <v>0</v>
          </cell>
          <cell r="KS66">
            <v>0</v>
          </cell>
          <cell r="KT66">
            <v>0</v>
          </cell>
          <cell r="KU66">
            <v>14.9</v>
          </cell>
          <cell r="KV66">
            <v>14.9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32.355719989999997</v>
          </cell>
          <cell r="LC66">
            <v>0</v>
          </cell>
          <cell r="LD66">
            <v>0</v>
          </cell>
          <cell r="LE66">
            <v>0</v>
          </cell>
          <cell r="LF66">
            <v>14.9</v>
          </cell>
          <cell r="LG66">
            <v>14.9</v>
          </cell>
          <cell r="LH66">
            <v>0</v>
          </cell>
          <cell r="LI66">
            <v>0</v>
          </cell>
          <cell r="LJ66">
            <v>0</v>
          </cell>
          <cell r="LK66">
            <v>0</v>
          </cell>
          <cell r="LL66">
            <v>0</v>
          </cell>
          <cell r="LQ66">
            <v>0</v>
          </cell>
          <cell r="LR66">
            <v>0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>
            <v>2023</v>
          </cell>
          <cell r="OM66">
            <v>2024</v>
          </cell>
          <cell r="ON66">
            <v>2024</v>
          </cell>
          <cell r="OO66">
            <v>2024</v>
          </cell>
          <cell r="OP66" t="str">
            <v>с</v>
          </cell>
          <cell r="OT66">
            <v>43.332439488019702</v>
          </cell>
          <cell r="OV66">
            <v>14.9</v>
          </cell>
          <cell r="OW66">
            <v>0</v>
          </cell>
          <cell r="OX66">
            <v>0</v>
          </cell>
          <cell r="OY66">
            <v>0</v>
          </cell>
          <cell r="OZ66">
            <v>32.355719989999997</v>
          </cell>
        </row>
        <row r="67">
          <cell r="A67" t="str">
            <v>M_Che446</v>
          </cell>
          <cell r="B67" t="str">
            <v>1.1.2.2.1</v>
          </cell>
          <cell r="C67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D67" t="str">
            <v>M_Che446</v>
          </cell>
          <cell r="E67">
            <v>84.670480915923946</v>
          </cell>
          <cell r="H67">
            <v>68.784850890000016</v>
          </cell>
          <cell r="J67">
            <v>84.670480915923946</v>
          </cell>
          <cell r="K67">
            <v>81.826922855923939</v>
          </cell>
          <cell r="L67">
            <v>2.8435580599999999</v>
          </cell>
          <cell r="M67">
            <v>0</v>
          </cell>
          <cell r="N67">
            <v>0</v>
          </cell>
          <cell r="O67">
            <v>2.3696317166666665</v>
          </cell>
          <cell r="P67">
            <v>0</v>
          </cell>
          <cell r="Q67">
            <v>0.47392634333333339</v>
          </cell>
          <cell r="R67">
            <v>56.416947021759142</v>
          </cell>
          <cell r="S67">
            <v>0</v>
          </cell>
          <cell r="T67">
            <v>0</v>
          </cell>
          <cell r="U67">
            <v>47.014122518132616</v>
          </cell>
          <cell r="V67">
            <v>0</v>
          </cell>
          <cell r="W67">
            <v>9.4028245036265243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25.348491500000002</v>
          </cell>
          <cell r="AE67">
            <v>0</v>
          </cell>
          <cell r="AF67">
            <v>0</v>
          </cell>
          <cell r="AG67">
            <v>21.123742916666668</v>
          </cell>
          <cell r="AH67">
            <v>0</v>
          </cell>
          <cell r="AI67">
            <v>4.2247485833333336</v>
          </cell>
          <cell r="AJ67">
            <v>20.918631170000001</v>
          </cell>
          <cell r="AK67">
            <v>0</v>
          </cell>
          <cell r="AL67">
            <v>0</v>
          </cell>
          <cell r="AM67">
            <v>17.432192641666667</v>
          </cell>
          <cell r="AN67">
            <v>0</v>
          </cell>
          <cell r="AO67">
            <v>3.4864385283333341</v>
          </cell>
          <cell r="AP67">
            <v>10.14982435175914</v>
          </cell>
          <cell r="AQ67">
            <v>0</v>
          </cell>
          <cell r="AR67">
            <v>0</v>
          </cell>
          <cell r="AS67">
            <v>8.4581869597992831</v>
          </cell>
          <cell r="AT67">
            <v>0</v>
          </cell>
          <cell r="AU67">
            <v>1.6916373919598566</v>
          </cell>
          <cell r="AV67">
            <v>10.14982435175914</v>
          </cell>
          <cell r="AW67">
            <v>0</v>
          </cell>
          <cell r="AX67">
            <v>0</v>
          </cell>
          <cell r="AY67">
            <v>8.4581869597992831</v>
          </cell>
          <cell r="AZ67">
            <v>0</v>
          </cell>
          <cell r="BA67">
            <v>1.6916373919598566</v>
          </cell>
          <cell r="BB67" t="str">
            <v/>
          </cell>
          <cell r="BC67" t="str">
            <v/>
          </cell>
          <cell r="BD67">
            <v>3</v>
          </cell>
          <cell r="BE67" t="str">
            <v/>
          </cell>
          <cell r="BF67" t="str">
            <v>3</v>
          </cell>
          <cell r="BG67">
            <v>65.941292830000009</v>
          </cell>
          <cell r="BH67">
            <v>0</v>
          </cell>
          <cell r="BI67">
            <v>0</v>
          </cell>
          <cell r="BJ67">
            <v>54.951077358333336</v>
          </cell>
          <cell r="BK67">
            <v>0</v>
          </cell>
          <cell r="BL67">
            <v>10.990215471666666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25.348491500000002</v>
          </cell>
          <cell r="BT67">
            <v>0</v>
          </cell>
          <cell r="BU67">
            <v>0</v>
          </cell>
          <cell r="BV67">
            <v>21.123742916666668</v>
          </cell>
          <cell r="BW67">
            <v>0</v>
          </cell>
          <cell r="BX67">
            <v>4.2247485833333336</v>
          </cell>
          <cell r="BY67">
            <v>20.918631170000001</v>
          </cell>
          <cell r="BZ67">
            <v>0</v>
          </cell>
          <cell r="CA67">
            <v>0</v>
          </cell>
          <cell r="CB67">
            <v>17.432192641666667</v>
          </cell>
          <cell r="CC67">
            <v>0</v>
          </cell>
          <cell r="CD67">
            <v>3.4864385283333341</v>
          </cell>
          <cell r="CE67">
            <v>19.674170159999999</v>
          </cell>
          <cell r="CF67">
            <v>0</v>
          </cell>
          <cell r="CG67">
            <v>0</v>
          </cell>
          <cell r="CH67">
            <v>16.395141800000001</v>
          </cell>
          <cell r="CI67">
            <v>0</v>
          </cell>
          <cell r="CJ67">
            <v>3.2790283599999981</v>
          </cell>
          <cell r="CK67">
            <v>19.674170159999999</v>
          </cell>
          <cell r="CL67">
            <v>0</v>
          </cell>
          <cell r="CM67">
            <v>0</v>
          </cell>
          <cell r="CN67">
            <v>16.395141800000001</v>
          </cell>
          <cell r="CO67">
            <v>0</v>
          </cell>
          <cell r="CP67">
            <v>3.2790283599999981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70.558734096603288</v>
          </cell>
          <cell r="CY67">
            <v>2.3696299999999999</v>
          </cell>
          <cell r="CZ67">
            <v>60.649034284178597</v>
          </cell>
          <cell r="DA67">
            <v>3.4651145430455399</v>
          </cell>
          <cell r="DB67">
            <v>4.0749552693791502</v>
          </cell>
          <cell r="DE67">
            <v>65.932313056666672</v>
          </cell>
          <cell r="DG67">
            <v>70.558734099936629</v>
          </cell>
          <cell r="DH67">
            <v>68.189102379936628</v>
          </cell>
          <cell r="DI67">
            <v>2.3696317200000001</v>
          </cell>
          <cell r="DJ67">
            <v>2.3696317200000001</v>
          </cell>
          <cell r="DK67">
            <v>0</v>
          </cell>
          <cell r="DL67">
            <v>0</v>
          </cell>
          <cell r="DM67">
            <v>0</v>
          </cell>
          <cell r="DN67">
            <v>68.189102379936628</v>
          </cell>
          <cell r="DS67">
            <v>0</v>
          </cell>
          <cell r="DT67">
            <v>22.23551887</v>
          </cell>
          <cell r="DU67">
            <v>18.546889800000002</v>
          </cell>
          <cell r="DV67">
            <v>27.406693709936626</v>
          </cell>
          <cell r="DW67">
            <v>27.406693709936626</v>
          </cell>
          <cell r="DX67" t="str">
            <v/>
          </cell>
          <cell r="DY67">
            <v>1</v>
          </cell>
          <cell r="DZ67">
            <v>1</v>
          </cell>
          <cell r="EA67">
            <v>1</v>
          </cell>
          <cell r="EB67" t="str">
            <v>1 1 1</v>
          </cell>
          <cell r="EC67">
            <v>63.562681340000005</v>
          </cell>
          <cell r="ED67">
            <v>0</v>
          </cell>
          <cell r="EE67">
            <v>56.020118679999996</v>
          </cell>
          <cell r="EF67">
            <v>3.7451155199999997</v>
          </cell>
          <cell r="EG67">
            <v>3.7974471400000001</v>
          </cell>
          <cell r="EH67">
            <v>0</v>
          </cell>
          <cell r="EI67">
            <v>0</v>
          </cell>
          <cell r="EJ67">
            <v>0</v>
          </cell>
          <cell r="EK67">
            <v>0</v>
          </cell>
          <cell r="EL67">
            <v>0</v>
          </cell>
          <cell r="EM67">
            <v>22.23551887</v>
          </cell>
          <cell r="EN67">
            <v>0</v>
          </cell>
          <cell r="EO67">
            <v>20.689925859999999</v>
          </cell>
          <cell r="EP67">
            <v>1.5455930099999999</v>
          </cell>
          <cell r="EQ67">
            <v>0</v>
          </cell>
          <cell r="ER67">
            <v>18.546889800000002</v>
          </cell>
          <cell r="ES67">
            <v>0</v>
          </cell>
          <cell r="ET67">
            <v>16.708872289999999</v>
          </cell>
          <cell r="EU67">
            <v>0</v>
          </cell>
          <cell r="EV67">
            <v>1.83801751</v>
          </cell>
          <cell r="EW67">
            <v>22.780272670000002</v>
          </cell>
          <cell r="EX67">
            <v>0</v>
          </cell>
          <cell r="EY67">
            <v>18.621320529999998</v>
          </cell>
          <cell r="EZ67">
            <v>2.19952251</v>
          </cell>
          <cell r="FA67">
            <v>1.95942963</v>
          </cell>
          <cell r="FB67">
            <v>22.780272670000002</v>
          </cell>
          <cell r="FC67">
            <v>0</v>
          </cell>
          <cell r="FD67">
            <v>18.621320529999998</v>
          </cell>
          <cell r="FE67">
            <v>2.19952251</v>
          </cell>
          <cell r="FF67">
            <v>1.95942963</v>
          </cell>
          <cell r="FG67" t="str">
            <v/>
          </cell>
          <cell r="FH67">
            <v>1</v>
          </cell>
          <cell r="FI67">
            <v>1</v>
          </cell>
          <cell r="FJ67">
            <v>1</v>
          </cell>
          <cell r="FK67" t="str">
            <v>1 1 1</v>
          </cell>
          <cell r="FN67">
            <v>70.558734096603288</v>
          </cell>
          <cell r="FO67">
            <v>0</v>
          </cell>
          <cell r="FP67">
            <v>0</v>
          </cell>
          <cell r="FQ67">
            <v>0</v>
          </cell>
          <cell r="FR67">
            <v>17.510000000000002</v>
          </cell>
          <cell r="FS67">
            <v>17.510000000000002</v>
          </cell>
          <cell r="FT67">
            <v>0</v>
          </cell>
          <cell r="FU67">
            <v>0</v>
          </cell>
          <cell r="FV67">
            <v>0</v>
          </cell>
          <cell r="FW67">
            <v>0</v>
          </cell>
          <cell r="FX67">
            <v>0</v>
          </cell>
          <cell r="FZ67">
            <v>0</v>
          </cell>
          <cell r="GA67">
            <v>0</v>
          </cell>
          <cell r="GB67">
            <v>0</v>
          </cell>
          <cell r="GC67">
            <v>0</v>
          </cell>
          <cell r="GD67">
            <v>0</v>
          </cell>
          <cell r="GE67">
            <v>0</v>
          </cell>
          <cell r="GF67">
            <v>0</v>
          </cell>
          <cell r="GG67">
            <v>0</v>
          </cell>
          <cell r="GH67">
            <v>0</v>
          </cell>
          <cell r="GI67">
            <v>0</v>
          </cell>
          <cell r="GJ67">
            <v>0</v>
          </cell>
          <cell r="GK67">
            <v>70.558734096603288</v>
          </cell>
          <cell r="GL67">
            <v>0</v>
          </cell>
          <cell r="GM67">
            <v>0</v>
          </cell>
          <cell r="GN67">
            <v>0</v>
          </cell>
          <cell r="GO67">
            <v>17.510000000000002</v>
          </cell>
          <cell r="GP67">
            <v>17.510000000000002</v>
          </cell>
          <cell r="GQ67">
            <v>0</v>
          </cell>
          <cell r="GR67">
            <v>0</v>
          </cell>
          <cell r="GS67">
            <v>0</v>
          </cell>
          <cell r="GT67">
            <v>0</v>
          </cell>
          <cell r="GU67">
            <v>0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70.558734096603288</v>
          </cell>
          <cell r="ID67">
            <v>0</v>
          </cell>
          <cell r="IE67">
            <v>0</v>
          </cell>
          <cell r="IF67">
            <v>0</v>
          </cell>
          <cell r="IG67">
            <v>17.510000000000002</v>
          </cell>
          <cell r="IH67">
            <v>17.510000000000002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70.558734096603288</v>
          </cell>
          <cell r="IO67">
            <v>0</v>
          </cell>
          <cell r="IP67">
            <v>0</v>
          </cell>
          <cell r="IQ67">
            <v>0</v>
          </cell>
          <cell r="IR67">
            <v>17.510000000000002</v>
          </cell>
          <cell r="IS67">
            <v>17.510000000000002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65.932313059999998</v>
          </cell>
          <cell r="IZ67">
            <v>0</v>
          </cell>
          <cell r="JA67">
            <v>0</v>
          </cell>
          <cell r="JB67">
            <v>0</v>
          </cell>
          <cell r="JC67">
            <v>17.510000000000002</v>
          </cell>
          <cell r="JD67">
            <v>17.510000000000002</v>
          </cell>
          <cell r="JE67">
            <v>0</v>
          </cell>
          <cell r="JF67">
            <v>0</v>
          </cell>
          <cell r="JG67">
            <v>0</v>
          </cell>
          <cell r="JH67">
            <v>0</v>
          </cell>
          <cell r="JI67">
            <v>0</v>
          </cell>
          <cell r="JJ67">
            <v>0</v>
          </cell>
          <cell r="JK67">
            <v>0</v>
          </cell>
          <cell r="JL67">
            <v>0</v>
          </cell>
          <cell r="JM67">
            <v>0</v>
          </cell>
          <cell r="JN67">
            <v>0</v>
          </cell>
          <cell r="JO67">
            <v>0</v>
          </cell>
          <cell r="JP67">
            <v>0</v>
          </cell>
          <cell r="JQ67">
            <v>0</v>
          </cell>
          <cell r="JR67">
            <v>0</v>
          </cell>
          <cell r="JS67">
            <v>0</v>
          </cell>
          <cell r="JT67">
            <v>0</v>
          </cell>
          <cell r="JU67">
            <v>0</v>
          </cell>
          <cell r="JV67">
            <v>0</v>
          </cell>
          <cell r="JW67">
            <v>0</v>
          </cell>
          <cell r="JX67">
            <v>0</v>
          </cell>
          <cell r="JY67">
            <v>0</v>
          </cell>
          <cell r="JZ67">
            <v>0</v>
          </cell>
          <cell r="KA67">
            <v>0</v>
          </cell>
          <cell r="KB67">
            <v>0</v>
          </cell>
          <cell r="KC67">
            <v>0</v>
          </cell>
          <cell r="KD67">
            <v>0</v>
          </cell>
          <cell r="KE67">
            <v>0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65.932313059999998</v>
          </cell>
          <cell r="KR67">
            <v>0</v>
          </cell>
          <cell r="KS67">
            <v>0</v>
          </cell>
          <cell r="KT67">
            <v>0</v>
          </cell>
          <cell r="KU67">
            <v>17.510000000000002</v>
          </cell>
          <cell r="KV67">
            <v>17.510000000000002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65.932313059999998</v>
          </cell>
          <cell r="LC67">
            <v>0</v>
          </cell>
          <cell r="LD67">
            <v>0</v>
          </cell>
          <cell r="LE67">
            <v>0</v>
          </cell>
          <cell r="LF67">
            <v>17.510000000000002</v>
          </cell>
          <cell r="LG67">
            <v>17.510000000000002</v>
          </cell>
          <cell r="LH67">
            <v>0</v>
          </cell>
          <cell r="LI67">
            <v>0</v>
          </cell>
          <cell r="LJ67">
            <v>0</v>
          </cell>
          <cell r="LK67">
            <v>0</v>
          </cell>
          <cell r="LL67">
            <v>0</v>
          </cell>
          <cell r="LQ67">
            <v>0</v>
          </cell>
          <cell r="LR67">
            <v>0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>
            <v>2023</v>
          </cell>
          <cell r="OM67">
            <v>2024</v>
          </cell>
          <cell r="ON67">
            <v>2025</v>
          </cell>
          <cell r="OO67">
            <v>2025</v>
          </cell>
          <cell r="OP67" t="str">
            <v>с</v>
          </cell>
          <cell r="OT67">
            <v>84.670480915923946</v>
          </cell>
          <cell r="OV67">
            <v>17.510000000000002</v>
          </cell>
          <cell r="OW67">
            <v>0</v>
          </cell>
          <cell r="OX67">
            <v>0</v>
          </cell>
          <cell r="OY67">
            <v>0</v>
          </cell>
          <cell r="OZ67">
            <v>65.932313059999998</v>
          </cell>
        </row>
        <row r="68">
          <cell r="A68" t="str">
            <v>M_Che447</v>
          </cell>
          <cell r="B68" t="str">
            <v>1.1.2.2.1</v>
          </cell>
          <cell r="C68" t="str">
            <v>Реконструкция ВЛ-6кВ Ф-19 ПС 110 "Ойсунгур" с.Ишхой-Юрт, протяженностью 11,82 км</v>
          </cell>
          <cell r="D68" t="str">
            <v>M_Che447</v>
          </cell>
          <cell r="E68">
            <v>35.447651323173503</v>
          </cell>
          <cell r="H68">
            <v>2.2834375599999999</v>
          </cell>
          <cell r="J68">
            <v>35.447651323173503</v>
          </cell>
          <cell r="K68">
            <v>35.447651323173503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2.2834375599999999</v>
          </cell>
          <cell r="BH68">
            <v>0</v>
          </cell>
          <cell r="BI68">
            <v>0</v>
          </cell>
          <cell r="BJ68">
            <v>1.9028646333333332</v>
          </cell>
          <cell r="BK68">
            <v>0</v>
          </cell>
          <cell r="BL68">
            <v>0.38057292666666664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2.2834375599999999</v>
          </cell>
          <cell r="CF68">
            <v>0</v>
          </cell>
          <cell r="CG68">
            <v>0</v>
          </cell>
          <cell r="CH68">
            <v>1.9028646333333332</v>
          </cell>
          <cell r="CI68">
            <v>0</v>
          </cell>
          <cell r="CJ68">
            <v>0.38057292666666664</v>
          </cell>
          <cell r="CK68">
            <v>2.2834375599999999</v>
          </cell>
          <cell r="CL68">
            <v>0</v>
          </cell>
          <cell r="CM68">
            <v>0</v>
          </cell>
          <cell r="CN68">
            <v>1.9028646333333332</v>
          </cell>
          <cell r="CO68">
            <v>0</v>
          </cell>
          <cell r="CP68">
            <v>0.38057292666666664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29.539709435977919</v>
          </cell>
          <cell r="CY68">
            <v>2.0304317198874098</v>
          </cell>
          <cell r="CZ68">
            <v>24.271344808806901</v>
          </cell>
          <cell r="DA68">
            <v>2.0011145664014696</v>
          </cell>
          <cell r="DB68">
            <v>1.2368183408821376</v>
          </cell>
          <cell r="DE68">
            <v>1.9028646299999998</v>
          </cell>
          <cell r="DG68">
            <v>29.539709435977919</v>
          </cell>
          <cell r="DH68">
            <v>29.539709435977919</v>
          </cell>
          <cell r="DI68">
            <v>0</v>
          </cell>
          <cell r="DJ68">
            <v>0</v>
          </cell>
          <cell r="DK68">
            <v>0</v>
          </cell>
          <cell r="DL68">
            <v>0</v>
          </cell>
          <cell r="DM68">
            <v>0</v>
          </cell>
          <cell r="DN68">
            <v>2.0304317198874098</v>
          </cell>
          <cell r="DS68">
            <v>0</v>
          </cell>
          <cell r="DT68">
            <v>0</v>
          </cell>
          <cell r="DU68">
            <v>2.0304317198874098</v>
          </cell>
          <cell r="DV68">
            <v>0</v>
          </cell>
          <cell r="DW68">
            <v>0</v>
          </cell>
          <cell r="DX68" t="str">
            <v/>
          </cell>
          <cell r="DY68" t="str">
            <v/>
          </cell>
          <cell r="DZ68">
            <v>1</v>
          </cell>
          <cell r="EA68" t="str">
            <v/>
          </cell>
          <cell r="EB68" t="str">
            <v>1</v>
          </cell>
          <cell r="EC68">
            <v>1.9028646299999998</v>
          </cell>
          <cell r="ED68">
            <v>1.9028646300000001</v>
          </cell>
          <cell r="EE68">
            <v>0</v>
          </cell>
          <cell r="EF68">
            <v>0</v>
          </cell>
          <cell r="EG68">
            <v>0</v>
          </cell>
          <cell r="EH68">
            <v>0</v>
          </cell>
          <cell r="EI68">
            <v>0</v>
          </cell>
          <cell r="EJ68">
            <v>0</v>
          </cell>
          <cell r="EK68">
            <v>0</v>
          </cell>
          <cell r="EL68">
            <v>0</v>
          </cell>
          <cell r="EM68">
            <v>0</v>
          </cell>
          <cell r="EN68">
            <v>0</v>
          </cell>
          <cell r="EO68">
            <v>0</v>
          </cell>
          <cell r="EP68">
            <v>0</v>
          </cell>
          <cell r="EQ68">
            <v>0</v>
          </cell>
          <cell r="ER68">
            <v>1.9028646299999998</v>
          </cell>
          <cell r="ES68">
            <v>1.9028646300000001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0</v>
          </cell>
          <cell r="FE68">
            <v>0</v>
          </cell>
          <cell r="FF68">
            <v>0</v>
          </cell>
          <cell r="FG68" t="str">
            <v/>
          </cell>
          <cell r="FH68" t="str">
            <v/>
          </cell>
          <cell r="FI68">
            <v>1</v>
          </cell>
          <cell r="FJ68" t="str">
            <v/>
          </cell>
          <cell r="FK68" t="str">
            <v>1</v>
          </cell>
          <cell r="FN68">
            <v>29.539709435977919</v>
          </cell>
          <cell r="FO68">
            <v>0</v>
          </cell>
          <cell r="FP68">
            <v>0</v>
          </cell>
          <cell r="FQ68">
            <v>0</v>
          </cell>
          <cell r="FR68">
            <v>11.82</v>
          </cell>
          <cell r="FS68">
            <v>11.82</v>
          </cell>
          <cell r="FT68">
            <v>0</v>
          </cell>
          <cell r="FU68">
            <v>0</v>
          </cell>
          <cell r="FV68">
            <v>0</v>
          </cell>
          <cell r="FW68">
            <v>0</v>
          </cell>
          <cell r="FX68">
            <v>0</v>
          </cell>
          <cell r="FZ68">
            <v>0</v>
          </cell>
          <cell r="GA68">
            <v>0</v>
          </cell>
          <cell r="GB68">
            <v>0</v>
          </cell>
          <cell r="GC68">
            <v>0</v>
          </cell>
          <cell r="GD68">
            <v>0</v>
          </cell>
          <cell r="GE68">
            <v>0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P68">
            <v>0</v>
          </cell>
          <cell r="GQ68">
            <v>0</v>
          </cell>
          <cell r="GR68">
            <v>0</v>
          </cell>
          <cell r="GS68">
            <v>0</v>
          </cell>
          <cell r="GT68">
            <v>0</v>
          </cell>
          <cell r="GU68">
            <v>0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0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0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0</v>
          </cell>
          <cell r="IZ68">
            <v>0</v>
          </cell>
          <cell r="JA68">
            <v>0</v>
          </cell>
          <cell r="JB68">
            <v>0</v>
          </cell>
          <cell r="JC68">
            <v>0</v>
          </cell>
          <cell r="JD68">
            <v>0</v>
          </cell>
          <cell r="JE68">
            <v>0</v>
          </cell>
          <cell r="JF68">
            <v>0</v>
          </cell>
          <cell r="JG68">
            <v>0</v>
          </cell>
          <cell r="JH68">
            <v>0</v>
          </cell>
          <cell r="JI68">
            <v>0</v>
          </cell>
          <cell r="JJ68">
            <v>0</v>
          </cell>
          <cell r="JK68">
            <v>0</v>
          </cell>
          <cell r="JL68">
            <v>0</v>
          </cell>
          <cell r="JM68">
            <v>0</v>
          </cell>
          <cell r="JN68">
            <v>0</v>
          </cell>
          <cell r="JO68">
            <v>0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0</v>
          </cell>
          <cell r="JV68">
            <v>0</v>
          </cell>
          <cell r="JW68">
            <v>0</v>
          </cell>
          <cell r="JX68">
            <v>0</v>
          </cell>
          <cell r="JY68">
            <v>0</v>
          </cell>
          <cell r="JZ68">
            <v>0</v>
          </cell>
          <cell r="KA68">
            <v>0</v>
          </cell>
          <cell r="KB68">
            <v>0</v>
          </cell>
          <cell r="KC68">
            <v>0</v>
          </cell>
          <cell r="KD68">
            <v>0</v>
          </cell>
          <cell r="KE68">
            <v>0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2024</v>
          </cell>
          <cell r="OM68">
            <v>2025</v>
          </cell>
          <cell r="ON68">
            <v>2026</v>
          </cell>
          <cell r="OO68">
            <v>2026</v>
          </cell>
          <cell r="OP68" t="str">
            <v>п</v>
          </cell>
          <cell r="OT68">
            <v>35.447651323173503</v>
          </cell>
          <cell r="OV68">
            <v>0</v>
          </cell>
          <cell r="OW68">
            <v>0</v>
          </cell>
          <cell r="OX68">
            <v>0</v>
          </cell>
          <cell r="OY68">
            <v>0</v>
          </cell>
          <cell r="OZ68">
            <v>0</v>
          </cell>
        </row>
        <row r="69">
          <cell r="A69" t="str">
            <v>Г</v>
          </cell>
          <cell r="B69" t="str">
            <v>1.1.2.2.2</v>
          </cell>
          <cell r="C69" t="str">
            <v>Модернизация, техническое перевооружение линий электропередачи всего, в том числе:</v>
          </cell>
          <cell r="D69" t="str">
            <v>Г</v>
          </cell>
          <cell r="E69">
            <v>0</v>
          </cell>
          <cell r="H69">
            <v>0</v>
          </cell>
          <cell r="J69">
            <v>3932.6022027855006</v>
          </cell>
          <cell r="K69">
            <v>0</v>
          </cell>
          <cell r="L69">
            <v>3932.6022027855006</v>
          </cell>
          <cell r="M69">
            <v>818.12398278000001</v>
          </cell>
          <cell r="N69">
            <v>0</v>
          </cell>
          <cell r="O69">
            <v>245.11748446749993</v>
          </cell>
          <cell r="P69">
            <v>749.55393913499995</v>
          </cell>
          <cell r="Q69">
            <v>2119.8067964030001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11773.071493446381</v>
          </cell>
          <cell r="CY69">
            <v>2007.6103241393257</v>
          </cell>
          <cell r="CZ69">
            <v>3841.5348877713004</v>
          </cell>
          <cell r="DA69">
            <v>3963.2928893735866</v>
          </cell>
          <cell r="DB69">
            <v>1960.6333921621663</v>
          </cell>
          <cell r="DE69">
            <v>0</v>
          </cell>
          <cell r="DG69">
            <v>2648.4101105499999</v>
          </cell>
          <cell r="DH69">
            <v>0</v>
          </cell>
          <cell r="DI69">
            <v>2648.4101105499999</v>
          </cell>
          <cell r="DJ69">
            <v>221.79169244000005</v>
          </cell>
          <cell r="DK69">
            <v>951.39924857999995</v>
          </cell>
          <cell r="DL69">
            <v>1337.37306115</v>
          </cell>
          <cell r="DM69">
            <v>137.84610837999995</v>
          </cell>
          <cell r="DN69">
            <v>7232.8990647759756</v>
          </cell>
          <cell r="DS69">
            <v>221.07634505263158</v>
          </cell>
          <cell r="DT69">
            <v>970.22431536842123</v>
          </cell>
          <cell r="DU69">
            <v>982.58513645830863</v>
          </cell>
          <cell r="DV69">
            <v>5059.0132678966138</v>
          </cell>
          <cell r="DW69">
            <v>5059.0132678966138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3466.8500087699999</v>
          </cell>
          <cell r="ED69">
            <v>36.684146650000002</v>
          </cell>
          <cell r="EE69">
            <v>1997.2028118200003</v>
          </cell>
          <cell r="EF69">
            <v>1190.2507855899999</v>
          </cell>
          <cell r="EG69">
            <v>242.71226471</v>
          </cell>
          <cell r="EH69">
            <v>210.02252780000003</v>
          </cell>
          <cell r="EI69">
            <v>3.2610385900000001</v>
          </cell>
          <cell r="EJ69">
            <v>51.45580812</v>
          </cell>
          <cell r="EK69">
            <v>131.85455195</v>
          </cell>
          <cell r="EL69">
            <v>23.451129139999999</v>
          </cell>
          <cell r="EM69">
            <v>921.71309960000008</v>
          </cell>
          <cell r="EN69">
            <v>14.308171959999999</v>
          </cell>
          <cell r="EO69">
            <v>284.17694648000003</v>
          </cell>
          <cell r="EP69">
            <v>537.84153619999995</v>
          </cell>
          <cell r="EQ69">
            <v>85.386444959999992</v>
          </cell>
          <cell r="ER69">
            <v>933.33469089999994</v>
          </cell>
          <cell r="ES69">
            <v>7.9436274600000001</v>
          </cell>
          <cell r="ET69">
            <v>776.0449337099999</v>
          </cell>
          <cell r="EU69">
            <v>97.98565576</v>
          </cell>
          <cell r="EV69">
            <v>51.360473970000008</v>
          </cell>
          <cell r="EW69">
            <v>1401.7796904700001</v>
          </cell>
          <cell r="EX69">
            <v>11.171308639999999</v>
          </cell>
          <cell r="EY69">
            <v>885.52512351000007</v>
          </cell>
          <cell r="EZ69">
            <v>422.56904168</v>
          </cell>
          <cell r="FA69">
            <v>82.514216639999972</v>
          </cell>
          <cell r="FB69">
            <v>1401.7796904700001</v>
          </cell>
          <cell r="FC69">
            <v>11.171308639999999</v>
          </cell>
          <cell r="FD69">
            <v>885.52512351000007</v>
          </cell>
          <cell r="FE69">
            <v>422.56904168</v>
          </cell>
          <cell r="FF69">
            <v>82.514216639999972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11773.071493446381</v>
          </cell>
          <cell r="FO69">
            <v>0</v>
          </cell>
          <cell r="FP69">
            <v>410.43100000000004</v>
          </cell>
          <cell r="FQ69">
            <v>0</v>
          </cell>
          <cell r="FR69">
            <v>1452.1193482625131</v>
          </cell>
          <cell r="FS69">
            <v>1310.5793482625131</v>
          </cell>
          <cell r="FT69">
            <v>73.739999999999995</v>
          </cell>
          <cell r="FU69">
            <v>67.8</v>
          </cell>
          <cell r="FV69">
            <v>123369</v>
          </cell>
          <cell r="FW69">
            <v>0</v>
          </cell>
          <cell r="FX69">
            <v>123369</v>
          </cell>
          <cell r="FZ69">
            <v>758.40588715000001</v>
          </cell>
          <cell r="GA69">
            <v>0</v>
          </cell>
          <cell r="GB69">
            <v>14.109</v>
          </cell>
          <cell r="GC69">
            <v>0</v>
          </cell>
          <cell r="GD69">
            <v>323.55900000000003</v>
          </cell>
          <cell r="GE69">
            <v>323.55900000000003</v>
          </cell>
          <cell r="GF69">
            <v>0</v>
          </cell>
          <cell r="GG69">
            <v>0</v>
          </cell>
          <cell r="GH69">
            <v>5039</v>
          </cell>
          <cell r="GI69">
            <v>0</v>
          </cell>
          <cell r="GJ69">
            <v>5039</v>
          </cell>
          <cell r="GK69">
            <v>3254.0160665748567</v>
          </cell>
          <cell r="GL69">
            <v>0</v>
          </cell>
          <cell r="GM69">
            <v>148.66199999999998</v>
          </cell>
          <cell r="GN69">
            <v>0</v>
          </cell>
          <cell r="GO69">
            <v>719.05332527825828</v>
          </cell>
          <cell r="GP69">
            <v>657.83932527825834</v>
          </cell>
          <cell r="GQ69">
            <v>0</v>
          </cell>
          <cell r="GR69">
            <v>61.213999999999999</v>
          </cell>
          <cell r="GS69">
            <v>2276</v>
          </cell>
          <cell r="GT69">
            <v>0</v>
          </cell>
          <cell r="GU69">
            <v>2276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3254.0160665748567</v>
          </cell>
          <cell r="ID69">
            <v>0</v>
          </cell>
          <cell r="IE69">
            <v>148.66199999999998</v>
          </cell>
          <cell r="IF69">
            <v>0</v>
          </cell>
          <cell r="IG69">
            <v>719.05332527825828</v>
          </cell>
          <cell r="IH69">
            <v>657.83932527825834</v>
          </cell>
          <cell r="II69">
            <v>0</v>
          </cell>
          <cell r="IJ69">
            <v>61.213999999999999</v>
          </cell>
          <cell r="IK69">
            <v>2276</v>
          </cell>
          <cell r="IL69">
            <v>0</v>
          </cell>
          <cell r="IM69">
            <v>2276</v>
          </cell>
          <cell r="IN69">
            <v>3254.0160665748567</v>
          </cell>
          <cell r="IO69">
            <v>0</v>
          </cell>
          <cell r="IP69">
            <v>148.66199999999998</v>
          </cell>
          <cell r="IQ69">
            <v>0</v>
          </cell>
          <cell r="IR69">
            <v>719.05332527825828</v>
          </cell>
          <cell r="IS69">
            <v>657.83932527825834</v>
          </cell>
          <cell r="IT69">
            <v>0</v>
          </cell>
          <cell r="IU69">
            <v>61.213999999999999</v>
          </cell>
          <cell r="IV69">
            <v>2276</v>
          </cell>
          <cell r="IW69">
            <v>0</v>
          </cell>
          <cell r="IX69">
            <v>2276</v>
          </cell>
          <cell r="IY69">
            <v>3464.8544089900006</v>
          </cell>
          <cell r="IZ69">
            <v>0</v>
          </cell>
          <cell r="JA69">
            <v>158.99700000000001</v>
          </cell>
          <cell r="JB69">
            <v>0</v>
          </cell>
          <cell r="JC69">
            <v>698.12799999999993</v>
          </cell>
          <cell r="JD69">
            <v>638.42799999999988</v>
          </cell>
          <cell r="JE69">
            <v>0</v>
          </cell>
          <cell r="JF69">
            <v>59.7</v>
          </cell>
          <cell r="JG69">
            <v>4800</v>
          </cell>
          <cell r="JH69">
            <v>0</v>
          </cell>
          <cell r="JI69">
            <v>4800</v>
          </cell>
          <cell r="JJ69">
            <v>166.82267041</v>
          </cell>
          <cell r="JK69">
            <v>0</v>
          </cell>
          <cell r="JL69">
            <v>7.0890000000000004</v>
          </cell>
          <cell r="JM69">
            <v>0</v>
          </cell>
          <cell r="JN69">
            <v>126.196</v>
          </cell>
          <cell r="JO69">
            <v>126.196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1</v>
          </cell>
          <cell r="JU69">
            <v>342.77081932999999</v>
          </cell>
          <cell r="JV69">
            <v>0</v>
          </cell>
          <cell r="JW69">
            <v>17.832999999999998</v>
          </cell>
          <cell r="JX69">
            <v>0</v>
          </cell>
          <cell r="JY69">
            <v>250.94800000000001</v>
          </cell>
          <cell r="JZ69">
            <v>250.94800000000001</v>
          </cell>
          <cell r="KA69">
            <v>0</v>
          </cell>
          <cell r="KB69">
            <v>0</v>
          </cell>
          <cell r="KC69">
            <v>32</v>
          </cell>
          <cell r="KD69">
            <v>0</v>
          </cell>
          <cell r="KE69">
            <v>32</v>
          </cell>
          <cell r="KF69">
            <v>694.4617517800001</v>
          </cell>
          <cell r="KG69">
            <v>0</v>
          </cell>
          <cell r="KH69">
            <v>91.14</v>
          </cell>
          <cell r="KI69">
            <v>0</v>
          </cell>
          <cell r="KJ69">
            <v>184.57</v>
          </cell>
          <cell r="KK69">
            <v>184.57</v>
          </cell>
          <cell r="KL69">
            <v>0</v>
          </cell>
          <cell r="KM69">
            <v>0</v>
          </cell>
          <cell r="KN69">
            <v>40</v>
          </cell>
          <cell r="KO69">
            <v>0</v>
          </cell>
          <cell r="KP69">
            <v>40</v>
          </cell>
          <cell r="KQ69">
            <v>2260.7991674700006</v>
          </cell>
          <cell r="KR69">
            <v>0</v>
          </cell>
          <cell r="KS69">
            <v>42.935000000000002</v>
          </cell>
          <cell r="KT69">
            <v>0</v>
          </cell>
          <cell r="KU69">
            <v>136.41400000000002</v>
          </cell>
          <cell r="KV69">
            <v>76.713999999999999</v>
          </cell>
          <cell r="KW69">
            <v>0</v>
          </cell>
          <cell r="KX69">
            <v>59.7</v>
          </cell>
          <cell r="KY69">
            <v>4727</v>
          </cell>
          <cell r="KZ69">
            <v>0</v>
          </cell>
          <cell r="LA69">
            <v>4727</v>
          </cell>
          <cell r="LB69">
            <v>2260.7991674700006</v>
          </cell>
          <cell r="LC69">
            <v>0</v>
          </cell>
          <cell r="LD69">
            <v>42.935000000000002</v>
          </cell>
          <cell r="LE69">
            <v>0</v>
          </cell>
          <cell r="LF69">
            <v>136.41400000000002</v>
          </cell>
          <cell r="LG69">
            <v>76.713999999999999</v>
          </cell>
          <cell r="LH69">
            <v>0</v>
          </cell>
          <cell r="LI69">
            <v>59.7</v>
          </cell>
          <cell r="LJ69">
            <v>4727</v>
          </cell>
          <cell r="LK69">
            <v>0</v>
          </cell>
          <cell r="LL69">
            <v>4727</v>
          </cell>
          <cell r="LQ69">
            <v>0</v>
          </cell>
          <cell r="LR69">
            <v>165.4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 t="str">
            <v>нд</v>
          </cell>
          <cell r="OM69" t="str">
            <v>нд</v>
          </cell>
          <cell r="ON69" t="str">
            <v>нд</v>
          </cell>
          <cell r="OO69" t="str">
            <v>нд</v>
          </cell>
          <cell r="OP69" t="str">
            <v>нд</v>
          </cell>
          <cell r="OT69">
            <v>19358.295430747363</v>
          </cell>
          <cell r="OV69">
            <v>1030.1889999999999</v>
          </cell>
          <cell r="OW69">
            <v>253.26600000000002</v>
          </cell>
          <cell r="OX69">
            <v>0</v>
          </cell>
          <cell r="OY69">
            <v>14426</v>
          </cell>
          <cell r="OZ69">
            <v>5437.2622816000003</v>
          </cell>
        </row>
        <row r="70">
          <cell r="A70" t="str">
            <v>Г</v>
          </cell>
          <cell r="B70" t="str">
            <v>1.1.2.3</v>
          </cell>
          <cell r="C70" t="str">
            <v>Развитие и модернизация учета электрической энергии (мощности) всего, в том числе:</v>
          </cell>
          <cell r="D70" t="str">
            <v>Г</v>
          </cell>
          <cell r="E70">
            <v>3803.8136350739974</v>
          </cell>
          <cell r="H70">
            <v>924.42152917743238</v>
          </cell>
          <cell r="J70">
            <v>7403.630888352066</v>
          </cell>
          <cell r="K70">
            <v>3471.0286855665654</v>
          </cell>
          <cell r="L70">
            <v>3932.6022027855006</v>
          </cell>
          <cell r="M70">
            <v>818.12398278000001</v>
          </cell>
          <cell r="N70">
            <v>0</v>
          </cell>
          <cell r="O70">
            <v>245.11748446749993</v>
          </cell>
          <cell r="P70">
            <v>749.55393913499995</v>
          </cell>
          <cell r="Q70">
            <v>2119.8067964030001</v>
          </cell>
          <cell r="R70">
            <v>782.91584517896899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782.91584517896899</v>
          </cell>
          <cell r="X70">
            <v>104.40164179999999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104.40164179999999</v>
          </cell>
          <cell r="AD70">
            <v>95.780174639999998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95.780174639999998</v>
          </cell>
          <cell r="AJ70">
            <v>62.649903309999999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62.649903309999999</v>
          </cell>
          <cell r="AP70">
            <v>520.08412542896906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520.08412542896906</v>
          </cell>
          <cell r="AV70">
            <v>520.08412542896906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520.08412542896906</v>
          </cell>
          <cell r="BB70">
            <v>1</v>
          </cell>
          <cell r="BC70" t="str">
            <v/>
          </cell>
          <cell r="BD70">
            <v>3</v>
          </cell>
          <cell r="BE70">
            <v>4</v>
          </cell>
          <cell r="BF70" t="str">
            <v>1 3 4</v>
          </cell>
          <cell r="BG70">
            <v>591.63657966999995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591.63657966999995</v>
          </cell>
          <cell r="BM70">
            <v>104.40164179999999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104.40164179999999</v>
          </cell>
          <cell r="BS70">
            <v>95.780174639999998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95.780174639999998</v>
          </cell>
          <cell r="BY70">
            <v>62.649903309999999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62.649903309999999</v>
          </cell>
          <cell r="CE70">
            <v>328.80485992000001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328.80485992000001</v>
          </cell>
          <cell r="CK70">
            <v>328.80485992000001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328.80485992000001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11773.071493446381</v>
          </cell>
          <cell r="CY70">
            <v>2007.6103241393257</v>
          </cell>
          <cell r="CZ70">
            <v>3841.5348877713004</v>
          </cell>
          <cell r="DA70">
            <v>3963.2928893735866</v>
          </cell>
          <cell r="DB70">
            <v>1960.6333921621663</v>
          </cell>
          <cell r="DE70">
            <v>1024.8541520128604</v>
          </cell>
          <cell r="DG70">
            <v>5447.6644451121374</v>
          </cell>
          <cell r="DH70">
            <v>2799.254334562138</v>
          </cell>
          <cell r="DI70">
            <v>2648.4101105499999</v>
          </cell>
          <cell r="DJ70">
            <v>221.79169244000005</v>
          </cell>
          <cell r="DK70">
            <v>951.39924857999995</v>
          </cell>
          <cell r="DL70">
            <v>1337.37306115</v>
          </cell>
          <cell r="DM70">
            <v>137.84610837999995</v>
          </cell>
          <cell r="DN70">
            <v>7232.8990647759756</v>
          </cell>
          <cell r="DS70">
            <v>221.07634505263158</v>
          </cell>
          <cell r="DT70">
            <v>970.22431536842123</v>
          </cell>
          <cell r="DU70">
            <v>982.58513645830863</v>
          </cell>
          <cell r="DV70">
            <v>5059.0132678966138</v>
          </cell>
          <cell r="DW70">
            <v>5059.0132678966138</v>
          </cell>
          <cell r="DX70">
            <v>1</v>
          </cell>
          <cell r="DY70">
            <v>1</v>
          </cell>
          <cell r="DZ70">
            <v>1</v>
          </cell>
          <cell r="EA70">
            <v>1</v>
          </cell>
          <cell r="EB70" t="str">
            <v>1 1 1 1</v>
          </cell>
          <cell r="EC70">
            <v>3466.8500087699999</v>
          </cell>
          <cell r="ED70">
            <v>36.684146650000002</v>
          </cell>
          <cell r="EE70">
            <v>1997.2028118200003</v>
          </cell>
          <cell r="EF70">
            <v>1190.2507855899999</v>
          </cell>
          <cell r="EG70">
            <v>242.71226471</v>
          </cell>
          <cell r="EH70">
            <v>210.02252780000003</v>
          </cell>
          <cell r="EI70">
            <v>3.2610385900000001</v>
          </cell>
          <cell r="EJ70">
            <v>51.45580812</v>
          </cell>
          <cell r="EK70">
            <v>131.85455195</v>
          </cell>
          <cell r="EL70">
            <v>23.451129139999999</v>
          </cell>
          <cell r="EM70">
            <v>921.71309960000008</v>
          </cell>
          <cell r="EN70">
            <v>14.308171959999999</v>
          </cell>
          <cell r="EO70">
            <v>284.17694648000003</v>
          </cell>
          <cell r="EP70">
            <v>537.84153619999995</v>
          </cell>
          <cell r="EQ70">
            <v>85.386444959999992</v>
          </cell>
          <cell r="ER70">
            <v>933.33469089999994</v>
          </cell>
          <cell r="ES70">
            <v>7.9436274600000001</v>
          </cell>
          <cell r="ET70">
            <v>776.0449337099999</v>
          </cell>
          <cell r="EU70">
            <v>97.98565576</v>
          </cell>
          <cell r="EV70">
            <v>51.360473970000008</v>
          </cell>
          <cell r="EW70">
            <v>1401.7796904700001</v>
          </cell>
          <cell r="EX70">
            <v>11.171308639999999</v>
          </cell>
          <cell r="EY70">
            <v>885.52512351000007</v>
          </cell>
          <cell r="EZ70">
            <v>422.56904168</v>
          </cell>
          <cell r="FA70">
            <v>82.514216639999972</v>
          </cell>
          <cell r="FB70">
            <v>1401.7796904700001</v>
          </cell>
          <cell r="FC70">
            <v>11.171308639999999</v>
          </cell>
          <cell r="FD70">
            <v>885.52512351000007</v>
          </cell>
          <cell r="FE70">
            <v>422.56904168</v>
          </cell>
          <cell r="FF70">
            <v>82.514216639999972</v>
          </cell>
          <cell r="FG70">
            <v>1</v>
          </cell>
          <cell r="FH70">
            <v>1</v>
          </cell>
          <cell r="FI70">
            <v>1</v>
          </cell>
          <cell r="FJ70">
            <v>1</v>
          </cell>
          <cell r="FK70" t="str">
            <v>1 1 1 1</v>
          </cell>
          <cell r="FN70">
            <v>11773.071493446381</v>
          </cell>
          <cell r="FO70">
            <v>0</v>
          </cell>
          <cell r="FP70">
            <v>410.43100000000004</v>
          </cell>
          <cell r="FQ70">
            <v>0</v>
          </cell>
          <cell r="FR70">
            <v>1452.1193482625131</v>
          </cell>
          <cell r="FS70">
            <v>1310.5793482625131</v>
          </cell>
          <cell r="FT70">
            <v>73.739999999999995</v>
          </cell>
          <cell r="FU70">
            <v>67.8</v>
          </cell>
          <cell r="FV70">
            <v>123369</v>
          </cell>
          <cell r="FW70">
            <v>0</v>
          </cell>
          <cell r="FX70">
            <v>123369</v>
          </cell>
          <cell r="FZ70">
            <v>758.40588715000001</v>
          </cell>
          <cell r="GA70">
            <v>0</v>
          </cell>
          <cell r="GB70">
            <v>14.109</v>
          </cell>
          <cell r="GC70">
            <v>0</v>
          </cell>
          <cell r="GD70">
            <v>323.55900000000003</v>
          </cell>
          <cell r="GE70">
            <v>323.55900000000003</v>
          </cell>
          <cell r="GF70">
            <v>0</v>
          </cell>
          <cell r="GG70">
            <v>0</v>
          </cell>
          <cell r="GH70">
            <v>5039</v>
          </cell>
          <cell r="GI70">
            <v>0</v>
          </cell>
          <cell r="GJ70">
            <v>5039</v>
          </cell>
          <cell r="GK70">
            <v>3254.0160665748567</v>
          </cell>
          <cell r="GL70">
            <v>0</v>
          </cell>
          <cell r="GM70">
            <v>148.66199999999998</v>
          </cell>
          <cell r="GN70">
            <v>0</v>
          </cell>
          <cell r="GO70">
            <v>719.05332527825828</v>
          </cell>
          <cell r="GP70">
            <v>657.83932527825834</v>
          </cell>
          <cell r="GQ70">
            <v>0</v>
          </cell>
          <cell r="GR70">
            <v>61.213999999999999</v>
          </cell>
          <cell r="GS70">
            <v>2276</v>
          </cell>
          <cell r="GT70">
            <v>0</v>
          </cell>
          <cell r="GU70">
            <v>2276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3254.0160665748567</v>
          </cell>
          <cell r="ID70">
            <v>0</v>
          </cell>
          <cell r="IE70">
            <v>148.66199999999998</v>
          </cell>
          <cell r="IF70">
            <v>0</v>
          </cell>
          <cell r="IG70">
            <v>719.05332527825828</v>
          </cell>
          <cell r="IH70">
            <v>657.83932527825834</v>
          </cell>
          <cell r="II70">
            <v>0</v>
          </cell>
          <cell r="IJ70">
            <v>61.213999999999999</v>
          </cell>
          <cell r="IK70">
            <v>2276</v>
          </cell>
          <cell r="IL70">
            <v>0</v>
          </cell>
          <cell r="IM70">
            <v>2276</v>
          </cell>
          <cell r="IN70">
            <v>3254.0160665748567</v>
          </cell>
          <cell r="IO70">
            <v>0</v>
          </cell>
          <cell r="IP70">
            <v>148.66199999999998</v>
          </cell>
          <cell r="IQ70">
            <v>0</v>
          </cell>
          <cell r="IR70">
            <v>719.05332527825828</v>
          </cell>
          <cell r="IS70">
            <v>657.83932527825834</v>
          </cell>
          <cell r="IT70">
            <v>0</v>
          </cell>
          <cell r="IU70">
            <v>61.213999999999999</v>
          </cell>
          <cell r="IV70">
            <v>2276</v>
          </cell>
          <cell r="IW70">
            <v>0</v>
          </cell>
          <cell r="IX70">
            <v>2276</v>
          </cell>
          <cell r="IY70">
            <v>3464.8544089900006</v>
          </cell>
          <cell r="IZ70">
            <v>0</v>
          </cell>
          <cell r="JA70">
            <v>158.99700000000001</v>
          </cell>
          <cell r="JB70">
            <v>0</v>
          </cell>
          <cell r="JC70">
            <v>698.12799999999993</v>
          </cell>
          <cell r="JD70">
            <v>638.42799999999988</v>
          </cell>
          <cell r="JE70">
            <v>0</v>
          </cell>
          <cell r="JF70">
            <v>59.7</v>
          </cell>
          <cell r="JG70">
            <v>4800</v>
          </cell>
          <cell r="JH70">
            <v>0</v>
          </cell>
          <cell r="JI70">
            <v>4800</v>
          </cell>
          <cell r="JJ70">
            <v>166.82267041</v>
          </cell>
          <cell r="JK70">
            <v>0</v>
          </cell>
          <cell r="JL70">
            <v>7.0890000000000004</v>
          </cell>
          <cell r="JM70">
            <v>0</v>
          </cell>
          <cell r="JN70">
            <v>126.196</v>
          </cell>
          <cell r="JO70">
            <v>126.196</v>
          </cell>
          <cell r="JP70">
            <v>0</v>
          </cell>
          <cell r="JQ70">
            <v>0</v>
          </cell>
          <cell r="JR70">
            <v>1</v>
          </cell>
          <cell r="JS70">
            <v>0</v>
          </cell>
          <cell r="JT70">
            <v>1</v>
          </cell>
          <cell r="JU70">
            <v>342.77081932999999</v>
          </cell>
          <cell r="JV70">
            <v>0</v>
          </cell>
          <cell r="JW70">
            <v>17.832999999999998</v>
          </cell>
          <cell r="JX70">
            <v>0</v>
          </cell>
          <cell r="JY70">
            <v>250.94800000000001</v>
          </cell>
          <cell r="JZ70">
            <v>250.94800000000001</v>
          </cell>
          <cell r="KA70">
            <v>0</v>
          </cell>
          <cell r="KB70">
            <v>0</v>
          </cell>
          <cell r="KC70">
            <v>32</v>
          </cell>
          <cell r="KD70">
            <v>0</v>
          </cell>
          <cell r="KE70">
            <v>32</v>
          </cell>
          <cell r="KF70">
            <v>694.4617517800001</v>
          </cell>
          <cell r="KG70">
            <v>0</v>
          </cell>
          <cell r="KH70">
            <v>91.14</v>
          </cell>
          <cell r="KI70">
            <v>0</v>
          </cell>
          <cell r="KJ70">
            <v>184.57</v>
          </cell>
          <cell r="KK70">
            <v>184.57</v>
          </cell>
          <cell r="KL70">
            <v>0</v>
          </cell>
          <cell r="KM70">
            <v>0</v>
          </cell>
          <cell r="KN70">
            <v>40</v>
          </cell>
          <cell r="KO70">
            <v>0</v>
          </cell>
          <cell r="KP70">
            <v>40</v>
          </cell>
          <cell r="KQ70">
            <v>2260.7991674700006</v>
          </cell>
          <cell r="KR70">
            <v>0</v>
          </cell>
          <cell r="KS70">
            <v>42.935000000000002</v>
          </cell>
          <cell r="KT70">
            <v>0</v>
          </cell>
          <cell r="KU70">
            <v>136.41400000000002</v>
          </cell>
          <cell r="KV70">
            <v>76.713999999999999</v>
          </cell>
          <cell r="KW70">
            <v>0</v>
          </cell>
          <cell r="KX70">
            <v>59.7</v>
          </cell>
          <cell r="KY70">
            <v>4727</v>
          </cell>
          <cell r="KZ70">
            <v>0</v>
          </cell>
          <cell r="LA70">
            <v>4727</v>
          </cell>
          <cell r="LB70">
            <v>2260.7991674700006</v>
          </cell>
          <cell r="LC70">
            <v>0</v>
          </cell>
          <cell r="LD70">
            <v>42.935000000000002</v>
          </cell>
          <cell r="LE70">
            <v>0</v>
          </cell>
          <cell r="LF70">
            <v>136.41400000000002</v>
          </cell>
          <cell r="LG70">
            <v>76.713999999999999</v>
          </cell>
          <cell r="LH70">
            <v>0</v>
          </cell>
          <cell r="LI70">
            <v>59.7</v>
          </cell>
          <cell r="LJ70">
            <v>4727</v>
          </cell>
          <cell r="LK70">
            <v>0</v>
          </cell>
          <cell r="LL70">
            <v>4727</v>
          </cell>
          <cell r="LQ70">
            <v>0</v>
          </cell>
          <cell r="LR70">
            <v>165.4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 t="str">
            <v>нд</v>
          </cell>
          <cell r="OM70" t="str">
            <v>нд</v>
          </cell>
          <cell r="ON70" t="str">
            <v>нд</v>
          </cell>
          <cell r="OO70" t="str">
            <v>нд</v>
          </cell>
          <cell r="OP70" t="str">
            <v>нд</v>
          </cell>
          <cell r="OT70">
            <v>19358.295430747363</v>
          </cell>
          <cell r="OV70">
            <v>1030.1889999999999</v>
          </cell>
          <cell r="OW70">
            <v>253.26600000000002</v>
          </cell>
          <cell r="OX70">
            <v>0</v>
          </cell>
          <cell r="OY70">
            <v>14426</v>
          </cell>
          <cell r="OZ70">
            <v>5437.2622816000003</v>
          </cell>
        </row>
        <row r="71">
          <cell r="A71" t="str">
            <v>L_Che382</v>
          </cell>
          <cell r="B71" t="str">
            <v>1.1.2.3</v>
          </cell>
          <cell r="C71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v>
          </cell>
          <cell r="D71" t="str">
            <v>L_Che382</v>
          </cell>
          <cell r="E71">
            <v>2776.3130724672974</v>
          </cell>
          <cell r="H71">
            <v>230.93915427847926</v>
          </cell>
          <cell r="J71">
            <v>2729.5082984888181</v>
          </cell>
          <cell r="K71">
            <v>2729.5082984888181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224.89196767265199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224.89196767265199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224.89196767265199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224.89196767265199</v>
          </cell>
          <cell r="AV71">
            <v>224.89196767265199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224.89196767265199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184.13438029999998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184.13438029999998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184.13438029999998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184.13438029999998</v>
          </cell>
          <cell r="CK71">
            <v>184.13438029999998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184.13438029999998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2313.5942270560813</v>
          </cell>
          <cell r="CY71">
            <v>39.078978315399404</v>
          </cell>
          <cell r="CZ71">
            <v>646.12368000000004</v>
          </cell>
          <cell r="DA71">
            <v>1321.15021</v>
          </cell>
          <cell r="DB71">
            <v>307.24135874068185</v>
          </cell>
          <cell r="DE71">
            <v>390.88288370539948</v>
          </cell>
          <cell r="DG71">
            <v>2274.590248740682</v>
          </cell>
          <cell r="DH71">
            <v>2274.590248740682</v>
          </cell>
          <cell r="DI71">
            <v>0</v>
          </cell>
          <cell r="DJ71">
            <v>0</v>
          </cell>
          <cell r="DK71">
            <v>0</v>
          </cell>
          <cell r="DL71">
            <v>0</v>
          </cell>
          <cell r="DM71">
            <v>0</v>
          </cell>
          <cell r="DN71">
            <v>200.00000000000432</v>
          </cell>
          <cell r="DS71">
            <v>0</v>
          </cell>
          <cell r="DT71">
            <v>0</v>
          </cell>
          <cell r="DU71">
            <v>21.531419420000002</v>
          </cell>
          <cell r="DV71">
            <v>178.46858058000433</v>
          </cell>
          <cell r="DW71">
            <v>178.46858058000433</v>
          </cell>
          <cell r="DX71" t="str">
            <v/>
          </cell>
          <cell r="DY71" t="str">
            <v/>
          </cell>
          <cell r="DZ71">
            <v>1</v>
          </cell>
          <cell r="EA71">
            <v>1</v>
          </cell>
          <cell r="EB71" t="str">
            <v>1 1</v>
          </cell>
          <cell r="EC71">
            <v>351.87890539000006</v>
          </cell>
          <cell r="ED71">
            <v>0</v>
          </cell>
          <cell r="EE71">
            <v>86.260739139999998</v>
          </cell>
          <cell r="EF71">
            <v>262.02222037000001</v>
          </cell>
          <cell r="EG71">
            <v>3.5959458799999999</v>
          </cell>
          <cell r="EH71">
            <v>0</v>
          </cell>
          <cell r="EI71">
            <v>0</v>
          </cell>
          <cell r="EJ71">
            <v>0</v>
          </cell>
          <cell r="EK71">
            <v>0</v>
          </cell>
          <cell r="EL71">
            <v>0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21.531419420000002</v>
          </cell>
          <cell r="ES71">
            <v>0</v>
          </cell>
          <cell r="ET71">
            <v>5.4565630199999999</v>
          </cell>
          <cell r="EU71">
            <v>13.137935629999999</v>
          </cell>
          <cell r="EV71">
            <v>2.93692077</v>
          </cell>
          <cell r="EW71">
            <v>330.34748597000004</v>
          </cell>
          <cell r="EX71">
            <v>0</v>
          </cell>
          <cell r="EY71">
            <v>80.804176119999994</v>
          </cell>
          <cell r="EZ71">
            <v>248.88428474</v>
          </cell>
          <cell r="FA71">
            <v>0.65902510999999997</v>
          </cell>
          <cell r="FB71">
            <v>330.34748597000004</v>
          </cell>
          <cell r="FC71">
            <v>0</v>
          </cell>
          <cell r="FD71">
            <v>80.804176119999994</v>
          </cell>
          <cell r="FE71">
            <v>248.88428474</v>
          </cell>
          <cell r="FF71">
            <v>0.65902510999999997</v>
          </cell>
          <cell r="FG71" t="str">
            <v/>
          </cell>
          <cell r="FH71" t="str">
            <v/>
          </cell>
          <cell r="FI71">
            <v>1</v>
          </cell>
          <cell r="FJ71">
            <v>1</v>
          </cell>
          <cell r="FK71" t="str">
            <v>1 1</v>
          </cell>
          <cell r="FN71">
            <v>2313.5942270560813</v>
          </cell>
          <cell r="FO71">
            <v>0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U71">
            <v>0</v>
          </cell>
          <cell r="FV71">
            <v>59922</v>
          </cell>
          <cell r="FW71">
            <v>0</v>
          </cell>
          <cell r="FX71">
            <v>59922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0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P71">
            <v>0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0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0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0</v>
          </cell>
          <cell r="IZ71">
            <v>0</v>
          </cell>
          <cell r="JA71">
            <v>0</v>
          </cell>
          <cell r="JB71">
            <v>0</v>
          </cell>
          <cell r="JC71">
            <v>0</v>
          </cell>
          <cell r="JD71">
            <v>0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0</v>
          </cell>
          <cell r="JV71">
            <v>0</v>
          </cell>
          <cell r="JW71">
            <v>0</v>
          </cell>
          <cell r="JX71">
            <v>0</v>
          </cell>
          <cell r="JY71">
            <v>0</v>
          </cell>
          <cell r="JZ71">
            <v>0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2019</v>
          </cell>
          <cell r="OM71">
            <v>2026</v>
          </cell>
          <cell r="ON71">
            <v>2026</v>
          </cell>
          <cell r="OO71">
            <v>2026</v>
          </cell>
          <cell r="OP71" t="str">
            <v>с</v>
          </cell>
          <cell r="OT71">
            <v>2776.3130724672974</v>
          </cell>
          <cell r="OV71">
            <v>0</v>
          </cell>
          <cell r="OW71">
            <v>0</v>
          </cell>
          <cell r="OX71">
            <v>0</v>
          </cell>
          <cell r="OY71">
            <v>0</v>
          </cell>
          <cell r="OZ71">
            <v>0</v>
          </cell>
        </row>
        <row r="72">
          <cell r="A72" t="str">
            <v>L_Che384</v>
          </cell>
          <cell r="B72" t="str">
            <v>1.1.2.3</v>
          </cell>
          <cell r="C72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v>
          </cell>
          <cell r="D72" t="str">
            <v>L_Che384</v>
          </cell>
          <cell r="E72">
            <v>675.58909853527007</v>
          </cell>
          <cell r="H72">
            <v>528.57198240895309</v>
          </cell>
          <cell r="J72">
            <v>659.43879220631698</v>
          </cell>
          <cell r="K72">
            <v>389.60892300631696</v>
          </cell>
          <cell r="L72">
            <v>269.82986920000002</v>
          </cell>
          <cell r="M72">
            <v>0</v>
          </cell>
          <cell r="N72">
            <v>0</v>
          </cell>
          <cell r="O72">
            <v>7.817875008333349</v>
          </cell>
          <cell r="P72">
            <v>0</v>
          </cell>
          <cell r="Q72">
            <v>262.01199419166664</v>
          </cell>
          <cell r="R72">
            <v>389.60892300631701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389.60892300631701</v>
          </cell>
          <cell r="X72">
            <v>104.40164179999999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104.40164179999999</v>
          </cell>
          <cell r="AD72">
            <v>25.406078359999999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25.406078359999999</v>
          </cell>
          <cell r="AJ72">
            <v>48.79869008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48.79869008</v>
          </cell>
          <cell r="AP72">
            <v>211.00251276631704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211.00251276631704</v>
          </cell>
          <cell r="AV72">
            <v>211.00251276631704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211.00251276631704</v>
          </cell>
          <cell r="BB72">
            <v>1</v>
          </cell>
          <cell r="BC72" t="str">
            <v/>
          </cell>
          <cell r="BD72">
            <v>3</v>
          </cell>
          <cell r="BE72">
            <v>4</v>
          </cell>
          <cell r="BF72" t="str">
            <v>1 3 4</v>
          </cell>
          <cell r="BG72">
            <v>242.59180688000001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242.59180688000001</v>
          </cell>
          <cell r="BM72">
            <v>104.40164179999999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104.40164179999999</v>
          </cell>
          <cell r="BS72">
            <v>25.406078359999999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25.406078359999999</v>
          </cell>
          <cell r="BY72">
            <v>48.79869008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48.79869008</v>
          </cell>
          <cell r="CE72">
            <v>63.985396639999998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63.985396639999998</v>
          </cell>
          <cell r="CK72">
            <v>63.985396639999998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63.985396639999998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562.99091544605847</v>
          </cell>
          <cell r="CY72">
            <v>13.47733861</v>
          </cell>
          <cell r="CZ72">
            <v>101.80651438</v>
          </cell>
          <cell r="DA72">
            <v>347.14188292</v>
          </cell>
          <cell r="DB72">
            <v>100.56517953605847</v>
          </cell>
          <cell r="DE72">
            <v>475.96463237746087</v>
          </cell>
          <cell r="DG72">
            <v>311.1600085485976</v>
          </cell>
          <cell r="DH72">
            <v>231.40453242859758</v>
          </cell>
          <cell r="DI72">
            <v>79.755476119999997</v>
          </cell>
          <cell r="DJ72">
            <v>0</v>
          </cell>
          <cell r="DK72">
            <v>8.2375286699999997</v>
          </cell>
          <cell r="DL72">
            <v>58.493322360000001</v>
          </cell>
          <cell r="DM72">
            <v>13.024625090000001</v>
          </cell>
          <cell r="DN72">
            <v>231.40453242859755</v>
          </cell>
          <cell r="DS72">
            <v>22.28603365</v>
          </cell>
          <cell r="DT72">
            <v>42.313724560000004</v>
          </cell>
          <cell r="DU72">
            <v>42.188618579999996</v>
          </cell>
          <cell r="DV72">
            <v>124.61615563859755</v>
          </cell>
          <cell r="DW72">
            <v>124.61615563859755</v>
          </cell>
          <cell r="DX72">
            <v>1</v>
          </cell>
          <cell r="DY72">
            <v>1</v>
          </cell>
          <cell r="DZ72">
            <v>1</v>
          </cell>
          <cell r="EA72">
            <v>1</v>
          </cell>
          <cell r="EB72" t="str">
            <v>1 1 1 1</v>
          </cell>
          <cell r="EC72">
            <v>144.37824935999998</v>
          </cell>
          <cell r="ED72">
            <v>0</v>
          </cell>
          <cell r="EE72">
            <v>30.5027802</v>
          </cell>
          <cell r="EF72">
            <v>94.177867640000002</v>
          </cell>
          <cell r="EG72">
            <v>19.697601519999999</v>
          </cell>
          <cell r="EH72">
            <v>22.28603365</v>
          </cell>
          <cell r="EI72">
            <v>0</v>
          </cell>
          <cell r="EJ72">
            <v>5.1471820399999997</v>
          </cell>
          <cell r="EK72">
            <v>14.4199977</v>
          </cell>
          <cell r="EL72">
            <v>2.71885391</v>
          </cell>
          <cell r="EM72">
            <v>42.313724560000004</v>
          </cell>
          <cell r="EN72">
            <v>0</v>
          </cell>
          <cell r="EO72">
            <v>10.048221870000001</v>
          </cell>
          <cell r="EP72">
            <v>27.095305530000001</v>
          </cell>
          <cell r="EQ72">
            <v>5.1701971599999998</v>
          </cell>
          <cell r="ER72">
            <v>42.188618579999996</v>
          </cell>
          <cell r="ES72">
            <v>0</v>
          </cell>
          <cell r="ET72">
            <v>7.0172387000000001</v>
          </cell>
          <cell r="EU72">
            <v>28.123753190000002</v>
          </cell>
          <cell r="EV72">
            <v>7.0476266900000004</v>
          </cell>
          <cell r="EW72">
            <v>37.589872569999997</v>
          </cell>
          <cell r="EX72">
            <v>0</v>
          </cell>
          <cell r="EY72">
            <v>8.2901375900000005</v>
          </cell>
          <cell r="EZ72">
            <v>24.538811219999999</v>
          </cell>
          <cell r="FA72">
            <v>4.7609237599999998</v>
          </cell>
          <cell r="FB72">
            <v>37.589872569999997</v>
          </cell>
          <cell r="FC72">
            <v>0</v>
          </cell>
          <cell r="FD72">
            <v>8.2901375900000005</v>
          </cell>
          <cell r="FE72">
            <v>24.538811219999999</v>
          </cell>
          <cell r="FF72">
            <v>4.7609237599999998</v>
          </cell>
          <cell r="FG72">
            <v>1</v>
          </cell>
          <cell r="FH72">
            <v>1</v>
          </cell>
          <cell r="FI72">
            <v>1</v>
          </cell>
          <cell r="FJ72">
            <v>1</v>
          </cell>
          <cell r="FK72" t="str">
            <v>1 1 1 1</v>
          </cell>
          <cell r="FN72">
            <v>562.99091544605847</v>
          </cell>
          <cell r="FO72">
            <v>0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17690</v>
          </cell>
          <cell r="FW72">
            <v>0</v>
          </cell>
          <cell r="FX72">
            <v>17690</v>
          </cell>
          <cell r="FZ72">
            <v>-12.80880069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P72">
            <v>0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0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0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0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0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2025</v>
          </cell>
          <cell r="ON72">
            <v>2025</v>
          </cell>
          <cell r="OO72">
            <v>2025</v>
          </cell>
          <cell r="OP72" t="str">
            <v>с</v>
          </cell>
          <cell r="OT72">
            <v>675.58909853527007</v>
          </cell>
          <cell r="OV72">
            <v>0</v>
          </cell>
          <cell r="OW72">
            <v>0</v>
          </cell>
          <cell r="OX72">
            <v>0</v>
          </cell>
          <cell r="OY72">
            <v>7644</v>
          </cell>
          <cell r="OZ72">
            <v>220.39949043999999</v>
          </cell>
        </row>
        <row r="73">
          <cell r="A73" t="str">
            <v>O_Che474</v>
          </cell>
          <cell r="B73" t="str">
            <v>1.1.2.3</v>
          </cell>
          <cell r="C73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73" t="str">
            <v>O_Che474</v>
          </cell>
          <cell r="E73">
            <v>351.91146407143003</v>
          </cell>
          <cell r="H73">
            <v>164.91039248999999</v>
          </cell>
          <cell r="J73">
            <v>351.91146407143003</v>
          </cell>
          <cell r="K73">
            <v>351.91146407143003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168.41495449999999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168.41495449999999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70.374096280000003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70.374096280000003</v>
          </cell>
          <cell r="AJ73">
            <v>13.851213230000001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13.851213230000001</v>
          </cell>
          <cell r="AP73">
            <v>84.189644989999991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84.189644989999991</v>
          </cell>
          <cell r="AV73">
            <v>84.189644989999991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84.189644989999991</v>
          </cell>
          <cell r="BB73" t="str">
            <v/>
          </cell>
          <cell r="BC73" t="str">
            <v/>
          </cell>
          <cell r="BD73">
            <v>3</v>
          </cell>
          <cell r="BE73">
            <v>4</v>
          </cell>
          <cell r="BF73" t="str">
            <v>3 4</v>
          </cell>
          <cell r="BG73">
            <v>164.91039248999999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164.91039248999999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70.374096280000003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70.374096280000003</v>
          </cell>
          <cell r="BY73">
            <v>13.851213230000001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13.851213230000001</v>
          </cell>
          <cell r="CE73">
            <v>80.685082980000004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80.685082980000004</v>
          </cell>
          <cell r="CK73">
            <v>80.685082980000004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80.685082980000004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293.25955339285838</v>
          </cell>
          <cell r="CY73">
            <v>1.8749999999999999E-2</v>
          </cell>
          <cell r="CZ73">
            <v>65.867599999999996</v>
          </cell>
          <cell r="DA73">
            <v>178.13405</v>
          </cell>
          <cell r="DB73">
            <v>49.239153392858384</v>
          </cell>
          <cell r="DE73">
            <v>158.00663593000002</v>
          </cell>
          <cell r="DG73">
            <v>293.25955339285838</v>
          </cell>
          <cell r="DH73">
            <v>293.25955339285838</v>
          </cell>
          <cell r="DI73">
            <v>0</v>
          </cell>
          <cell r="DJ73">
            <v>0</v>
          </cell>
          <cell r="DK73">
            <v>0</v>
          </cell>
          <cell r="DL73">
            <v>0</v>
          </cell>
          <cell r="DM73">
            <v>0</v>
          </cell>
          <cell r="DN73">
            <v>174.07473264901336</v>
          </cell>
          <cell r="DS73">
            <v>27.569064149999999</v>
          </cell>
          <cell r="DT73">
            <v>73.328578319999991</v>
          </cell>
          <cell r="DU73">
            <v>0</v>
          </cell>
          <cell r="DV73">
            <v>73.177090179013362</v>
          </cell>
          <cell r="DW73">
            <v>73.177090179013362</v>
          </cell>
          <cell r="DX73">
            <v>1</v>
          </cell>
          <cell r="DY73">
            <v>1</v>
          </cell>
          <cell r="DZ73" t="str">
            <v/>
          </cell>
          <cell r="EA73">
            <v>1</v>
          </cell>
          <cell r="EB73" t="str">
            <v>1 1 1</v>
          </cell>
          <cell r="EC73">
            <v>158.00663593000002</v>
          </cell>
          <cell r="ED73">
            <v>0</v>
          </cell>
          <cell r="EE73">
            <v>37.872972770000004</v>
          </cell>
          <cell r="EF73">
            <v>115.29770977000001</v>
          </cell>
          <cell r="EG73">
            <v>4.8359533900000002</v>
          </cell>
          <cell r="EH73">
            <v>27.569064149999999</v>
          </cell>
          <cell r="EI73">
            <v>0</v>
          </cell>
          <cell r="EJ73">
            <v>8.1087325099999994</v>
          </cell>
          <cell r="EK73">
            <v>16.131070319999999</v>
          </cell>
          <cell r="EL73">
            <v>3.3292613200000001</v>
          </cell>
          <cell r="EM73">
            <v>73.328578319999991</v>
          </cell>
          <cell r="EN73">
            <v>0</v>
          </cell>
          <cell r="EO73">
            <v>0</v>
          </cell>
          <cell r="EP73">
            <v>73.328578320000005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57.108993460000022</v>
          </cell>
          <cell r="EX73">
            <v>0</v>
          </cell>
          <cell r="EY73">
            <v>29.764240260000001</v>
          </cell>
          <cell r="EZ73">
            <v>25.83806113</v>
          </cell>
          <cell r="FA73">
            <v>1.5066920699999999</v>
          </cell>
          <cell r="FB73">
            <v>57.108993460000022</v>
          </cell>
          <cell r="FC73">
            <v>0</v>
          </cell>
          <cell r="FD73">
            <v>29.764240260000001</v>
          </cell>
          <cell r="FE73">
            <v>25.83806113</v>
          </cell>
          <cell r="FF73">
            <v>1.5066920699999999</v>
          </cell>
          <cell r="FG73">
            <v>1</v>
          </cell>
          <cell r="FH73">
            <v>1</v>
          </cell>
          <cell r="FI73" t="str">
            <v/>
          </cell>
          <cell r="FJ73">
            <v>1</v>
          </cell>
          <cell r="FK73" t="str">
            <v>1 1 1</v>
          </cell>
          <cell r="FN73">
            <v>293.25955339285838</v>
          </cell>
          <cell r="FO73">
            <v>0</v>
          </cell>
          <cell r="FP73">
            <v>0</v>
          </cell>
          <cell r="FQ73">
            <v>0</v>
          </cell>
          <cell r="FR73">
            <v>0</v>
          </cell>
          <cell r="FS73">
            <v>0</v>
          </cell>
          <cell r="FT73">
            <v>0</v>
          </cell>
          <cell r="FU73">
            <v>0</v>
          </cell>
          <cell r="FV73">
            <v>6759</v>
          </cell>
          <cell r="FW73">
            <v>0</v>
          </cell>
          <cell r="FX73">
            <v>6759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0</v>
          </cell>
          <cell r="GL73">
            <v>0</v>
          </cell>
          <cell r="GM73">
            <v>0</v>
          </cell>
          <cell r="GN73">
            <v>0</v>
          </cell>
          <cell r="GO73">
            <v>0</v>
          </cell>
          <cell r="GP73">
            <v>0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0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0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2024</v>
          </cell>
          <cell r="OM73">
            <v>2025</v>
          </cell>
          <cell r="ON73">
            <v>2024</v>
          </cell>
          <cell r="OO73">
            <v>2025</v>
          </cell>
          <cell r="OP73" t="str">
            <v>с</v>
          </cell>
          <cell r="OT73">
            <v>351.91146407143003</v>
          </cell>
          <cell r="OV73">
            <v>0</v>
          </cell>
          <cell r="OW73">
            <v>0</v>
          </cell>
          <cell r="OX73">
            <v>0</v>
          </cell>
          <cell r="OY73">
            <v>0</v>
          </cell>
          <cell r="OZ73">
            <v>0</v>
          </cell>
        </row>
        <row r="74">
          <cell r="A74" t="str">
            <v>Г</v>
          </cell>
          <cell r="B74" t="str">
            <v>1.1.2.4</v>
          </cell>
          <cell r="C74" t="str">
            <v>Реконструкция, модернизация, техническое перевооружение прочих объектов основных средств всего, в том числе:</v>
          </cell>
          <cell r="D74" t="str">
            <v>Г</v>
          </cell>
          <cell r="E74">
            <v>0</v>
          </cell>
          <cell r="H74">
            <v>0</v>
          </cell>
          <cell r="J74">
            <v>3932.6022027855006</v>
          </cell>
          <cell r="K74">
            <v>0</v>
          </cell>
          <cell r="L74">
            <v>3932.6022027855006</v>
          </cell>
          <cell r="M74">
            <v>818.12398278000001</v>
          </cell>
          <cell r="N74">
            <v>0</v>
          </cell>
          <cell r="O74">
            <v>245.11748446749993</v>
          </cell>
          <cell r="P74">
            <v>749.55393913499995</v>
          </cell>
          <cell r="Q74">
            <v>2119.8067964030001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11773.071493446381</v>
          </cell>
          <cell r="CY74">
            <v>2007.6103241393257</v>
          </cell>
          <cell r="CZ74">
            <v>3841.5348877713004</v>
          </cell>
          <cell r="DA74">
            <v>3963.2928893735866</v>
          </cell>
          <cell r="DB74">
            <v>1960.6333921621663</v>
          </cell>
          <cell r="DE74">
            <v>0</v>
          </cell>
          <cell r="DG74">
            <v>2648.4101105499999</v>
          </cell>
          <cell r="DH74">
            <v>0</v>
          </cell>
          <cell r="DI74">
            <v>2648.4101105499999</v>
          </cell>
          <cell r="DJ74">
            <v>221.79169244000005</v>
          </cell>
          <cell r="DK74">
            <v>951.39924857999995</v>
          </cell>
          <cell r="DL74">
            <v>1337.37306115</v>
          </cell>
          <cell r="DM74">
            <v>137.84610837999995</v>
          </cell>
          <cell r="DN74">
            <v>7232.8990647759756</v>
          </cell>
          <cell r="DS74">
            <v>221.07634505263158</v>
          </cell>
          <cell r="DT74">
            <v>970.22431536842123</v>
          </cell>
          <cell r="DU74">
            <v>982.58513645830863</v>
          </cell>
          <cell r="DV74">
            <v>5059.0132678966138</v>
          </cell>
          <cell r="DW74">
            <v>5059.0132678966138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3466.8500087699999</v>
          </cell>
          <cell r="ED74">
            <v>36.684146650000002</v>
          </cell>
          <cell r="EE74">
            <v>1997.2028118200003</v>
          </cell>
          <cell r="EF74">
            <v>1190.2507855899999</v>
          </cell>
          <cell r="EG74">
            <v>242.71226471</v>
          </cell>
          <cell r="EH74">
            <v>210.02252780000003</v>
          </cell>
          <cell r="EI74">
            <v>3.2610385900000001</v>
          </cell>
          <cell r="EJ74">
            <v>51.45580812</v>
          </cell>
          <cell r="EK74">
            <v>131.85455195</v>
          </cell>
          <cell r="EL74">
            <v>23.451129139999999</v>
          </cell>
          <cell r="EM74">
            <v>921.71309960000008</v>
          </cell>
          <cell r="EN74">
            <v>14.308171959999999</v>
          </cell>
          <cell r="EO74">
            <v>284.17694648000003</v>
          </cell>
          <cell r="EP74">
            <v>537.84153619999995</v>
          </cell>
          <cell r="EQ74">
            <v>85.386444959999992</v>
          </cell>
          <cell r="ER74">
            <v>933.33469089999994</v>
          </cell>
          <cell r="ES74">
            <v>7.9436274600000001</v>
          </cell>
          <cell r="ET74">
            <v>776.0449337099999</v>
          </cell>
          <cell r="EU74">
            <v>97.98565576</v>
          </cell>
          <cell r="EV74">
            <v>51.360473970000008</v>
          </cell>
          <cell r="EW74">
            <v>1401.7796904700001</v>
          </cell>
          <cell r="EX74">
            <v>11.171308639999999</v>
          </cell>
          <cell r="EY74">
            <v>885.52512351000007</v>
          </cell>
          <cell r="EZ74">
            <v>422.56904168</v>
          </cell>
          <cell r="FA74">
            <v>82.514216639999972</v>
          </cell>
          <cell r="FB74">
            <v>1401.7796904700001</v>
          </cell>
          <cell r="FC74">
            <v>11.171308639999999</v>
          </cell>
          <cell r="FD74">
            <v>885.52512351000007</v>
          </cell>
          <cell r="FE74">
            <v>422.56904168</v>
          </cell>
          <cell r="FF74">
            <v>82.514216639999972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11773.071493446381</v>
          </cell>
          <cell r="FO74">
            <v>0</v>
          </cell>
          <cell r="FP74">
            <v>410.43100000000004</v>
          </cell>
          <cell r="FQ74">
            <v>0</v>
          </cell>
          <cell r="FR74">
            <v>1452.1193482625131</v>
          </cell>
          <cell r="FS74">
            <v>1310.5793482625131</v>
          </cell>
          <cell r="FT74">
            <v>73.739999999999995</v>
          </cell>
          <cell r="FU74">
            <v>67.8</v>
          </cell>
          <cell r="FV74">
            <v>123369</v>
          </cell>
          <cell r="FW74">
            <v>0</v>
          </cell>
          <cell r="FX74">
            <v>123369</v>
          </cell>
          <cell r="FZ74">
            <v>758.40588715000001</v>
          </cell>
          <cell r="GA74">
            <v>0</v>
          </cell>
          <cell r="GB74">
            <v>14.109</v>
          </cell>
          <cell r="GC74">
            <v>0</v>
          </cell>
          <cell r="GD74">
            <v>323.55900000000003</v>
          </cell>
          <cell r="GE74">
            <v>323.55900000000003</v>
          </cell>
          <cell r="GF74">
            <v>0</v>
          </cell>
          <cell r="GG74">
            <v>0</v>
          </cell>
          <cell r="GH74">
            <v>5039</v>
          </cell>
          <cell r="GI74">
            <v>0</v>
          </cell>
          <cell r="GJ74">
            <v>5039</v>
          </cell>
          <cell r="GK74">
            <v>3254.0160665748567</v>
          </cell>
          <cell r="GL74">
            <v>0</v>
          </cell>
          <cell r="GM74">
            <v>148.66199999999998</v>
          </cell>
          <cell r="GN74">
            <v>0</v>
          </cell>
          <cell r="GO74">
            <v>719.05332527825828</v>
          </cell>
          <cell r="GP74">
            <v>657.83932527825834</v>
          </cell>
          <cell r="GQ74">
            <v>0</v>
          </cell>
          <cell r="GR74">
            <v>61.213999999999999</v>
          </cell>
          <cell r="GS74">
            <v>2276</v>
          </cell>
          <cell r="GT74">
            <v>0</v>
          </cell>
          <cell r="GU74">
            <v>2276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3254.0160665748567</v>
          </cell>
          <cell r="ID74">
            <v>0</v>
          </cell>
          <cell r="IE74">
            <v>148.66199999999998</v>
          </cell>
          <cell r="IF74">
            <v>0</v>
          </cell>
          <cell r="IG74">
            <v>719.05332527825828</v>
          </cell>
          <cell r="IH74">
            <v>657.83932527825834</v>
          </cell>
          <cell r="II74">
            <v>0</v>
          </cell>
          <cell r="IJ74">
            <v>61.213999999999999</v>
          </cell>
          <cell r="IK74">
            <v>2276</v>
          </cell>
          <cell r="IL74">
            <v>0</v>
          </cell>
          <cell r="IM74">
            <v>2276</v>
          </cell>
          <cell r="IN74">
            <v>3254.0160665748567</v>
          </cell>
          <cell r="IO74">
            <v>0</v>
          </cell>
          <cell r="IP74">
            <v>148.66199999999998</v>
          </cell>
          <cell r="IQ74">
            <v>0</v>
          </cell>
          <cell r="IR74">
            <v>719.05332527825828</v>
          </cell>
          <cell r="IS74">
            <v>657.83932527825834</v>
          </cell>
          <cell r="IT74">
            <v>0</v>
          </cell>
          <cell r="IU74">
            <v>61.213999999999999</v>
          </cell>
          <cell r="IV74">
            <v>2276</v>
          </cell>
          <cell r="IW74">
            <v>0</v>
          </cell>
          <cell r="IX74">
            <v>2276</v>
          </cell>
          <cell r="IY74">
            <v>3464.8544089900006</v>
          </cell>
          <cell r="IZ74">
            <v>0</v>
          </cell>
          <cell r="JA74">
            <v>158.99700000000001</v>
          </cell>
          <cell r="JB74">
            <v>0</v>
          </cell>
          <cell r="JC74">
            <v>698.12799999999993</v>
          </cell>
          <cell r="JD74">
            <v>638.42799999999988</v>
          </cell>
          <cell r="JE74">
            <v>0</v>
          </cell>
          <cell r="JF74">
            <v>59.7</v>
          </cell>
          <cell r="JG74">
            <v>4800</v>
          </cell>
          <cell r="JH74">
            <v>0</v>
          </cell>
          <cell r="JI74">
            <v>4800</v>
          </cell>
          <cell r="JJ74">
            <v>166.82267041</v>
          </cell>
          <cell r="JK74">
            <v>0</v>
          </cell>
          <cell r="JL74">
            <v>7.0890000000000004</v>
          </cell>
          <cell r="JM74">
            <v>0</v>
          </cell>
          <cell r="JN74">
            <v>126.196</v>
          </cell>
          <cell r="JO74">
            <v>126.196</v>
          </cell>
          <cell r="JP74">
            <v>0</v>
          </cell>
          <cell r="JQ74">
            <v>0</v>
          </cell>
          <cell r="JR74">
            <v>1</v>
          </cell>
          <cell r="JS74">
            <v>0</v>
          </cell>
          <cell r="JT74">
            <v>1</v>
          </cell>
          <cell r="JU74">
            <v>342.77081932999999</v>
          </cell>
          <cell r="JV74">
            <v>0</v>
          </cell>
          <cell r="JW74">
            <v>17.832999999999998</v>
          </cell>
          <cell r="JX74">
            <v>0</v>
          </cell>
          <cell r="JY74">
            <v>250.94800000000001</v>
          </cell>
          <cell r="JZ74">
            <v>250.94800000000001</v>
          </cell>
          <cell r="KA74">
            <v>0</v>
          </cell>
          <cell r="KB74">
            <v>0</v>
          </cell>
          <cell r="KC74">
            <v>32</v>
          </cell>
          <cell r="KD74">
            <v>0</v>
          </cell>
          <cell r="KE74">
            <v>32</v>
          </cell>
          <cell r="KF74">
            <v>694.4617517800001</v>
          </cell>
          <cell r="KG74">
            <v>0</v>
          </cell>
          <cell r="KH74">
            <v>91.14</v>
          </cell>
          <cell r="KI74">
            <v>0</v>
          </cell>
          <cell r="KJ74">
            <v>184.57</v>
          </cell>
          <cell r="KK74">
            <v>184.57</v>
          </cell>
          <cell r="KL74">
            <v>0</v>
          </cell>
          <cell r="KM74">
            <v>0</v>
          </cell>
          <cell r="KN74">
            <v>40</v>
          </cell>
          <cell r="KO74">
            <v>0</v>
          </cell>
          <cell r="KP74">
            <v>40</v>
          </cell>
          <cell r="KQ74">
            <v>2260.7991674700006</v>
          </cell>
          <cell r="KR74">
            <v>0</v>
          </cell>
          <cell r="KS74">
            <v>42.935000000000002</v>
          </cell>
          <cell r="KT74">
            <v>0</v>
          </cell>
          <cell r="KU74">
            <v>136.41400000000002</v>
          </cell>
          <cell r="KV74">
            <v>76.713999999999999</v>
          </cell>
          <cell r="KW74">
            <v>0</v>
          </cell>
          <cell r="KX74">
            <v>59.7</v>
          </cell>
          <cell r="KY74">
            <v>4727</v>
          </cell>
          <cell r="KZ74">
            <v>0</v>
          </cell>
          <cell r="LA74">
            <v>4727</v>
          </cell>
          <cell r="LB74">
            <v>2260.7991674700006</v>
          </cell>
          <cell r="LC74">
            <v>0</v>
          </cell>
          <cell r="LD74">
            <v>42.935000000000002</v>
          </cell>
          <cell r="LE74">
            <v>0</v>
          </cell>
          <cell r="LF74">
            <v>136.41400000000002</v>
          </cell>
          <cell r="LG74">
            <v>76.713999999999999</v>
          </cell>
          <cell r="LH74">
            <v>0</v>
          </cell>
          <cell r="LI74">
            <v>59.7</v>
          </cell>
          <cell r="LJ74">
            <v>4727</v>
          </cell>
          <cell r="LK74">
            <v>0</v>
          </cell>
          <cell r="LL74">
            <v>4727</v>
          </cell>
          <cell r="LQ74">
            <v>0</v>
          </cell>
          <cell r="LR74">
            <v>165.4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 t="str">
            <v>нд</v>
          </cell>
          <cell r="OM74" t="str">
            <v>нд</v>
          </cell>
          <cell r="ON74" t="str">
            <v>нд</v>
          </cell>
          <cell r="OO74" t="str">
            <v>нд</v>
          </cell>
          <cell r="OP74" t="str">
            <v>нд</v>
          </cell>
          <cell r="OT74">
            <v>19358.295430747363</v>
          </cell>
          <cell r="OV74">
            <v>1030.1889999999999</v>
          </cell>
          <cell r="OW74">
            <v>253.26600000000002</v>
          </cell>
          <cell r="OX74">
            <v>0</v>
          </cell>
          <cell r="OY74">
            <v>14426</v>
          </cell>
          <cell r="OZ74">
            <v>5437.2622816000003</v>
          </cell>
        </row>
        <row r="75">
          <cell r="A75" t="str">
            <v>Г</v>
          </cell>
          <cell r="B75" t="str">
            <v>1.1.2.4.1</v>
          </cell>
          <cell r="C75" t="str">
            <v>Реконструкция прочих объектов основных средств всего, в том числе:</v>
          </cell>
          <cell r="D75" t="str">
            <v>Г</v>
          </cell>
          <cell r="E75">
            <v>0</v>
          </cell>
          <cell r="H75">
            <v>0</v>
          </cell>
          <cell r="J75">
            <v>3932.6022027855006</v>
          </cell>
          <cell r="K75">
            <v>0</v>
          </cell>
          <cell r="L75">
            <v>3932.6022027855006</v>
          </cell>
          <cell r="M75">
            <v>818.12398278000001</v>
          </cell>
          <cell r="N75">
            <v>0</v>
          </cell>
          <cell r="O75">
            <v>245.11748446749993</v>
          </cell>
          <cell r="P75">
            <v>749.55393913499995</v>
          </cell>
          <cell r="Q75">
            <v>2119.8067964030001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11773.071493446381</v>
          </cell>
          <cell r="CY75">
            <v>2007.6103241393257</v>
          </cell>
          <cell r="CZ75">
            <v>3841.5348877713004</v>
          </cell>
          <cell r="DA75">
            <v>3963.2928893735866</v>
          </cell>
          <cell r="DB75">
            <v>1960.6333921621663</v>
          </cell>
          <cell r="DE75">
            <v>0</v>
          </cell>
          <cell r="DG75">
            <v>2648.4101105499999</v>
          </cell>
          <cell r="DH75">
            <v>0</v>
          </cell>
          <cell r="DI75">
            <v>2648.4101105499999</v>
          </cell>
          <cell r="DJ75">
            <v>221.79169244000005</v>
          </cell>
          <cell r="DK75">
            <v>951.39924857999995</v>
          </cell>
          <cell r="DL75">
            <v>1337.37306115</v>
          </cell>
          <cell r="DM75">
            <v>137.84610837999995</v>
          </cell>
          <cell r="DN75">
            <v>7232.8990647759756</v>
          </cell>
          <cell r="DS75">
            <v>221.07634505263158</v>
          </cell>
          <cell r="DT75">
            <v>970.22431536842123</v>
          </cell>
          <cell r="DU75">
            <v>982.58513645830863</v>
          </cell>
          <cell r="DV75">
            <v>5059.0132678966138</v>
          </cell>
          <cell r="DW75">
            <v>5059.0132678966138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3466.8500087699999</v>
          </cell>
          <cell r="ED75">
            <v>36.684146650000002</v>
          </cell>
          <cell r="EE75">
            <v>1997.2028118200003</v>
          </cell>
          <cell r="EF75">
            <v>1190.2507855899999</v>
          </cell>
          <cell r="EG75">
            <v>242.71226471</v>
          </cell>
          <cell r="EH75">
            <v>210.02252780000003</v>
          </cell>
          <cell r="EI75">
            <v>3.2610385900000001</v>
          </cell>
          <cell r="EJ75">
            <v>51.45580812</v>
          </cell>
          <cell r="EK75">
            <v>131.85455195</v>
          </cell>
          <cell r="EL75">
            <v>23.451129139999999</v>
          </cell>
          <cell r="EM75">
            <v>921.71309960000008</v>
          </cell>
          <cell r="EN75">
            <v>14.308171959999999</v>
          </cell>
          <cell r="EO75">
            <v>284.17694648000003</v>
          </cell>
          <cell r="EP75">
            <v>537.84153619999995</v>
          </cell>
          <cell r="EQ75">
            <v>85.386444959999992</v>
          </cell>
          <cell r="ER75">
            <v>933.33469089999994</v>
          </cell>
          <cell r="ES75">
            <v>7.9436274600000001</v>
          </cell>
          <cell r="ET75">
            <v>776.0449337099999</v>
          </cell>
          <cell r="EU75">
            <v>97.98565576</v>
          </cell>
          <cell r="EV75">
            <v>51.360473970000008</v>
          </cell>
          <cell r="EW75">
            <v>1401.7796904700001</v>
          </cell>
          <cell r="EX75">
            <v>11.171308639999999</v>
          </cell>
          <cell r="EY75">
            <v>885.52512351000007</v>
          </cell>
          <cell r="EZ75">
            <v>422.56904168</v>
          </cell>
          <cell r="FA75">
            <v>82.514216639999972</v>
          </cell>
          <cell r="FB75">
            <v>1401.7796904700001</v>
          </cell>
          <cell r="FC75">
            <v>11.171308639999999</v>
          </cell>
          <cell r="FD75">
            <v>885.52512351000007</v>
          </cell>
          <cell r="FE75">
            <v>422.56904168</v>
          </cell>
          <cell r="FF75">
            <v>82.514216639999972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11773.071493446381</v>
          </cell>
          <cell r="FO75">
            <v>0</v>
          </cell>
          <cell r="FP75">
            <v>410.43100000000004</v>
          </cell>
          <cell r="FQ75">
            <v>0</v>
          </cell>
          <cell r="FR75">
            <v>1452.1193482625131</v>
          </cell>
          <cell r="FS75">
            <v>1310.5793482625131</v>
          </cell>
          <cell r="FT75">
            <v>73.739999999999995</v>
          </cell>
          <cell r="FU75">
            <v>67.8</v>
          </cell>
          <cell r="FV75">
            <v>123369</v>
          </cell>
          <cell r="FW75">
            <v>0</v>
          </cell>
          <cell r="FX75">
            <v>123369</v>
          </cell>
          <cell r="FZ75">
            <v>758.40588715000001</v>
          </cell>
          <cell r="GA75">
            <v>0</v>
          </cell>
          <cell r="GB75">
            <v>14.109</v>
          </cell>
          <cell r="GC75">
            <v>0</v>
          </cell>
          <cell r="GD75">
            <v>323.55900000000003</v>
          </cell>
          <cell r="GE75">
            <v>323.55900000000003</v>
          </cell>
          <cell r="GF75">
            <v>0</v>
          </cell>
          <cell r="GG75">
            <v>0</v>
          </cell>
          <cell r="GH75">
            <v>5039</v>
          </cell>
          <cell r="GI75">
            <v>0</v>
          </cell>
          <cell r="GJ75">
            <v>5039</v>
          </cell>
          <cell r="GK75">
            <v>3254.0160665748567</v>
          </cell>
          <cell r="GL75">
            <v>0</v>
          </cell>
          <cell r="GM75">
            <v>148.66199999999998</v>
          </cell>
          <cell r="GN75">
            <v>0</v>
          </cell>
          <cell r="GO75">
            <v>719.05332527825828</v>
          </cell>
          <cell r="GP75">
            <v>657.83932527825834</v>
          </cell>
          <cell r="GQ75">
            <v>0</v>
          </cell>
          <cell r="GR75">
            <v>61.213999999999999</v>
          </cell>
          <cell r="GS75">
            <v>2276</v>
          </cell>
          <cell r="GT75">
            <v>0</v>
          </cell>
          <cell r="GU75">
            <v>2276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3254.0160665748567</v>
          </cell>
          <cell r="ID75">
            <v>0</v>
          </cell>
          <cell r="IE75">
            <v>148.66199999999998</v>
          </cell>
          <cell r="IF75">
            <v>0</v>
          </cell>
          <cell r="IG75">
            <v>719.05332527825828</v>
          </cell>
          <cell r="IH75">
            <v>657.83932527825834</v>
          </cell>
          <cell r="II75">
            <v>0</v>
          </cell>
          <cell r="IJ75">
            <v>61.213999999999999</v>
          </cell>
          <cell r="IK75">
            <v>2276</v>
          </cell>
          <cell r="IL75">
            <v>0</v>
          </cell>
          <cell r="IM75">
            <v>2276</v>
          </cell>
          <cell r="IN75">
            <v>3254.0160665748567</v>
          </cell>
          <cell r="IO75">
            <v>0</v>
          </cell>
          <cell r="IP75">
            <v>148.66199999999998</v>
          </cell>
          <cell r="IQ75">
            <v>0</v>
          </cell>
          <cell r="IR75">
            <v>719.05332527825828</v>
          </cell>
          <cell r="IS75">
            <v>657.83932527825834</v>
          </cell>
          <cell r="IT75">
            <v>0</v>
          </cell>
          <cell r="IU75">
            <v>61.213999999999999</v>
          </cell>
          <cell r="IV75">
            <v>2276</v>
          </cell>
          <cell r="IW75">
            <v>0</v>
          </cell>
          <cell r="IX75">
            <v>2276</v>
          </cell>
          <cell r="IY75">
            <v>3464.8544089900006</v>
          </cell>
          <cell r="IZ75">
            <v>0</v>
          </cell>
          <cell r="JA75">
            <v>158.99700000000001</v>
          </cell>
          <cell r="JB75">
            <v>0</v>
          </cell>
          <cell r="JC75">
            <v>698.12799999999993</v>
          </cell>
          <cell r="JD75">
            <v>638.42799999999988</v>
          </cell>
          <cell r="JE75">
            <v>0</v>
          </cell>
          <cell r="JF75">
            <v>59.7</v>
          </cell>
          <cell r="JG75">
            <v>4800</v>
          </cell>
          <cell r="JH75">
            <v>0</v>
          </cell>
          <cell r="JI75">
            <v>4800</v>
          </cell>
          <cell r="JJ75">
            <v>166.82267041</v>
          </cell>
          <cell r="JK75">
            <v>0</v>
          </cell>
          <cell r="JL75">
            <v>7.0890000000000004</v>
          </cell>
          <cell r="JM75">
            <v>0</v>
          </cell>
          <cell r="JN75">
            <v>126.196</v>
          </cell>
          <cell r="JO75">
            <v>126.196</v>
          </cell>
          <cell r="JP75">
            <v>0</v>
          </cell>
          <cell r="JQ75">
            <v>0</v>
          </cell>
          <cell r="JR75">
            <v>1</v>
          </cell>
          <cell r="JS75">
            <v>0</v>
          </cell>
          <cell r="JT75">
            <v>1</v>
          </cell>
          <cell r="JU75">
            <v>342.77081932999999</v>
          </cell>
          <cell r="JV75">
            <v>0</v>
          </cell>
          <cell r="JW75">
            <v>17.832999999999998</v>
          </cell>
          <cell r="JX75">
            <v>0</v>
          </cell>
          <cell r="JY75">
            <v>250.94800000000001</v>
          </cell>
          <cell r="JZ75">
            <v>250.94800000000001</v>
          </cell>
          <cell r="KA75">
            <v>0</v>
          </cell>
          <cell r="KB75">
            <v>0</v>
          </cell>
          <cell r="KC75">
            <v>32</v>
          </cell>
          <cell r="KD75">
            <v>0</v>
          </cell>
          <cell r="KE75">
            <v>32</v>
          </cell>
          <cell r="KF75">
            <v>694.4617517800001</v>
          </cell>
          <cell r="KG75">
            <v>0</v>
          </cell>
          <cell r="KH75">
            <v>91.14</v>
          </cell>
          <cell r="KI75">
            <v>0</v>
          </cell>
          <cell r="KJ75">
            <v>184.57</v>
          </cell>
          <cell r="KK75">
            <v>184.57</v>
          </cell>
          <cell r="KL75">
            <v>0</v>
          </cell>
          <cell r="KM75">
            <v>0</v>
          </cell>
          <cell r="KN75">
            <v>40</v>
          </cell>
          <cell r="KO75">
            <v>0</v>
          </cell>
          <cell r="KP75">
            <v>40</v>
          </cell>
          <cell r="KQ75">
            <v>2260.7991674700006</v>
          </cell>
          <cell r="KR75">
            <v>0</v>
          </cell>
          <cell r="KS75">
            <v>42.935000000000002</v>
          </cell>
          <cell r="KT75">
            <v>0</v>
          </cell>
          <cell r="KU75">
            <v>136.41400000000002</v>
          </cell>
          <cell r="KV75">
            <v>76.713999999999999</v>
          </cell>
          <cell r="KW75">
            <v>0</v>
          </cell>
          <cell r="KX75">
            <v>59.7</v>
          </cell>
          <cell r="KY75">
            <v>4727</v>
          </cell>
          <cell r="KZ75">
            <v>0</v>
          </cell>
          <cell r="LA75">
            <v>4727</v>
          </cell>
          <cell r="LB75">
            <v>2260.7991674700006</v>
          </cell>
          <cell r="LC75">
            <v>0</v>
          </cell>
          <cell r="LD75">
            <v>42.935000000000002</v>
          </cell>
          <cell r="LE75">
            <v>0</v>
          </cell>
          <cell r="LF75">
            <v>136.41400000000002</v>
          </cell>
          <cell r="LG75">
            <v>76.713999999999999</v>
          </cell>
          <cell r="LH75">
            <v>0</v>
          </cell>
          <cell r="LI75">
            <v>59.7</v>
          </cell>
          <cell r="LJ75">
            <v>4727</v>
          </cell>
          <cell r="LK75">
            <v>0</v>
          </cell>
          <cell r="LL75">
            <v>4727</v>
          </cell>
          <cell r="LQ75">
            <v>0</v>
          </cell>
          <cell r="LR75">
            <v>165.4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 t="str">
            <v>нд</v>
          </cell>
          <cell r="OM75" t="str">
            <v>нд</v>
          </cell>
          <cell r="ON75" t="str">
            <v>нд</v>
          </cell>
          <cell r="OO75" t="str">
            <v>нд</v>
          </cell>
          <cell r="OP75" t="str">
            <v>нд</v>
          </cell>
          <cell r="OT75">
            <v>19358.295430747363</v>
          </cell>
          <cell r="OV75">
            <v>1030.1889999999999</v>
          </cell>
          <cell r="OW75">
            <v>253.26600000000002</v>
          </cell>
          <cell r="OX75">
            <v>0</v>
          </cell>
          <cell r="OY75">
            <v>14426</v>
          </cell>
          <cell r="OZ75">
            <v>5437.2622816000003</v>
          </cell>
        </row>
        <row r="76">
          <cell r="A76" t="str">
            <v>Г</v>
          </cell>
          <cell r="B76" t="str">
            <v>1.1.2.4.2</v>
          </cell>
          <cell r="C76" t="str">
            <v>Модернизация, техническое перевооружение прочих объектов основных средств всего, в том числе:</v>
          </cell>
          <cell r="D76" t="str">
            <v>Г</v>
          </cell>
          <cell r="E76">
            <v>0</v>
          </cell>
          <cell r="H76">
            <v>0</v>
          </cell>
          <cell r="J76">
            <v>3932.6022027855006</v>
          </cell>
          <cell r="K76">
            <v>0</v>
          </cell>
          <cell r="L76">
            <v>3932.6022027855006</v>
          </cell>
          <cell r="M76">
            <v>818.12398278000001</v>
          </cell>
          <cell r="N76">
            <v>0</v>
          </cell>
          <cell r="O76">
            <v>245.11748446749993</v>
          </cell>
          <cell r="P76">
            <v>749.55393913499995</v>
          </cell>
          <cell r="Q76">
            <v>2119.8067964030001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11773.071493446381</v>
          </cell>
          <cell r="CY76">
            <v>2007.6103241393257</v>
          </cell>
          <cell r="CZ76">
            <v>3841.5348877713004</v>
          </cell>
          <cell r="DA76">
            <v>3963.2928893735866</v>
          </cell>
          <cell r="DB76">
            <v>1960.6333921621663</v>
          </cell>
          <cell r="DE76">
            <v>0</v>
          </cell>
          <cell r="DG76">
            <v>2648.4101105499999</v>
          </cell>
          <cell r="DH76">
            <v>0</v>
          </cell>
          <cell r="DI76">
            <v>2648.4101105499999</v>
          </cell>
          <cell r="DJ76">
            <v>221.79169244000005</v>
          </cell>
          <cell r="DK76">
            <v>951.39924857999995</v>
          </cell>
          <cell r="DL76">
            <v>1337.37306115</v>
          </cell>
          <cell r="DM76">
            <v>137.84610837999995</v>
          </cell>
          <cell r="DN76">
            <v>7232.8990647759756</v>
          </cell>
          <cell r="DS76">
            <v>221.07634505263158</v>
          </cell>
          <cell r="DT76">
            <v>970.22431536842123</v>
          </cell>
          <cell r="DU76">
            <v>982.58513645830863</v>
          </cell>
          <cell r="DV76">
            <v>5059.0132678966138</v>
          </cell>
          <cell r="DW76">
            <v>5059.0132678966138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3466.8500087699999</v>
          </cell>
          <cell r="ED76">
            <v>36.684146650000002</v>
          </cell>
          <cell r="EE76">
            <v>1997.2028118200003</v>
          </cell>
          <cell r="EF76">
            <v>1190.2507855899999</v>
          </cell>
          <cell r="EG76">
            <v>242.71226471</v>
          </cell>
          <cell r="EH76">
            <v>210.02252780000003</v>
          </cell>
          <cell r="EI76">
            <v>3.2610385900000001</v>
          </cell>
          <cell r="EJ76">
            <v>51.45580812</v>
          </cell>
          <cell r="EK76">
            <v>131.85455195</v>
          </cell>
          <cell r="EL76">
            <v>23.451129139999999</v>
          </cell>
          <cell r="EM76">
            <v>921.71309960000008</v>
          </cell>
          <cell r="EN76">
            <v>14.308171959999999</v>
          </cell>
          <cell r="EO76">
            <v>284.17694648000003</v>
          </cell>
          <cell r="EP76">
            <v>537.84153619999995</v>
          </cell>
          <cell r="EQ76">
            <v>85.386444959999992</v>
          </cell>
          <cell r="ER76">
            <v>933.33469089999994</v>
          </cell>
          <cell r="ES76">
            <v>7.9436274600000001</v>
          </cell>
          <cell r="ET76">
            <v>776.0449337099999</v>
          </cell>
          <cell r="EU76">
            <v>97.98565576</v>
          </cell>
          <cell r="EV76">
            <v>51.360473970000008</v>
          </cell>
          <cell r="EW76">
            <v>1401.7796904700001</v>
          </cell>
          <cell r="EX76">
            <v>11.171308639999999</v>
          </cell>
          <cell r="EY76">
            <v>885.52512351000007</v>
          </cell>
          <cell r="EZ76">
            <v>422.56904168</v>
          </cell>
          <cell r="FA76">
            <v>82.514216639999972</v>
          </cell>
          <cell r="FB76">
            <v>1401.7796904700001</v>
          </cell>
          <cell r="FC76">
            <v>11.171308639999999</v>
          </cell>
          <cell r="FD76">
            <v>885.52512351000007</v>
          </cell>
          <cell r="FE76">
            <v>422.56904168</v>
          </cell>
          <cell r="FF76">
            <v>82.514216639999972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11773.071493446381</v>
          </cell>
          <cell r="FO76">
            <v>0</v>
          </cell>
          <cell r="FP76">
            <v>410.43100000000004</v>
          </cell>
          <cell r="FQ76">
            <v>0</v>
          </cell>
          <cell r="FR76">
            <v>1452.1193482625131</v>
          </cell>
          <cell r="FS76">
            <v>1310.5793482625131</v>
          </cell>
          <cell r="FT76">
            <v>73.739999999999995</v>
          </cell>
          <cell r="FU76">
            <v>67.8</v>
          </cell>
          <cell r="FV76">
            <v>123369</v>
          </cell>
          <cell r="FW76">
            <v>0</v>
          </cell>
          <cell r="FX76">
            <v>123369</v>
          </cell>
          <cell r="FZ76">
            <v>758.40588715000001</v>
          </cell>
          <cell r="GA76">
            <v>0</v>
          </cell>
          <cell r="GB76">
            <v>14.109</v>
          </cell>
          <cell r="GC76">
            <v>0</v>
          </cell>
          <cell r="GD76">
            <v>323.55900000000003</v>
          </cell>
          <cell r="GE76">
            <v>323.55900000000003</v>
          </cell>
          <cell r="GF76">
            <v>0</v>
          </cell>
          <cell r="GG76">
            <v>0</v>
          </cell>
          <cell r="GH76">
            <v>5039</v>
          </cell>
          <cell r="GI76">
            <v>0</v>
          </cell>
          <cell r="GJ76">
            <v>5039</v>
          </cell>
          <cell r="GK76">
            <v>3254.0160665748567</v>
          </cell>
          <cell r="GL76">
            <v>0</v>
          </cell>
          <cell r="GM76">
            <v>148.66199999999998</v>
          </cell>
          <cell r="GN76">
            <v>0</v>
          </cell>
          <cell r="GO76">
            <v>719.05332527825828</v>
          </cell>
          <cell r="GP76">
            <v>657.83932527825834</v>
          </cell>
          <cell r="GQ76">
            <v>0</v>
          </cell>
          <cell r="GR76">
            <v>61.213999999999999</v>
          </cell>
          <cell r="GS76">
            <v>2276</v>
          </cell>
          <cell r="GT76">
            <v>0</v>
          </cell>
          <cell r="GU76">
            <v>2276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3254.0160665748567</v>
          </cell>
          <cell r="ID76">
            <v>0</v>
          </cell>
          <cell r="IE76">
            <v>148.66199999999998</v>
          </cell>
          <cell r="IF76">
            <v>0</v>
          </cell>
          <cell r="IG76">
            <v>719.05332527825828</v>
          </cell>
          <cell r="IH76">
            <v>657.83932527825834</v>
          </cell>
          <cell r="II76">
            <v>0</v>
          </cell>
          <cell r="IJ76">
            <v>61.213999999999999</v>
          </cell>
          <cell r="IK76">
            <v>2276</v>
          </cell>
          <cell r="IL76">
            <v>0</v>
          </cell>
          <cell r="IM76">
            <v>2276</v>
          </cell>
          <cell r="IN76">
            <v>3254.0160665748567</v>
          </cell>
          <cell r="IO76">
            <v>0</v>
          </cell>
          <cell r="IP76">
            <v>148.66199999999998</v>
          </cell>
          <cell r="IQ76">
            <v>0</v>
          </cell>
          <cell r="IR76">
            <v>719.05332527825828</v>
          </cell>
          <cell r="IS76">
            <v>657.83932527825834</v>
          </cell>
          <cell r="IT76">
            <v>0</v>
          </cell>
          <cell r="IU76">
            <v>61.213999999999999</v>
          </cell>
          <cell r="IV76">
            <v>2276</v>
          </cell>
          <cell r="IW76">
            <v>0</v>
          </cell>
          <cell r="IX76">
            <v>2276</v>
          </cell>
          <cell r="IY76">
            <v>3464.8544089900006</v>
          </cell>
          <cell r="IZ76">
            <v>0</v>
          </cell>
          <cell r="JA76">
            <v>158.99700000000001</v>
          </cell>
          <cell r="JB76">
            <v>0</v>
          </cell>
          <cell r="JC76">
            <v>698.12799999999993</v>
          </cell>
          <cell r="JD76">
            <v>638.42799999999988</v>
          </cell>
          <cell r="JE76">
            <v>0</v>
          </cell>
          <cell r="JF76">
            <v>59.7</v>
          </cell>
          <cell r="JG76">
            <v>4800</v>
          </cell>
          <cell r="JH76">
            <v>0</v>
          </cell>
          <cell r="JI76">
            <v>4800</v>
          </cell>
          <cell r="JJ76">
            <v>166.82267041</v>
          </cell>
          <cell r="JK76">
            <v>0</v>
          </cell>
          <cell r="JL76">
            <v>7.0890000000000004</v>
          </cell>
          <cell r="JM76">
            <v>0</v>
          </cell>
          <cell r="JN76">
            <v>126.196</v>
          </cell>
          <cell r="JO76">
            <v>126.196</v>
          </cell>
          <cell r="JP76">
            <v>0</v>
          </cell>
          <cell r="JQ76">
            <v>0</v>
          </cell>
          <cell r="JR76">
            <v>1</v>
          </cell>
          <cell r="JS76">
            <v>0</v>
          </cell>
          <cell r="JT76">
            <v>1</v>
          </cell>
          <cell r="JU76">
            <v>342.77081932999999</v>
          </cell>
          <cell r="JV76">
            <v>0</v>
          </cell>
          <cell r="JW76">
            <v>17.832999999999998</v>
          </cell>
          <cell r="JX76">
            <v>0</v>
          </cell>
          <cell r="JY76">
            <v>250.94800000000001</v>
          </cell>
          <cell r="JZ76">
            <v>250.94800000000001</v>
          </cell>
          <cell r="KA76">
            <v>0</v>
          </cell>
          <cell r="KB76">
            <v>0</v>
          </cell>
          <cell r="KC76">
            <v>32</v>
          </cell>
          <cell r="KD76">
            <v>0</v>
          </cell>
          <cell r="KE76">
            <v>32</v>
          </cell>
          <cell r="KF76">
            <v>694.4617517800001</v>
          </cell>
          <cell r="KG76">
            <v>0</v>
          </cell>
          <cell r="KH76">
            <v>91.14</v>
          </cell>
          <cell r="KI76">
            <v>0</v>
          </cell>
          <cell r="KJ76">
            <v>184.57</v>
          </cell>
          <cell r="KK76">
            <v>184.57</v>
          </cell>
          <cell r="KL76">
            <v>0</v>
          </cell>
          <cell r="KM76">
            <v>0</v>
          </cell>
          <cell r="KN76">
            <v>40</v>
          </cell>
          <cell r="KO76">
            <v>0</v>
          </cell>
          <cell r="KP76">
            <v>40</v>
          </cell>
          <cell r="KQ76">
            <v>2260.7991674700006</v>
          </cell>
          <cell r="KR76">
            <v>0</v>
          </cell>
          <cell r="KS76">
            <v>42.935000000000002</v>
          </cell>
          <cell r="KT76">
            <v>0</v>
          </cell>
          <cell r="KU76">
            <v>136.41400000000002</v>
          </cell>
          <cell r="KV76">
            <v>76.713999999999999</v>
          </cell>
          <cell r="KW76">
            <v>0</v>
          </cell>
          <cell r="KX76">
            <v>59.7</v>
          </cell>
          <cell r="KY76">
            <v>4727</v>
          </cell>
          <cell r="KZ76">
            <v>0</v>
          </cell>
          <cell r="LA76">
            <v>4727</v>
          </cell>
          <cell r="LB76">
            <v>2260.7991674700006</v>
          </cell>
          <cell r="LC76">
            <v>0</v>
          </cell>
          <cell r="LD76">
            <v>42.935000000000002</v>
          </cell>
          <cell r="LE76">
            <v>0</v>
          </cell>
          <cell r="LF76">
            <v>136.41400000000002</v>
          </cell>
          <cell r="LG76">
            <v>76.713999999999999</v>
          </cell>
          <cell r="LH76">
            <v>0</v>
          </cell>
          <cell r="LI76">
            <v>59.7</v>
          </cell>
          <cell r="LJ76">
            <v>4727</v>
          </cell>
          <cell r="LK76">
            <v>0</v>
          </cell>
          <cell r="LL76">
            <v>4727</v>
          </cell>
          <cell r="LQ76">
            <v>0</v>
          </cell>
          <cell r="LR76">
            <v>165.4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 t="str">
            <v>нд</v>
          </cell>
          <cell r="OM76" t="str">
            <v>нд</v>
          </cell>
          <cell r="ON76" t="str">
            <v>нд</v>
          </cell>
          <cell r="OO76" t="str">
            <v>нд</v>
          </cell>
          <cell r="OP76" t="str">
            <v>нд</v>
          </cell>
          <cell r="OT76">
            <v>19358.295430747363</v>
          </cell>
          <cell r="OV76">
            <v>1030.1889999999999</v>
          </cell>
          <cell r="OW76">
            <v>253.26600000000002</v>
          </cell>
          <cell r="OX76">
            <v>0</v>
          </cell>
          <cell r="OY76">
            <v>14426</v>
          </cell>
          <cell r="OZ76">
            <v>5437.2622816000003</v>
          </cell>
        </row>
        <row r="77">
          <cell r="A77" t="str">
            <v>Г</v>
          </cell>
          <cell r="B77" t="str">
            <v>1.1.3</v>
          </cell>
          <cell r="C77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77" t="str">
            <v>Г</v>
          </cell>
          <cell r="E77">
            <v>0</v>
          </cell>
          <cell r="H77">
            <v>0</v>
          </cell>
          <cell r="J77">
            <v>3932.6022027855006</v>
          </cell>
          <cell r="K77">
            <v>0</v>
          </cell>
          <cell r="L77">
            <v>3932.6022027855006</v>
          </cell>
          <cell r="M77">
            <v>818.12398278000001</v>
          </cell>
          <cell r="N77">
            <v>0</v>
          </cell>
          <cell r="O77">
            <v>245.11748446749993</v>
          </cell>
          <cell r="P77">
            <v>749.55393913499995</v>
          </cell>
          <cell r="Q77">
            <v>2119.8067964030001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11773.071493446381</v>
          </cell>
          <cell r="CY77">
            <v>2007.6103241393257</v>
          </cell>
          <cell r="CZ77">
            <v>3841.5348877713004</v>
          </cell>
          <cell r="DA77">
            <v>3963.2928893735866</v>
          </cell>
          <cell r="DB77">
            <v>1960.6333921621663</v>
          </cell>
          <cell r="DE77">
            <v>0</v>
          </cell>
          <cell r="DG77">
            <v>2648.4101105499999</v>
          </cell>
          <cell r="DH77">
            <v>0</v>
          </cell>
          <cell r="DI77">
            <v>2648.4101105499999</v>
          </cell>
          <cell r="DJ77">
            <v>221.79169244000005</v>
          </cell>
          <cell r="DK77">
            <v>951.39924857999995</v>
          </cell>
          <cell r="DL77">
            <v>1337.37306115</v>
          </cell>
          <cell r="DM77">
            <v>137.84610837999995</v>
          </cell>
          <cell r="DN77">
            <v>7232.8990647759756</v>
          </cell>
          <cell r="DS77">
            <v>221.07634505263158</v>
          </cell>
          <cell r="DT77">
            <v>970.22431536842123</v>
          </cell>
          <cell r="DU77">
            <v>982.58513645830863</v>
          </cell>
          <cell r="DV77">
            <v>5059.0132678966138</v>
          </cell>
          <cell r="DW77">
            <v>5059.0132678966138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3466.8500087699999</v>
          </cell>
          <cell r="ED77">
            <v>36.684146650000002</v>
          </cell>
          <cell r="EE77">
            <v>1997.2028118200003</v>
          </cell>
          <cell r="EF77">
            <v>1190.2507855899999</v>
          </cell>
          <cell r="EG77">
            <v>242.71226471</v>
          </cell>
          <cell r="EH77">
            <v>210.02252780000003</v>
          </cell>
          <cell r="EI77">
            <v>3.2610385900000001</v>
          </cell>
          <cell r="EJ77">
            <v>51.45580812</v>
          </cell>
          <cell r="EK77">
            <v>131.85455195</v>
          </cell>
          <cell r="EL77">
            <v>23.451129139999999</v>
          </cell>
          <cell r="EM77">
            <v>921.71309960000008</v>
          </cell>
          <cell r="EN77">
            <v>14.308171959999999</v>
          </cell>
          <cell r="EO77">
            <v>284.17694648000003</v>
          </cell>
          <cell r="EP77">
            <v>537.84153619999995</v>
          </cell>
          <cell r="EQ77">
            <v>85.386444959999992</v>
          </cell>
          <cell r="ER77">
            <v>933.33469089999994</v>
          </cell>
          <cell r="ES77">
            <v>7.9436274600000001</v>
          </cell>
          <cell r="ET77">
            <v>776.0449337099999</v>
          </cell>
          <cell r="EU77">
            <v>97.98565576</v>
          </cell>
          <cell r="EV77">
            <v>51.360473970000008</v>
          </cell>
          <cell r="EW77">
            <v>1401.7796904700001</v>
          </cell>
          <cell r="EX77">
            <v>11.171308639999999</v>
          </cell>
          <cell r="EY77">
            <v>885.52512351000007</v>
          </cell>
          <cell r="EZ77">
            <v>422.56904168</v>
          </cell>
          <cell r="FA77">
            <v>82.514216639999972</v>
          </cell>
          <cell r="FB77">
            <v>1401.7796904700001</v>
          </cell>
          <cell r="FC77">
            <v>11.171308639999999</v>
          </cell>
          <cell r="FD77">
            <v>885.52512351000007</v>
          </cell>
          <cell r="FE77">
            <v>422.56904168</v>
          </cell>
          <cell r="FF77">
            <v>82.514216639999972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11773.071493446381</v>
          </cell>
          <cell r="FO77">
            <v>0</v>
          </cell>
          <cell r="FP77">
            <v>410.43100000000004</v>
          </cell>
          <cell r="FQ77">
            <v>0</v>
          </cell>
          <cell r="FR77">
            <v>1452.1193482625131</v>
          </cell>
          <cell r="FS77">
            <v>1310.5793482625131</v>
          </cell>
          <cell r="FT77">
            <v>73.739999999999995</v>
          </cell>
          <cell r="FU77">
            <v>67.8</v>
          </cell>
          <cell r="FV77">
            <v>123369</v>
          </cell>
          <cell r="FW77">
            <v>0</v>
          </cell>
          <cell r="FX77">
            <v>123369</v>
          </cell>
          <cell r="FZ77">
            <v>758.40588715000001</v>
          </cell>
          <cell r="GA77">
            <v>0</v>
          </cell>
          <cell r="GB77">
            <v>14.109</v>
          </cell>
          <cell r="GC77">
            <v>0</v>
          </cell>
          <cell r="GD77">
            <v>323.55900000000003</v>
          </cell>
          <cell r="GE77">
            <v>323.55900000000003</v>
          </cell>
          <cell r="GF77">
            <v>0</v>
          </cell>
          <cell r="GG77">
            <v>0</v>
          </cell>
          <cell r="GH77">
            <v>5039</v>
          </cell>
          <cell r="GI77">
            <v>0</v>
          </cell>
          <cell r="GJ77">
            <v>5039</v>
          </cell>
          <cell r="GK77">
            <v>3254.0160665748567</v>
          </cell>
          <cell r="GL77">
            <v>0</v>
          </cell>
          <cell r="GM77">
            <v>148.66199999999998</v>
          </cell>
          <cell r="GN77">
            <v>0</v>
          </cell>
          <cell r="GO77">
            <v>719.05332527825828</v>
          </cell>
          <cell r="GP77">
            <v>657.83932527825834</v>
          </cell>
          <cell r="GQ77">
            <v>0</v>
          </cell>
          <cell r="GR77">
            <v>61.213999999999999</v>
          </cell>
          <cell r="GS77">
            <v>2276</v>
          </cell>
          <cell r="GT77">
            <v>0</v>
          </cell>
          <cell r="GU77">
            <v>2276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3254.0160665748567</v>
          </cell>
          <cell r="ID77">
            <v>0</v>
          </cell>
          <cell r="IE77">
            <v>148.66199999999998</v>
          </cell>
          <cell r="IF77">
            <v>0</v>
          </cell>
          <cell r="IG77">
            <v>719.05332527825828</v>
          </cell>
          <cell r="IH77">
            <v>657.83932527825834</v>
          </cell>
          <cell r="II77">
            <v>0</v>
          </cell>
          <cell r="IJ77">
            <v>61.213999999999999</v>
          </cell>
          <cell r="IK77">
            <v>2276</v>
          </cell>
          <cell r="IL77">
            <v>0</v>
          </cell>
          <cell r="IM77">
            <v>2276</v>
          </cell>
          <cell r="IN77">
            <v>3254.0160665748567</v>
          </cell>
          <cell r="IO77">
            <v>0</v>
          </cell>
          <cell r="IP77">
            <v>148.66199999999998</v>
          </cell>
          <cell r="IQ77">
            <v>0</v>
          </cell>
          <cell r="IR77">
            <v>719.05332527825828</v>
          </cell>
          <cell r="IS77">
            <v>657.83932527825834</v>
          </cell>
          <cell r="IT77">
            <v>0</v>
          </cell>
          <cell r="IU77">
            <v>61.213999999999999</v>
          </cell>
          <cell r="IV77">
            <v>2276</v>
          </cell>
          <cell r="IW77">
            <v>0</v>
          </cell>
          <cell r="IX77">
            <v>2276</v>
          </cell>
          <cell r="IY77">
            <v>3464.8544089900006</v>
          </cell>
          <cell r="IZ77">
            <v>0</v>
          </cell>
          <cell r="JA77">
            <v>158.99700000000001</v>
          </cell>
          <cell r="JB77">
            <v>0</v>
          </cell>
          <cell r="JC77">
            <v>698.12799999999993</v>
          </cell>
          <cell r="JD77">
            <v>638.42799999999988</v>
          </cell>
          <cell r="JE77">
            <v>0</v>
          </cell>
          <cell r="JF77">
            <v>59.7</v>
          </cell>
          <cell r="JG77">
            <v>4800</v>
          </cell>
          <cell r="JH77">
            <v>0</v>
          </cell>
          <cell r="JI77">
            <v>4800</v>
          </cell>
          <cell r="JJ77">
            <v>166.82267041</v>
          </cell>
          <cell r="JK77">
            <v>0</v>
          </cell>
          <cell r="JL77">
            <v>7.0890000000000004</v>
          </cell>
          <cell r="JM77">
            <v>0</v>
          </cell>
          <cell r="JN77">
            <v>126.196</v>
          </cell>
          <cell r="JO77">
            <v>126.196</v>
          </cell>
          <cell r="JP77">
            <v>0</v>
          </cell>
          <cell r="JQ77">
            <v>0</v>
          </cell>
          <cell r="JR77">
            <v>1</v>
          </cell>
          <cell r="JS77">
            <v>0</v>
          </cell>
          <cell r="JT77">
            <v>1</v>
          </cell>
          <cell r="JU77">
            <v>342.77081932999999</v>
          </cell>
          <cell r="JV77">
            <v>0</v>
          </cell>
          <cell r="JW77">
            <v>17.832999999999998</v>
          </cell>
          <cell r="JX77">
            <v>0</v>
          </cell>
          <cell r="JY77">
            <v>250.94800000000001</v>
          </cell>
          <cell r="JZ77">
            <v>250.94800000000001</v>
          </cell>
          <cell r="KA77">
            <v>0</v>
          </cell>
          <cell r="KB77">
            <v>0</v>
          </cell>
          <cell r="KC77">
            <v>32</v>
          </cell>
          <cell r="KD77">
            <v>0</v>
          </cell>
          <cell r="KE77">
            <v>32</v>
          </cell>
          <cell r="KF77">
            <v>694.4617517800001</v>
          </cell>
          <cell r="KG77">
            <v>0</v>
          </cell>
          <cell r="KH77">
            <v>91.14</v>
          </cell>
          <cell r="KI77">
            <v>0</v>
          </cell>
          <cell r="KJ77">
            <v>184.57</v>
          </cell>
          <cell r="KK77">
            <v>184.57</v>
          </cell>
          <cell r="KL77">
            <v>0</v>
          </cell>
          <cell r="KM77">
            <v>0</v>
          </cell>
          <cell r="KN77">
            <v>40</v>
          </cell>
          <cell r="KO77">
            <v>0</v>
          </cell>
          <cell r="KP77">
            <v>40</v>
          </cell>
          <cell r="KQ77">
            <v>2260.7991674700006</v>
          </cell>
          <cell r="KR77">
            <v>0</v>
          </cell>
          <cell r="KS77">
            <v>42.935000000000002</v>
          </cell>
          <cell r="KT77">
            <v>0</v>
          </cell>
          <cell r="KU77">
            <v>136.41400000000002</v>
          </cell>
          <cell r="KV77">
            <v>76.713999999999999</v>
          </cell>
          <cell r="KW77">
            <v>0</v>
          </cell>
          <cell r="KX77">
            <v>59.7</v>
          </cell>
          <cell r="KY77">
            <v>4727</v>
          </cell>
          <cell r="KZ77">
            <v>0</v>
          </cell>
          <cell r="LA77">
            <v>4727</v>
          </cell>
          <cell r="LB77">
            <v>2260.7991674700006</v>
          </cell>
          <cell r="LC77">
            <v>0</v>
          </cell>
          <cell r="LD77">
            <v>42.935000000000002</v>
          </cell>
          <cell r="LE77">
            <v>0</v>
          </cell>
          <cell r="LF77">
            <v>136.41400000000002</v>
          </cell>
          <cell r="LG77">
            <v>76.713999999999999</v>
          </cell>
          <cell r="LH77">
            <v>0</v>
          </cell>
          <cell r="LI77">
            <v>59.7</v>
          </cell>
          <cell r="LJ77">
            <v>4727</v>
          </cell>
          <cell r="LK77">
            <v>0</v>
          </cell>
          <cell r="LL77">
            <v>4727</v>
          </cell>
          <cell r="LQ77">
            <v>0</v>
          </cell>
          <cell r="LR77">
            <v>165.4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 t="str">
            <v>нд</v>
          </cell>
          <cell r="OM77" t="str">
            <v>нд</v>
          </cell>
          <cell r="ON77" t="str">
            <v>нд</v>
          </cell>
          <cell r="OO77" t="str">
            <v>нд</v>
          </cell>
          <cell r="OP77" t="str">
            <v>нд</v>
          </cell>
          <cell r="OT77">
            <v>19358.295430747363</v>
          </cell>
          <cell r="OV77">
            <v>1030.1889999999999</v>
          </cell>
          <cell r="OW77">
            <v>253.26600000000002</v>
          </cell>
          <cell r="OX77">
            <v>0</v>
          </cell>
          <cell r="OY77">
            <v>14426</v>
          </cell>
          <cell r="OZ77">
            <v>5437.2622816000003</v>
          </cell>
        </row>
        <row r="78">
          <cell r="A78" t="str">
            <v>Г</v>
          </cell>
          <cell r="B78" t="str">
            <v>1.1.3.1</v>
          </cell>
          <cell r="C78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78" t="str">
            <v>Г</v>
          </cell>
          <cell r="E78">
            <v>0</v>
          </cell>
          <cell r="H78">
            <v>0</v>
          </cell>
          <cell r="J78">
            <v>3932.6022027855006</v>
          </cell>
          <cell r="K78">
            <v>0</v>
          </cell>
          <cell r="L78">
            <v>3932.6022027855006</v>
          </cell>
          <cell r="M78">
            <v>818.12398278000001</v>
          </cell>
          <cell r="N78">
            <v>0</v>
          </cell>
          <cell r="O78">
            <v>245.11748446749993</v>
          </cell>
          <cell r="P78">
            <v>749.55393913499995</v>
          </cell>
          <cell r="Q78">
            <v>2119.8067964030001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11773.071493446381</v>
          </cell>
          <cell r="CY78">
            <v>2007.6103241393257</v>
          </cell>
          <cell r="CZ78">
            <v>3841.5348877713004</v>
          </cell>
          <cell r="DA78">
            <v>3963.2928893735866</v>
          </cell>
          <cell r="DB78">
            <v>1960.6333921621663</v>
          </cell>
          <cell r="DE78">
            <v>0</v>
          </cell>
          <cell r="DG78">
            <v>2648.4101105499999</v>
          </cell>
          <cell r="DH78">
            <v>0</v>
          </cell>
          <cell r="DI78">
            <v>2648.4101105499999</v>
          </cell>
          <cell r="DJ78">
            <v>221.79169244000005</v>
          </cell>
          <cell r="DK78">
            <v>951.39924857999995</v>
          </cell>
          <cell r="DL78">
            <v>1337.37306115</v>
          </cell>
          <cell r="DM78">
            <v>137.84610837999995</v>
          </cell>
          <cell r="DN78">
            <v>7232.8990647759756</v>
          </cell>
          <cell r="DS78">
            <v>221.07634505263158</v>
          </cell>
          <cell r="DT78">
            <v>970.22431536842123</v>
          </cell>
          <cell r="DU78">
            <v>982.58513645830863</v>
          </cell>
          <cell r="DV78">
            <v>5059.0132678966138</v>
          </cell>
          <cell r="DW78">
            <v>5059.0132678966138</v>
          </cell>
          <cell r="DX78" t="str">
            <v/>
          </cell>
          <cell r="DY78" t="str">
            <v/>
          </cell>
          <cell r="DZ78" t="str">
            <v/>
          </cell>
          <cell r="EA78" t="str">
            <v/>
          </cell>
          <cell r="EB78">
            <v>0</v>
          </cell>
          <cell r="EC78">
            <v>3466.8500087699999</v>
          </cell>
          <cell r="ED78">
            <v>36.684146650000002</v>
          </cell>
          <cell r="EE78">
            <v>1997.2028118200003</v>
          </cell>
          <cell r="EF78">
            <v>1190.2507855899999</v>
          </cell>
          <cell r="EG78">
            <v>242.71226471</v>
          </cell>
          <cell r="EH78">
            <v>210.02252780000003</v>
          </cell>
          <cell r="EI78">
            <v>3.2610385900000001</v>
          </cell>
          <cell r="EJ78">
            <v>51.45580812</v>
          </cell>
          <cell r="EK78">
            <v>131.85455195</v>
          </cell>
          <cell r="EL78">
            <v>23.451129139999999</v>
          </cell>
          <cell r="EM78">
            <v>921.71309960000008</v>
          </cell>
          <cell r="EN78">
            <v>14.308171959999999</v>
          </cell>
          <cell r="EO78">
            <v>284.17694648000003</v>
          </cell>
          <cell r="EP78">
            <v>537.84153619999995</v>
          </cell>
          <cell r="EQ78">
            <v>85.386444959999992</v>
          </cell>
          <cell r="ER78">
            <v>933.33469089999994</v>
          </cell>
          <cell r="ES78">
            <v>7.9436274600000001</v>
          </cell>
          <cell r="ET78">
            <v>776.0449337099999</v>
          </cell>
          <cell r="EU78">
            <v>97.98565576</v>
          </cell>
          <cell r="EV78">
            <v>51.360473970000008</v>
          </cell>
          <cell r="EW78">
            <v>1401.7796904700001</v>
          </cell>
          <cell r="EX78">
            <v>11.171308639999999</v>
          </cell>
          <cell r="EY78">
            <v>885.52512351000007</v>
          </cell>
          <cell r="EZ78">
            <v>422.56904168</v>
          </cell>
          <cell r="FA78">
            <v>82.514216639999972</v>
          </cell>
          <cell r="FB78">
            <v>1401.7796904700001</v>
          </cell>
          <cell r="FC78">
            <v>11.171308639999999</v>
          </cell>
          <cell r="FD78">
            <v>885.52512351000007</v>
          </cell>
          <cell r="FE78">
            <v>422.56904168</v>
          </cell>
          <cell r="FF78">
            <v>82.514216639999972</v>
          </cell>
          <cell r="FG78" t="str">
            <v/>
          </cell>
          <cell r="FH78" t="str">
            <v/>
          </cell>
          <cell r="FI78" t="str">
            <v/>
          </cell>
          <cell r="FJ78" t="str">
            <v/>
          </cell>
          <cell r="FK78">
            <v>0</v>
          </cell>
          <cell r="FN78">
            <v>11773.071493446381</v>
          </cell>
          <cell r="FO78">
            <v>0</v>
          </cell>
          <cell r="FP78">
            <v>410.43100000000004</v>
          </cell>
          <cell r="FQ78">
            <v>0</v>
          </cell>
          <cell r="FR78">
            <v>1452.1193482625131</v>
          </cell>
          <cell r="FS78">
            <v>1310.5793482625131</v>
          </cell>
          <cell r="FT78">
            <v>73.739999999999995</v>
          </cell>
          <cell r="FU78">
            <v>67.8</v>
          </cell>
          <cell r="FV78">
            <v>123369</v>
          </cell>
          <cell r="FW78">
            <v>0</v>
          </cell>
          <cell r="FX78">
            <v>123369</v>
          </cell>
          <cell r="FZ78">
            <v>758.40588715000001</v>
          </cell>
          <cell r="GA78">
            <v>0</v>
          </cell>
          <cell r="GB78">
            <v>14.109</v>
          </cell>
          <cell r="GC78">
            <v>0</v>
          </cell>
          <cell r="GD78">
            <v>323.55900000000003</v>
          </cell>
          <cell r="GE78">
            <v>323.55900000000003</v>
          </cell>
          <cell r="GF78">
            <v>0</v>
          </cell>
          <cell r="GG78">
            <v>0</v>
          </cell>
          <cell r="GH78">
            <v>5039</v>
          </cell>
          <cell r="GI78">
            <v>0</v>
          </cell>
          <cell r="GJ78">
            <v>5039</v>
          </cell>
          <cell r="GK78">
            <v>3254.0160665748567</v>
          </cell>
          <cell r="GL78">
            <v>0</v>
          </cell>
          <cell r="GM78">
            <v>148.66199999999998</v>
          </cell>
          <cell r="GN78">
            <v>0</v>
          </cell>
          <cell r="GO78">
            <v>719.05332527825828</v>
          </cell>
          <cell r="GP78">
            <v>657.83932527825834</v>
          </cell>
          <cell r="GQ78">
            <v>0</v>
          </cell>
          <cell r="GR78">
            <v>61.213999999999999</v>
          </cell>
          <cell r="GS78">
            <v>2276</v>
          </cell>
          <cell r="GT78">
            <v>0</v>
          </cell>
          <cell r="GU78">
            <v>2276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3254.0160665748567</v>
          </cell>
          <cell r="ID78">
            <v>0</v>
          </cell>
          <cell r="IE78">
            <v>148.66199999999998</v>
          </cell>
          <cell r="IF78">
            <v>0</v>
          </cell>
          <cell r="IG78">
            <v>719.05332527825828</v>
          </cell>
          <cell r="IH78">
            <v>657.83932527825834</v>
          </cell>
          <cell r="II78">
            <v>0</v>
          </cell>
          <cell r="IJ78">
            <v>61.213999999999999</v>
          </cell>
          <cell r="IK78">
            <v>2276</v>
          </cell>
          <cell r="IL78">
            <v>0</v>
          </cell>
          <cell r="IM78">
            <v>2276</v>
          </cell>
          <cell r="IN78">
            <v>3254.0160665748567</v>
          </cell>
          <cell r="IO78">
            <v>0</v>
          </cell>
          <cell r="IP78">
            <v>148.66199999999998</v>
          </cell>
          <cell r="IQ78">
            <v>0</v>
          </cell>
          <cell r="IR78">
            <v>719.05332527825828</v>
          </cell>
          <cell r="IS78">
            <v>657.83932527825834</v>
          </cell>
          <cell r="IT78">
            <v>0</v>
          </cell>
          <cell r="IU78">
            <v>61.213999999999999</v>
          </cell>
          <cell r="IV78">
            <v>2276</v>
          </cell>
          <cell r="IW78">
            <v>0</v>
          </cell>
          <cell r="IX78">
            <v>2276</v>
          </cell>
          <cell r="IY78">
            <v>3464.8544089900006</v>
          </cell>
          <cell r="IZ78">
            <v>0</v>
          </cell>
          <cell r="JA78">
            <v>158.99700000000001</v>
          </cell>
          <cell r="JB78">
            <v>0</v>
          </cell>
          <cell r="JC78">
            <v>698.12799999999993</v>
          </cell>
          <cell r="JD78">
            <v>638.42799999999988</v>
          </cell>
          <cell r="JE78">
            <v>0</v>
          </cell>
          <cell r="JF78">
            <v>59.7</v>
          </cell>
          <cell r="JG78">
            <v>4800</v>
          </cell>
          <cell r="JH78">
            <v>0</v>
          </cell>
          <cell r="JI78">
            <v>4800</v>
          </cell>
          <cell r="JJ78">
            <v>166.82267041</v>
          </cell>
          <cell r="JK78">
            <v>0</v>
          </cell>
          <cell r="JL78">
            <v>7.0890000000000004</v>
          </cell>
          <cell r="JM78">
            <v>0</v>
          </cell>
          <cell r="JN78">
            <v>126.196</v>
          </cell>
          <cell r="JO78">
            <v>126.196</v>
          </cell>
          <cell r="JP78">
            <v>0</v>
          </cell>
          <cell r="JQ78">
            <v>0</v>
          </cell>
          <cell r="JR78">
            <v>1</v>
          </cell>
          <cell r="JS78">
            <v>0</v>
          </cell>
          <cell r="JT78">
            <v>1</v>
          </cell>
          <cell r="JU78">
            <v>342.77081932999999</v>
          </cell>
          <cell r="JV78">
            <v>0</v>
          </cell>
          <cell r="JW78">
            <v>17.832999999999998</v>
          </cell>
          <cell r="JX78">
            <v>0</v>
          </cell>
          <cell r="JY78">
            <v>250.94800000000001</v>
          </cell>
          <cell r="JZ78">
            <v>250.94800000000001</v>
          </cell>
          <cell r="KA78">
            <v>0</v>
          </cell>
          <cell r="KB78">
            <v>0</v>
          </cell>
          <cell r="KC78">
            <v>32</v>
          </cell>
          <cell r="KD78">
            <v>0</v>
          </cell>
          <cell r="KE78">
            <v>32</v>
          </cell>
          <cell r="KF78">
            <v>694.4617517800001</v>
          </cell>
          <cell r="KG78">
            <v>0</v>
          </cell>
          <cell r="KH78">
            <v>91.14</v>
          </cell>
          <cell r="KI78">
            <v>0</v>
          </cell>
          <cell r="KJ78">
            <v>184.57</v>
          </cell>
          <cell r="KK78">
            <v>184.57</v>
          </cell>
          <cell r="KL78">
            <v>0</v>
          </cell>
          <cell r="KM78">
            <v>0</v>
          </cell>
          <cell r="KN78">
            <v>40</v>
          </cell>
          <cell r="KO78">
            <v>0</v>
          </cell>
          <cell r="KP78">
            <v>40</v>
          </cell>
          <cell r="KQ78">
            <v>2260.7991674700006</v>
          </cell>
          <cell r="KR78">
            <v>0</v>
          </cell>
          <cell r="KS78">
            <v>42.935000000000002</v>
          </cell>
          <cell r="KT78">
            <v>0</v>
          </cell>
          <cell r="KU78">
            <v>136.41400000000002</v>
          </cell>
          <cell r="KV78">
            <v>76.713999999999999</v>
          </cell>
          <cell r="KW78">
            <v>0</v>
          </cell>
          <cell r="KX78">
            <v>59.7</v>
          </cell>
          <cell r="KY78">
            <v>4727</v>
          </cell>
          <cell r="KZ78">
            <v>0</v>
          </cell>
          <cell r="LA78">
            <v>4727</v>
          </cell>
          <cell r="LB78">
            <v>2260.7991674700006</v>
          </cell>
          <cell r="LC78">
            <v>0</v>
          </cell>
          <cell r="LD78">
            <v>42.935000000000002</v>
          </cell>
          <cell r="LE78">
            <v>0</v>
          </cell>
          <cell r="LF78">
            <v>136.41400000000002</v>
          </cell>
          <cell r="LG78">
            <v>76.713999999999999</v>
          </cell>
          <cell r="LH78">
            <v>0</v>
          </cell>
          <cell r="LI78">
            <v>59.7</v>
          </cell>
          <cell r="LJ78">
            <v>4727</v>
          </cell>
          <cell r="LK78">
            <v>0</v>
          </cell>
          <cell r="LL78">
            <v>4727</v>
          </cell>
          <cell r="LQ78">
            <v>0</v>
          </cell>
          <cell r="LR78">
            <v>165.4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 t="str">
            <v>нд</v>
          </cell>
          <cell r="OM78" t="str">
            <v>нд</v>
          </cell>
          <cell r="ON78" t="str">
            <v>нд</v>
          </cell>
          <cell r="OO78" t="str">
            <v>нд</v>
          </cell>
          <cell r="OP78" t="str">
            <v>нд</v>
          </cell>
          <cell r="OT78">
            <v>19358.295430747363</v>
          </cell>
          <cell r="OV78">
            <v>1030.1889999999999</v>
          </cell>
          <cell r="OW78">
            <v>253.26600000000002</v>
          </cell>
          <cell r="OX78">
            <v>0</v>
          </cell>
          <cell r="OY78">
            <v>14426</v>
          </cell>
          <cell r="OZ78">
            <v>5437.2622816000003</v>
          </cell>
        </row>
        <row r="79">
          <cell r="A79" t="str">
            <v>Г</v>
          </cell>
          <cell r="B79" t="str">
            <v>1.1.3.2</v>
          </cell>
          <cell r="C79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79" t="str">
            <v>Г</v>
          </cell>
          <cell r="E79">
            <v>0</v>
          </cell>
          <cell r="H79">
            <v>0</v>
          </cell>
          <cell r="J79">
            <v>3932.6022027855006</v>
          </cell>
          <cell r="K79">
            <v>0</v>
          </cell>
          <cell r="L79">
            <v>3932.6022027855006</v>
          </cell>
          <cell r="M79">
            <v>818.12398278000001</v>
          </cell>
          <cell r="N79">
            <v>0</v>
          </cell>
          <cell r="O79">
            <v>245.11748446749993</v>
          </cell>
          <cell r="P79">
            <v>749.55393913499995</v>
          </cell>
          <cell r="Q79">
            <v>2119.8067964030001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11773.071493446381</v>
          </cell>
          <cell r="CY79">
            <v>2007.6103241393257</v>
          </cell>
          <cell r="CZ79">
            <v>3841.5348877713004</v>
          </cell>
          <cell r="DA79">
            <v>3963.2928893735866</v>
          </cell>
          <cell r="DB79">
            <v>1960.6333921621663</v>
          </cell>
          <cell r="DE79">
            <v>0</v>
          </cell>
          <cell r="DG79">
            <v>2648.4101105499999</v>
          </cell>
          <cell r="DH79">
            <v>0</v>
          </cell>
          <cell r="DI79">
            <v>2648.4101105499999</v>
          </cell>
          <cell r="DJ79">
            <v>221.79169244000005</v>
          </cell>
          <cell r="DK79">
            <v>951.39924857999995</v>
          </cell>
          <cell r="DL79">
            <v>1337.37306115</v>
          </cell>
          <cell r="DM79">
            <v>137.84610837999995</v>
          </cell>
          <cell r="DN79">
            <v>7232.8990647759756</v>
          </cell>
          <cell r="DS79">
            <v>221.07634505263158</v>
          </cell>
          <cell r="DT79">
            <v>970.22431536842123</v>
          </cell>
          <cell r="DU79">
            <v>982.58513645830863</v>
          </cell>
          <cell r="DV79">
            <v>5059.0132678966138</v>
          </cell>
          <cell r="DW79">
            <v>5059.0132678966138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3466.8500087699999</v>
          </cell>
          <cell r="ED79">
            <v>36.684146650000002</v>
          </cell>
          <cell r="EE79">
            <v>1997.2028118200003</v>
          </cell>
          <cell r="EF79">
            <v>1190.2507855899999</v>
          </cell>
          <cell r="EG79">
            <v>242.71226471</v>
          </cell>
          <cell r="EH79">
            <v>210.02252780000003</v>
          </cell>
          <cell r="EI79">
            <v>3.2610385900000001</v>
          </cell>
          <cell r="EJ79">
            <v>51.45580812</v>
          </cell>
          <cell r="EK79">
            <v>131.85455195</v>
          </cell>
          <cell r="EL79">
            <v>23.451129139999999</v>
          </cell>
          <cell r="EM79">
            <v>921.71309960000008</v>
          </cell>
          <cell r="EN79">
            <v>14.308171959999999</v>
          </cell>
          <cell r="EO79">
            <v>284.17694648000003</v>
          </cell>
          <cell r="EP79">
            <v>537.84153619999995</v>
          </cell>
          <cell r="EQ79">
            <v>85.386444959999992</v>
          </cell>
          <cell r="ER79">
            <v>933.33469089999994</v>
          </cell>
          <cell r="ES79">
            <v>7.9436274600000001</v>
          </cell>
          <cell r="ET79">
            <v>776.0449337099999</v>
          </cell>
          <cell r="EU79">
            <v>97.98565576</v>
          </cell>
          <cell r="EV79">
            <v>51.360473970000008</v>
          </cell>
          <cell r="EW79">
            <v>1401.7796904700001</v>
          </cell>
          <cell r="EX79">
            <v>11.171308639999999</v>
          </cell>
          <cell r="EY79">
            <v>885.52512351000007</v>
          </cell>
          <cell r="EZ79">
            <v>422.56904168</v>
          </cell>
          <cell r="FA79">
            <v>82.514216639999972</v>
          </cell>
          <cell r="FB79">
            <v>1401.7796904700001</v>
          </cell>
          <cell r="FC79">
            <v>11.171308639999999</v>
          </cell>
          <cell r="FD79">
            <v>885.52512351000007</v>
          </cell>
          <cell r="FE79">
            <v>422.56904168</v>
          </cell>
          <cell r="FF79">
            <v>82.514216639999972</v>
          </cell>
          <cell r="FG79" t="str">
            <v/>
          </cell>
          <cell r="FH79" t="str">
            <v/>
          </cell>
          <cell r="FI79" t="str">
            <v/>
          </cell>
          <cell r="FJ79" t="str">
            <v/>
          </cell>
          <cell r="FK79">
            <v>0</v>
          </cell>
          <cell r="FN79">
            <v>11773.071493446381</v>
          </cell>
          <cell r="FO79">
            <v>0</v>
          </cell>
          <cell r="FP79">
            <v>410.43100000000004</v>
          </cell>
          <cell r="FQ79">
            <v>0</v>
          </cell>
          <cell r="FR79">
            <v>1452.1193482625131</v>
          </cell>
          <cell r="FS79">
            <v>1310.5793482625131</v>
          </cell>
          <cell r="FT79">
            <v>73.739999999999995</v>
          </cell>
          <cell r="FU79">
            <v>67.8</v>
          </cell>
          <cell r="FV79">
            <v>123369</v>
          </cell>
          <cell r="FW79">
            <v>0</v>
          </cell>
          <cell r="FX79">
            <v>123369</v>
          </cell>
          <cell r="FZ79">
            <v>758.40588715000001</v>
          </cell>
          <cell r="GA79">
            <v>0</v>
          </cell>
          <cell r="GB79">
            <v>14.109</v>
          </cell>
          <cell r="GC79">
            <v>0</v>
          </cell>
          <cell r="GD79">
            <v>323.55900000000003</v>
          </cell>
          <cell r="GE79">
            <v>323.55900000000003</v>
          </cell>
          <cell r="GF79">
            <v>0</v>
          </cell>
          <cell r="GG79">
            <v>0</v>
          </cell>
          <cell r="GH79">
            <v>5039</v>
          </cell>
          <cell r="GI79">
            <v>0</v>
          </cell>
          <cell r="GJ79">
            <v>5039</v>
          </cell>
          <cell r="GK79">
            <v>3254.0160665748567</v>
          </cell>
          <cell r="GL79">
            <v>0</v>
          </cell>
          <cell r="GM79">
            <v>148.66199999999998</v>
          </cell>
          <cell r="GN79">
            <v>0</v>
          </cell>
          <cell r="GO79">
            <v>719.05332527825828</v>
          </cell>
          <cell r="GP79">
            <v>657.83932527825834</v>
          </cell>
          <cell r="GQ79">
            <v>0</v>
          </cell>
          <cell r="GR79">
            <v>61.213999999999999</v>
          </cell>
          <cell r="GS79">
            <v>2276</v>
          </cell>
          <cell r="GT79">
            <v>0</v>
          </cell>
          <cell r="GU79">
            <v>2276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3254.0160665748567</v>
          </cell>
          <cell r="ID79">
            <v>0</v>
          </cell>
          <cell r="IE79">
            <v>148.66199999999998</v>
          </cell>
          <cell r="IF79">
            <v>0</v>
          </cell>
          <cell r="IG79">
            <v>719.05332527825828</v>
          </cell>
          <cell r="IH79">
            <v>657.83932527825834</v>
          </cell>
          <cell r="II79">
            <v>0</v>
          </cell>
          <cell r="IJ79">
            <v>61.213999999999999</v>
          </cell>
          <cell r="IK79">
            <v>2276</v>
          </cell>
          <cell r="IL79">
            <v>0</v>
          </cell>
          <cell r="IM79">
            <v>2276</v>
          </cell>
          <cell r="IN79">
            <v>3254.0160665748567</v>
          </cell>
          <cell r="IO79">
            <v>0</v>
          </cell>
          <cell r="IP79">
            <v>148.66199999999998</v>
          </cell>
          <cell r="IQ79">
            <v>0</v>
          </cell>
          <cell r="IR79">
            <v>719.05332527825828</v>
          </cell>
          <cell r="IS79">
            <v>657.83932527825834</v>
          </cell>
          <cell r="IT79">
            <v>0</v>
          </cell>
          <cell r="IU79">
            <v>61.213999999999999</v>
          </cell>
          <cell r="IV79">
            <v>2276</v>
          </cell>
          <cell r="IW79">
            <v>0</v>
          </cell>
          <cell r="IX79">
            <v>2276</v>
          </cell>
          <cell r="IY79">
            <v>3464.8544089900006</v>
          </cell>
          <cell r="IZ79">
            <v>0</v>
          </cell>
          <cell r="JA79">
            <v>158.99700000000001</v>
          </cell>
          <cell r="JB79">
            <v>0</v>
          </cell>
          <cell r="JC79">
            <v>698.12799999999993</v>
          </cell>
          <cell r="JD79">
            <v>638.42799999999988</v>
          </cell>
          <cell r="JE79">
            <v>0</v>
          </cell>
          <cell r="JF79">
            <v>59.7</v>
          </cell>
          <cell r="JG79">
            <v>4800</v>
          </cell>
          <cell r="JH79">
            <v>0</v>
          </cell>
          <cell r="JI79">
            <v>4800</v>
          </cell>
          <cell r="JJ79">
            <v>166.82267041</v>
          </cell>
          <cell r="JK79">
            <v>0</v>
          </cell>
          <cell r="JL79">
            <v>7.0890000000000004</v>
          </cell>
          <cell r="JM79">
            <v>0</v>
          </cell>
          <cell r="JN79">
            <v>126.196</v>
          </cell>
          <cell r="JO79">
            <v>126.196</v>
          </cell>
          <cell r="JP79">
            <v>0</v>
          </cell>
          <cell r="JQ79">
            <v>0</v>
          </cell>
          <cell r="JR79">
            <v>1</v>
          </cell>
          <cell r="JS79">
            <v>0</v>
          </cell>
          <cell r="JT79">
            <v>1</v>
          </cell>
          <cell r="JU79">
            <v>342.77081932999999</v>
          </cell>
          <cell r="JV79">
            <v>0</v>
          </cell>
          <cell r="JW79">
            <v>17.832999999999998</v>
          </cell>
          <cell r="JX79">
            <v>0</v>
          </cell>
          <cell r="JY79">
            <v>250.94800000000001</v>
          </cell>
          <cell r="JZ79">
            <v>250.94800000000001</v>
          </cell>
          <cell r="KA79">
            <v>0</v>
          </cell>
          <cell r="KB79">
            <v>0</v>
          </cell>
          <cell r="KC79">
            <v>32</v>
          </cell>
          <cell r="KD79">
            <v>0</v>
          </cell>
          <cell r="KE79">
            <v>32</v>
          </cell>
          <cell r="KF79">
            <v>694.4617517800001</v>
          </cell>
          <cell r="KG79">
            <v>0</v>
          </cell>
          <cell r="KH79">
            <v>91.14</v>
          </cell>
          <cell r="KI79">
            <v>0</v>
          </cell>
          <cell r="KJ79">
            <v>184.57</v>
          </cell>
          <cell r="KK79">
            <v>184.57</v>
          </cell>
          <cell r="KL79">
            <v>0</v>
          </cell>
          <cell r="KM79">
            <v>0</v>
          </cell>
          <cell r="KN79">
            <v>40</v>
          </cell>
          <cell r="KO79">
            <v>0</v>
          </cell>
          <cell r="KP79">
            <v>40</v>
          </cell>
          <cell r="KQ79">
            <v>2260.7991674700006</v>
          </cell>
          <cell r="KR79">
            <v>0</v>
          </cell>
          <cell r="KS79">
            <v>42.935000000000002</v>
          </cell>
          <cell r="KT79">
            <v>0</v>
          </cell>
          <cell r="KU79">
            <v>136.41400000000002</v>
          </cell>
          <cell r="KV79">
            <v>76.713999999999999</v>
          </cell>
          <cell r="KW79">
            <v>0</v>
          </cell>
          <cell r="KX79">
            <v>59.7</v>
          </cell>
          <cell r="KY79">
            <v>4727</v>
          </cell>
          <cell r="KZ79">
            <v>0</v>
          </cell>
          <cell r="LA79">
            <v>4727</v>
          </cell>
          <cell r="LB79">
            <v>2260.7991674700006</v>
          </cell>
          <cell r="LC79">
            <v>0</v>
          </cell>
          <cell r="LD79">
            <v>42.935000000000002</v>
          </cell>
          <cell r="LE79">
            <v>0</v>
          </cell>
          <cell r="LF79">
            <v>136.41400000000002</v>
          </cell>
          <cell r="LG79">
            <v>76.713999999999999</v>
          </cell>
          <cell r="LH79">
            <v>0</v>
          </cell>
          <cell r="LI79">
            <v>59.7</v>
          </cell>
          <cell r="LJ79">
            <v>4727</v>
          </cell>
          <cell r="LK79">
            <v>0</v>
          </cell>
          <cell r="LL79">
            <v>4727</v>
          </cell>
          <cell r="LQ79">
            <v>0</v>
          </cell>
          <cell r="LR79">
            <v>165.4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 t="str">
            <v>нд</v>
          </cell>
          <cell r="OM79" t="str">
            <v>нд</v>
          </cell>
          <cell r="ON79" t="str">
            <v>нд</v>
          </cell>
          <cell r="OO79" t="str">
            <v>нд</v>
          </cell>
          <cell r="OP79" t="str">
            <v>нд</v>
          </cell>
          <cell r="OT79">
            <v>19358.295430747363</v>
          </cell>
          <cell r="OV79">
            <v>1030.1889999999999</v>
          </cell>
          <cell r="OW79">
            <v>253.26600000000002</v>
          </cell>
          <cell r="OX79">
            <v>0</v>
          </cell>
          <cell r="OY79">
            <v>14426</v>
          </cell>
          <cell r="OZ79">
            <v>5437.2622816000003</v>
          </cell>
        </row>
        <row r="80">
          <cell r="A80" t="str">
            <v>Г</v>
          </cell>
          <cell r="B80" t="str">
            <v>1.1.4</v>
          </cell>
          <cell r="C80" t="str">
            <v>Прочее новое строительство объектов электросетевого хозяйства, всего, в том числе:</v>
          </cell>
          <cell r="D80" t="str">
            <v>Г</v>
          </cell>
          <cell r="E80">
            <v>1429.6878992511763</v>
          </cell>
          <cell r="H80">
            <v>1255.3777891645</v>
          </cell>
          <cell r="J80">
            <v>4178.8619320821772</v>
          </cell>
          <cell r="K80">
            <v>246.25972929667631</v>
          </cell>
          <cell r="L80">
            <v>3932.6022027855006</v>
          </cell>
          <cell r="M80">
            <v>818.12398278000001</v>
          </cell>
          <cell r="N80">
            <v>0</v>
          </cell>
          <cell r="O80">
            <v>245.11748446749993</v>
          </cell>
          <cell r="P80">
            <v>749.55393913499995</v>
          </cell>
          <cell r="Q80">
            <v>2119.8067964030001</v>
          </cell>
          <cell r="R80">
            <v>78.271175120000279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78.271175120000279</v>
          </cell>
          <cell r="X80">
            <v>10.74012901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10.74012901</v>
          </cell>
          <cell r="AD80">
            <v>33.758552299999998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33.758552299999998</v>
          </cell>
          <cell r="AJ80">
            <v>5.5788119199999997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5.5788119199999997</v>
          </cell>
          <cell r="AP80">
            <v>28.193681890000292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28.193681890000292</v>
          </cell>
          <cell r="AV80">
            <v>28.193681890000292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28.193681890000292</v>
          </cell>
          <cell r="BB80">
            <v>1</v>
          </cell>
          <cell r="BC80" t="str">
            <v/>
          </cell>
          <cell r="BD80">
            <v>3</v>
          </cell>
          <cell r="BE80" t="str">
            <v/>
          </cell>
          <cell r="BF80" t="str">
            <v>1 3</v>
          </cell>
          <cell r="BG80">
            <v>71.94961920999998</v>
          </cell>
          <cell r="BH80">
            <v>0</v>
          </cell>
          <cell r="BI80">
            <v>0</v>
          </cell>
          <cell r="BJ80">
            <v>4.4408920985006262E-15</v>
          </cell>
          <cell r="BK80">
            <v>0</v>
          </cell>
          <cell r="BL80">
            <v>71.94961920999998</v>
          </cell>
          <cell r="BM80">
            <v>10.74012901</v>
          </cell>
          <cell r="BN80">
            <v>0</v>
          </cell>
          <cell r="BO80">
            <v>0</v>
          </cell>
          <cell r="BP80">
            <v>8.9501075083333337</v>
          </cell>
          <cell r="BQ80">
            <v>0</v>
          </cell>
          <cell r="BR80">
            <v>1.7900215016666663</v>
          </cell>
          <cell r="BS80">
            <v>33.758552299999998</v>
          </cell>
          <cell r="BT80">
            <v>0</v>
          </cell>
          <cell r="BU80">
            <v>0</v>
          </cell>
          <cell r="BV80">
            <v>-8.9501075083333301</v>
          </cell>
          <cell r="BW80">
            <v>0</v>
          </cell>
          <cell r="BX80">
            <v>42.70865980833333</v>
          </cell>
          <cell r="BY80">
            <v>5.5788119199999997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5.5788119199999997</v>
          </cell>
          <cell r="CE80">
            <v>21.87212598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21.87212598</v>
          </cell>
          <cell r="CK80">
            <v>21.87212598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21.87212598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11773.071493446381</v>
          </cell>
          <cell r="CY80">
            <v>2007.6103241393257</v>
          </cell>
          <cell r="CZ80">
            <v>3841.5348877713004</v>
          </cell>
          <cell r="DA80">
            <v>3963.2928893735866</v>
          </cell>
          <cell r="DB80">
            <v>1960.6333921621663</v>
          </cell>
          <cell r="DE80">
            <v>1054.7307892400001</v>
          </cell>
          <cell r="DG80">
            <v>2802.1222220936761</v>
          </cell>
          <cell r="DH80">
            <v>153.71211154367597</v>
          </cell>
          <cell r="DI80">
            <v>2648.4101105499999</v>
          </cell>
          <cell r="DJ80">
            <v>221.79169244000005</v>
          </cell>
          <cell r="DK80">
            <v>951.39924857999995</v>
          </cell>
          <cell r="DL80">
            <v>1337.37306115</v>
          </cell>
          <cell r="DM80">
            <v>137.84610837999995</v>
          </cell>
          <cell r="DN80">
            <v>7232.8990647759756</v>
          </cell>
          <cell r="DS80">
            <v>221.07634505263158</v>
          </cell>
          <cell r="DT80">
            <v>970.22431536842123</v>
          </cell>
          <cell r="DU80">
            <v>982.58513645830863</v>
          </cell>
          <cell r="DV80">
            <v>5059.0132678966138</v>
          </cell>
          <cell r="DW80">
            <v>5059.0132678966138</v>
          </cell>
          <cell r="DX80">
            <v>1</v>
          </cell>
          <cell r="DY80">
            <v>1</v>
          </cell>
          <cell r="DZ80" t="str">
            <v/>
          </cell>
          <cell r="EA80" t="str">
            <v/>
          </cell>
          <cell r="EB80" t="str">
            <v>1 1</v>
          </cell>
          <cell r="EC80">
            <v>3466.8500087699999</v>
          </cell>
          <cell r="ED80">
            <v>36.684146650000002</v>
          </cell>
          <cell r="EE80">
            <v>1997.2028118200003</v>
          </cell>
          <cell r="EF80">
            <v>1190.2507855899999</v>
          </cell>
          <cell r="EG80">
            <v>242.71226471</v>
          </cell>
          <cell r="EH80">
            <v>210.02252780000003</v>
          </cell>
          <cell r="EI80">
            <v>3.2610385900000001</v>
          </cell>
          <cell r="EJ80">
            <v>51.45580812</v>
          </cell>
          <cell r="EK80">
            <v>131.85455195</v>
          </cell>
          <cell r="EL80">
            <v>23.451129139999999</v>
          </cell>
          <cell r="EM80">
            <v>921.71309960000008</v>
          </cell>
          <cell r="EN80">
            <v>14.308171959999999</v>
          </cell>
          <cell r="EO80">
            <v>284.17694648000003</v>
          </cell>
          <cell r="EP80">
            <v>537.84153619999995</v>
          </cell>
          <cell r="EQ80">
            <v>85.386444959999992</v>
          </cell>
          <cell r="ER80">
            <v>933.33469089999994</v>
          </cell>
          <cell r="ES80">
            <v>7.9436274600000001</v>
          </cell>
          <cell r="ET80">
            <v>776.0449337099999</v>
          </cell>
          <cell r="EU80">
            <v>97.98565576</v>
          </cell>
          <cell r="EV80">
            <v>51.360473970000008</v>
          </cell>
          <cell r="EW80">
            <v>1401.7796904700001</v>
          </cell>
          <cell r="EX80">
            <v>11.171308639999999</v>
          </cell>
          <cell r="EY80">
            <v>885.52512351000007</v>
          </cell>
          <cell r="EZ80">
            <v>422.56904168</v>
          </cell>
          <cell r="FA80">
            <v>82.514216639999972</v>
          </cell>
          <cell r="FB80">
            <v>1401.7796904700001</v>
          </cell>
          <cell r="FC80">
            <v>11.171308639999999</v>
          </cell>
          <cell r="FD80">
            <v>885.52512351000007</v>
          </cell>
          <cell r="FE80">
            <v>422.56904168</v>
          </cell>
          <cell r="FF80">
            <v>82.514216639999972</v>
          </cell>
          <cell r="FG80">
            <v>1</v>
          </cell>
          <cell r="FH80">
            <v>1</v>
          </cell>
          <cell r="FI80" t="str">
            <v/>
          </cell>
          <cell r="FJ80" t="str">
            <v/>
          </cell>
          <cell r="FK80" t="str">
            <v>1 1</v>
          </cell>
          <cell r="FN80">
            <v>11773.071493446381</v>
          </cell>
          <cell r="FO80">
            <v>0</v>
          </cell>
          <cell r="FP80">
            <v>410.43100000000004</v>
          </cell>
          <cell r="FQ80">
            <v>0</v>
          </cell>
          <cell r="FR80">
            <v>1452.1193482625131</v>
          </cell>
          <cell r="FS80">
            <v>1310.5793482625131</v>
          </cell>
          <cell r="FT80">
            <v>73.739999999999995</v>
          </cell>
          <cell r="FU80">
            <v>67.8</v>
          </cell>
          <cell r="FV80">
            <v>123369</v>
          </cell>
          <cell r="FW80">
            <v>0</v>
          </cell>
          <cell r="FX80">
            <v>123369</v>
          </cell>
          <cell r="FZ80">
            <v>758.40588715000001</v>
          </cell>
          <cell r="GA80">
            <v>0</v>
          </cell>
          <cell r="GB80">
            <v>14.109</v>
          </cell>
          <cell r="GC80">
            <v>0</v>
          </cell>
          <cell r="GD80">
            <v>323.55900000000003</v>
          </cell>
          <cell r="GE80">
            <v>323.55900000000003</v>
          </cell>
          <cell r="GF80">
            <v>0</v>
          </cell>
          <cell r="GG80">
            <v>0</v>
          </cell>
          <cell r="GH80">
            <v>5039</v>
          </cell>
          <cell r="GI80">
            <v>0</v>
          </cell>
          <cell r="GJ80">
            <v>5039</v>
          </cell>
          <cell r="GK80">
            <v>3254.0160665748567</v>
          </cell>
          <cell r="GL80">
            <v>0</v>
          </cell>
          <cell r="GM80">
            <v>148.66199999999998</v>
          </cell>
          <cell r="GN80">
            <v>0</v>
          </cell>
          <cell r="GO80">
            <v>719.05332527825828</v>
          </cell>
          <cell r="GP80">
            <v>657.83932527825834</v>
          </cell>
          <cell r="GQ80">
            <v>0</v>
          </cell>
          <cell r="GR80">
            <v>61.213999999999999</v>
          </cell>
          <cell r="GS80">
            <v>2276</v>
          </cell>
          <cell r="GT80">
            <v>0</v>
          </cell>
          <cell r="GU80">
            <v>2276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3254.0160665748567</v>
          </cell>
          <cell r="ID80">
            <v>0</v>
          </cell>
          <cell r="IE80">
            <v>148.66199999999998</v>
          </cell>
          <cell r="IF80">
            <v>0</v>
          </cell>
          <cell r="IG80">
            <v>719.05332527825828</v>
          </cell>
          <cell r="IH80">
            <v>657.83932527825834</v>
          </cell>
          <cell r="II80">
            <v>0</v>
          </cell>
          <cell r="IJ80">
            <v>61.213999999999999</v>
          </cell>
          <cell r="IK80">
            <v>2276</v>
          </cell>
          <cell r="IL80">
            <v>0</v>
          </cell>
          <cell r="IM80">
            <v>2276</v>
          </cell>
          <cell r="IN80">
            <v>3254.0160665748567</v>
          </cell>
          <cell r="IO80">
            <v>0</v>
          </cell>
          <cell r="IP80">
            <v>148.66199999999998</v>
          </cell>
          <cell r="IQ80">
            <v>0</v>
          </cell>
          <cell r="IR80">
            <v>719.05332527825828</v>
          </cell>
          <cell r="IS80">
            <v>657.83932527825834</v>
          </cell>
          <cell r="IT80">
            <v>0</v>
          </cell>
          <cell r="IU80">
            <v>61.213999999999999</v>
          </cell>
          <cell r="IV80">
            <v>2276</v>
          </cell>
          <cell r="IW80">
            <v>0</v>
          </cell>
          <cell r="IX80">
            <v>2276</v>
          </cell>
          <cell r="IY80">
            <v>3464.8544089900006</v>
          </cell>
          <cell r="IZ80">
            <v>0</v>
          </cell>
          <cell r="JA80">
            <v>158.99700000000001</v>
          </cell>
          <cell r="JB80">
            <v>0</v>
          </cell>
          <cell r="JC80">
            <v>698.12799999999993</v>
          </cell>
          <cell r="JD80">
            <v>638.42799999999988</v>
          </cell>
          <cell r="JE80">
            <v>0</v>
          </cell>
          <cell r="JF80">
            <v>59.7</v>
          </cell>
          <cell r="JG80">
            <v>4800</v>
          </cell>
          <cell r="JH80">
            <v>0</v>
          </cell>
          <cell r="JI80">
            <v>4800</v>
          </cell>
          <cell r="JJ80">
            <v>166.82267041</v>
          </cell>
          <cell r="JK80">
            <v>0</v>
          </cell>
          <cell r="JL80">
            <v>7.0890000000000004</v>
          </cell>
          <cell r="JM80">
            <v>0</v>
          </cell>
          <cell r="JN80">
            <v>126.196</v>
          </cell>
          <cell r="JO80">
            <v>126.196</v>
          </cell>
          <cell r="JP80">
            <v>0</v>
          </cell>
          <cell r="JQ80">
            <v>0</v>
          </cell>
          <cell r="JR80">
            <v>1</v>
          </cell>
          <cell r="JS80">
            <v>0</v>
          </cell>
          <cell r="JT80">
            <v>1</v>
          </cell>
          <cell r="JU80">
            <v>342.77081932999999</v>
          </cell>
          <cell r="JV80">
            <v>0</v>
          </cell>
          <cell r="JW80">
            <v>17.832999999999998</v>
          </cell>
          <cell r="JX80">
            <v>0</v>
          </cell>
          <cell r="JY80">
            <v>250.94800000000001</v>
          </cell>
          <cell r="JZ80">
            <v>250.94800000000001</v>
          </cell>
          <cell r="KA80">
            <v>0</v>
          </cell>
          <cell r="KB80">
            <v>0</v>
          </cell>
          <cell r="KC80">
            <v>32</v>
          </cell>
          <cell r="KD80">
            <v>0</v>
          </cell>
          <cell r="KE80">
            <v>32</v>
          </cell>
          <cell r="KF80">
            <v>694.4617517800001</v>
          </cell>
          <cell r="KG80">
            <v>0</v>
          </cell>
          <cell r="KH80">
            <v>91.14</v>
          </cell>
          <cell r="KI80">
            <v>0</v>
          </cell>
          <cell r="KJ80">
            <v>184.57</v>
          </cell>
          <cell r="KK80">
            <v>184.57</v>
          </cell>
          <cell r="KL80">
            <v>0</v>
          </cell>
          <cell r="KM80">
            <v>0</v>
          </cell>
          <cell r="KN80">
            <v>40</v>
          </cell>
          <cell r="KO80">
            <v>0</v>
          </cell>
          <cell r="KP80">
            <v>40</v>
          </cell>
          <cell r="KQ80">
            <v>2260.7991674700006</v>
          </cell>
          <cell r="KR80">
            <v>0</v>
          </cell>
          <cell r="KS80">
            <v>42.935000000000002</v>
          </cell>
          <cell r="KT80">
            <v>0</v>
          </cell>
          <cell r="KU80">
            <v>136.41400000000002</v>
          </cell>
          <cell r="KV80">
            <v>76.713999999999999</v>
          </cell>
          <cell r="KW80">
            <v>0</v>
          </cell>
          <cell r="KX80">
            <v>59.7</v>
          </cell>
          <cell r="KY80">
            <v>4727</v>
          </cell>
          <cell r="KZ80">
            <v>0</v>
          </cell>
          <cell r="LA80">
            <v>4727</v>
          </cell>
          <cell r="LB80">
            <v>2260.7991674700006</v>
          </cell>
          <cell r="LC80">
            <v>0</v>
          </cell>
          <cell r="LD80">
            <v>42.935000000000002</v>
          </cell>
          <cell r="LE80">
            <v>0</v>
          </cell>
          <cell r="LF80">
            <v>136.41400000000002</v>
          </cell>
          <cell r="LG80">
            <v>76.713999999999999</v>
          </cell>
          <cell r="LH80">
            <v>0</v>
          </cell>
          <cell r="LI80">
            <v>59.7</v>
          </cell>
          <cell r="LJ80">
            <v>4727</v>
          </cell>
          <cell r="LK80">
            <v>0</v>
          </cell>
          <cell r="LL80">
            <v>4727</v>
          </cell>
          <cell r="LQ80">
            <v>0</v>
          </cell>
          <cell r="LR80">
            <v>165.4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 t="str">
            <v>нд</v>
          </cell>
          <cell r="OM80" t="str">
            <v>нд</v>
          </cell>
          <cell r="ON80" t="str">
            <v>нд</v>
          </cell>
          <cell r="OO80" t="str">
            <v>нд</v>
          </cell>
          <cell r="OP80" t="str">
            <v>нд</v>
          </cell>
          <cell r="OT80">
            <v>19358.295430747363</v>
          </cell>
          <cell r="OV80">
            <v>1030.1889999999999</v>
          </cell>
          <cell r="OW80">
            <v>253.26600000000002</v>
          </cell>
          <cell r="OX80">
            <v>0</v>
          </cell>
          <cell r="OY80">
            <v>14426</v>
          </cell>
          <cell r="OZ80">
            <v>5437.2622816000003</v>
          </cell>
        </row>
        <row r="81">
          <cell r="A81" t="str">
            <v>L_Che367</v>
          </cell>
          <cell r="B81" t="str">
            <v>1.1.4</v>
          </cell>
          <cell r="C81" t="str">
    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D81" t="str">
            <v>L_Che367</v>
          </cell>
          <cell r="E81">
            <v>125.10096569299998</v>
          </cell>
          <cell r="H81">
            <v>125.10096569299998</v>
          </cell>
          <cell r="J81">
            <v>59.394362220999987</v>
          </cell>
          <cell r="K81">
            <v>8.6026155899999992</v>
          </cell>
          <cell r="L81">
            <v>50.791746630999988</v>
          </cell>
          <cell r="M81">
            <v>0</v>
          </cell>
          <cell r="N81">
            <v>0</v>
          </cell>
          <cell r="O81">
            <v>1.15255555</v>
          </cell>
          <cell r="P81">
            <v>0</v>
          </cell>
          <cell r="Q81">
            <v>49.639191080999993</v>
          </cell>
          <cell r="R81">
            <v>8.6026155899999956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8.6026155899999956</v>
          </cell>
          <cell r="X81">
            <v>2.0039895200000002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2.0039895200000002</v>
          </cell>
          <cell r="AD81">
            <v>1.1617441900000001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1.1617441900000001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5.4368818799999952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5.4368818799999952</v>
          </cell>
          <cell r="AV81">
            <v>5.4368818799999952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5.4368818799999952</v>
          </cell>
          <cell r="BB81">
            <v>1</v>
          </cell>
          <cell r="BC81" t="str">
            <v/>
          </cell>
          <cell r="BD81" t="str">
            <v/>
          </cell>
          <cell r="BE81" t="str">
            <v/>
          </cell>
          <cell r="BF81" t="str">
            <v>1</v>
          </cell>
          <cell r="BG81">
            <v>8.6026155899999992</v>
          </cell>
          <cell r="BH81">
            <v>0</v>
          </cell>
          <cell r="BI81">
            <v>0</v>
          </cell>
          <cell r="BJ81">
            <v>-3.1086244689504383E-15</v>
          </cell>
          <cell r="BK81">
            <v>0</v>
          </cell>
          <cell r="BL81">
            <v>8.6026155900000028</v>
          </cell>
          <cell r="BM81">
            <v>2.0039895200000002</v>
          </cell>
          <cell r="BN81">
            <v>0</v>
          </cell>
          <cell r="BO81">
            <v>0</v>
          </cell>
          <cell r="BP81">
            <v>1.669991266666667</v>
          </cell>
          <cell r="BQ81">
            <v>0</v>
          </cell>
          <cell r="BR81">
            <v>0.33399825333333322</v>
          </cell>
          <cell r="BS81">
            <v>1.1617441900000001</v>
          </cell>
          <cell r="BT81">
            <v>0</v>
          </cell>
          <cell r="BU81">
            <v>0</v>
          </cell>
          <cell r="BV81">
            <v>-1.6699912666666701</v>
          </cell>
          <cell r="BW81">
            <v>0</v>
          </cell>
          <cell r="BX81">
            <v>2.8317354566666699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5.4368818799999996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5.4368818799999996</v>
          </cell>
          <cell r="CK81">
            <v>5.4368818799999996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5.4368818799999996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104.91409443999999</v>
          </cell>
          <cell r="CY81">
            <v>8.0798650599999995</v>
          </cell>
          <cell r="CZ81">
            <v>63.808043900000001</v>
          </cell>
          <cell r="DA81">
            <v>23.855223460000001</v>
          </cell>
          <cell r="DB81">
            <v>9.1709620199999797</v>
          </cell>
          <cell r="DE81">
            <v>104.91409444</v>
          </cell>
          <cell r="DG81">
            <v>47.661264169999988</v>
          </cell>
          <cell r="DH81">
            <v>2.0039895199999904</v>
          </cell>
          <cell r="DI81">
            <v>45.657274649999998</v>
          </cell>
          <cell r="DJ81">
            <v>0</v>
          </cell>
          <cell r="DK81">
            <v>30.73554966</v>
          </cell>
          <cell r="DL81">
            <v>9.5326688700000002</v>
          </cell>
          <cell r="DM81">
            <v>5.3890561200000002</v>
          </cell>
          <cell r="DN81">
            <v>2.0039895200000002</v>
          </cell>
          <cell r="DS81">
            <v>2.0039895200000002</v>
          </cell>
          <cell r="DT81">
            <v>0</v>
          </cell>
          <cell r="DU81">
            <v>0</v>
          </cell>
          <cell r="DV81">
            <v>0</v>
          </cell>
          <cell r="DW81">
            <v>0</v>
          </cell>
          <cell r="DX81">
            <v>1</v>
          </cell>
          <cell r="DY81" t="str">
            <v/>
          </cell>
          <cell r="DZ81" t="str">
            <v/>
          </cell>
          <cell r="EA81" t="str">
            <v/>
          </cell>
          <cell r="EB81" t="str">
            <v>1</v>
          </cell>
          <cell r="EC81">
            <v>2.0039895200000002</v>
          </cell>
          <cell r="ED81">
            <v>0</v>
          </cell>
          <cell r="EE81">
            <v>0</v>
          </cell>
          <cell r="EF81">
            <v>0</v>
          </cell>
          <cell r="EG81">
            <v>2.0039895200000002</v>
          </cell>
          <cell r="EH81">
            <v>2.0039895200000002</v>
          </cell>
          <cell r="EI81">
            <v>0</v>
          </cell>
          <cell r="EJ81">
            <v>0</v>
          </cell>
          <cell r="EK81">
            <v>0</v>
          </cell>
          <cell r="EL81">
            <v>2.0039895200000002</v>
          </cell>
          <cell r="EM81">
            <v>0</v>
          </cell>
          <cell r="EN81">
            <v>0</v>
          </cell>
          <cell r="EO81">
            <v>0</v>
          </cell>
          <cell r="EP81">
            <v>0</v>
          </cell>
          <cell r="EQ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E81">
            <v>0</v>
          </cell>
          <cell r="FF81">
            <v>0</v>
          </cell>
          <cell r="FG81">
            <v>1</v>
          </cell>
          <cell r="FH81" t="str">
            <v/>
          </cell>
          <cell r="FI81" t="str">
            <v/>
          </cell>
          <cell r="FJ81" t="str">
            <v/>
          </cell>
          <cell r="FK81" t="str">
            <v>1</v>
          </cell>
          <cell r="FN81">
            <v>104.91409443999999</v>
          </cell>
          <cell r="FO81">
            <v>0</v>
          </cell>
          <cell r="FP81">
            <v>6.75</v>
          </cell>
          <cell r="FQ81">
            <v>0</v>
          </cell>
          <cell r="FR81">
            <v>62.09</v>
          </cell>
          <cell r="FS81">
            <v>62.09</v>
          </cell>
          <cell r="FT81">
            <v>0</v>
          </cell>
          <cell r="FU81">
            <v>0</v>
          </cell>
          <cell r="FV81">
            <v>0</v>
          </cell>
          <cell r="FW81">
            <v>0</v>
          </cell>
          <cell r="FX81">
            <v>0</v>
          </cell>
          <cell r="FZ81">
            <v>0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0</v>
          </cell>
          <cell r="GI81">
            <v>0</v>
          </cell>
          <cell r="GJ81">
            <v>0</v>
          </cell>
          <cell r="GK81">
            <v>104.91409444</v>
          </cell>
          <cell r="GL81">
            <v>0</v>
          </cell>
          <cell r="GM81">
            <v>6.75</v>
          </cell>
          <cell r="GN81">
            <v>0</v>
          </cell>
          <cell r="GO81">
            <v>62.09</v>
          </cell>
          <cell r="GP81">
            <v>62.09</v>
          </cell>
          <cell r="GQ81">
            <v>0</v>
          </cell>
          <cell r="GR81">
            <v>0</v>
          </cell>
          <cell r="GS81">
            <v>0</v>
          </cell>
          <cell r="GT81">
            <v>0</v>
          </cell>
          <cell r="GU81">
            <v>0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104.91409444</v>
          </cell>
          <cell r="ID81">
            <v>0</v>
          </cell>
          <cell r="IE81">
            <v>6.75</v>
          </cell>
          <cell r="IF81">
            <v>0</v>
          </cell>
          <cell r="IG81">
            <v>62.09</v>
          </cell>
          <cell r="IH81">
            <v>62.09</v>
          </cell>
          <cell r="II81">
            <v>0</v>
          </cell>
          <cell r="IJ81">
            <v>0</v>
          </cell>
          <cell r="IK81">
            <v>0</v>
          </cell>
          <cell r="IL81">
            <v>0</v>
          </cell>
          <cell r="IM81">
            <v>0</v>
          </cell>
          <cell r="IN81">
            <v>104.91409444</v>
          </cell>
          <cell r="IO81">
            <v>0</v>
          </cell>
          <cell r="IP81">
            <v>6.75</v>
          </cell>
          <cell r="IQ81">
            <v>0</v>
          </cell>
          <cell r="IR81">
            <v>62.09</v>
          </cell>
          <cell r="IS81">
            <v>62.09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104.91409444</v>
          </cell>
          <cell r="IZ81">
            <v>0</v>
          </cell>
          <cell r="JA81">
            <v>6.75</v>
          </cell>
          <cell r="JB81">
            <v>0</v>
          </cell>
          <cell r="JC81">
            <v>62.09</v>
          </cell>
          <cell r="JD81">
            <v>62.09</v>
          </cell>
          <cell r="JE81">
            <v>0</v>
          </cell>
          <cell r="JF81">
            <v>0</v>
          </cell>
          <cell r="JG81">
            <v>0</v>
          </cell>
          <cell r="JH81">
            <v>0</v>
          </cell>
          <cell r="JI81">
            <v>0</v>
          </cell>
          <cell r="JJ81">
            <v>0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0</v>
          </cell>
          <cell r="JS81">
            <v>0</v>
          </cell>
          <cell r="JT81">
            <v>0</v>
          </cell>
          <cell r="JU81">
            <v>104.91409444</v>
          </cell>
          <cell r="JV81">
            <v>0</v>
          </cell>
          <cell r="JW81">
            <v>6.75</v>
          </cell>
          <cell r="JX81">
            <v>0</v>
          </cell>
          <cell r="JY81">
            <v>62.09</v>
          </cell>
          <cell r="JZ81">
            <v>62.09</v>
          </cell>
          <cell r="KA81">
            <v>0</v>
          </cell>
          <cell r="KB81">
            <v>0</v>
          </cell>
          <cell r="KC81">
            <v>0</v>
          </cell>
          <cell r="KD81">
            <v>0</v>
          </cell>
          <cell r="KE81">
            <v>0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0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0</v>
          </cell>
          <cell r="LK81">
            <v>0</v>
          </cell>
          <cell r="LL81">
            <v>0</v>
          </cell>
          <cell r="LQ81">
            <v>0</v>
          </cell>
          <cell r="LR81">
            <v>0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>
            <v>2019</v>
          </cell>
          <cell r="OM81">
            <v>2024</v>
          </cell>
          <cell r="ON81">
            <v>2024</v>
          </cell>
          <cell r="OO81">
            <v>2024</v>
          </cell>
          <cell r="OP81" t="str">
            <v>з</v>
          </cell>
          <cell r="OT81">
            <v>125.10096569299998</v>
          </cell>
          <cell r="OV81">
            <v>62.09</v>
          </cell>
          <cell r="OW81">
            <v>6.75</v>
          </cell>
          <cell r="OX81">
            <v>0</v>
          </cell>
          <cell r="OY81">
            <v>0</v>
          </cell>
          <cell r="OZ81">
            <v>104.91409444</v>
          </cell>
        </row>
        <row r="82">
          <cell r="A82" t="str">
            <v>L_Che368</v>
          </cell>
          <cell r="B82" t="str">
            <v>1.1.4</v>
          </cell>
          <cell r="C82" t="str">
    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D82" t="str">
            <v>L_Che368</v>
          </cell>
          <cell r="E82">
            <v>52.253464624499998</v>
          </cell>
          <cell r="H82">
            <v>52.253464624499998</v>
          </cell>
          <cell r="J82">
            <v>36.089907008499999</v>
          </cell>
          <cell r="K82">
            <v>5.4497405799999967</v>
          </cell>
          <cell r="L82">
            <v>30.640166428500002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30.640166428500002</v>
          </cell>
          <cell r="R82">
            <v>5.4497405799999985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5.4497405799999985</v>
          </cell>
          <cell r="X82">
            <v>2.5844795199999999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2.5844795199999999</v>
          </cell>
          <cell r="AD82">
            <v>2.8652610599999986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2.8652610599999986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1</v>
          </cell>
          <cell r="BC82" t="str">
            <v/>
          </cell>
          <cell r="BD82" t="str">
            <v/>
          </cell>
          <cell r="BE82" t="str">
            <v/>
          </cell>
          <cell r="BF82" t="str">
            <v>1</v>
          </cell>
          <cell r="BG82">
            <v>5.4497405800000003</v>
          </cell>
          <cell r="BH82">
            <v>0</v>
          </cell>
          <cell r="BI82">
            <v>0</v>
          </cell>
          <cell r="BJ82">
            <v>3.5527136788005009E-15</v>
          </cell>
          <cell r="BK82">
            <v>0</v>
          </cell>
          <cell r="BL82">
            <v>5.4497405799999967</v>
          </cell>
          <cell r="BM82">
            <v>2.5844795199999999</v>
          </cell>
          <cell r="BN82">
            <v>0</v>
          </cell>
          <cell r="BO82">
            <v>0</v>
          </cell>
          <cell r="BP82">
            <v>2.1537329333333335</v>
          </cell>
          <cell r="BQ82">
            <v>0</v>
          </cell>
          <cell r="BR82">
            <v>0.43074658666666643</v>
          </cell>
          <cell r="BS82">
            <v>2.8652610599999999</v>
          </cell>
          <cell r="BT82">
            <v>0</v>
          </cell>
          <cell r="BU82">
            <v>0</v>
          </cell>
          <cell r="BV82">
            <v>-2.1537329333333299</v>
          </cell>
          <cell r="BW82">
            <v>0</v>
          </cell>
          <cell r="BX82">
            <v>5.0189939933333303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44.037289119999997</v>
          </cell>
          <cell r="CY82">
            <v>4.4702491799999997</v>
          </cell>
          <cell r="CZ82">
            <v>26.557473900000002</v>
          </cell>
          <cell r="DA82">
            <v>8.0222339500000004</v>
          </cell>
          <cell r="DB82">
            <v>4.9873320899999953</v>
          </cell>
          <cell r="DE82">
            <v>44.037289119999997</v>
          </cell>
          <cell r="DG82">
            <v>30.059782819999995</v>
          </cell>
          <cell r="DH82">
            <v>2.584479519999995</v>
          </cell>
          <cell r="DI82">
            <v>27.4753033</v>
          </cell>
          <cell r="DJ82">
            <v>0</v>
          </cell>
          <cell r="DK82">
            <v>17.68731494</v>
          </cell>
          <cell r="DL82">
            <v>7.9746671999999998</v>
          </cell>
          <cell r="DM82">
            <v>1.8133211600000001</v>
          </cell>
          <cell r="DN82">
            <v>2.5844795199999986</v>
          </cell>
          <cell r="DS82">
            <v>2.5844795199999986</v>
          </cell>
          <cell r="DT82">
            <v>0</v>
          </cell>
          <cell r="DU82">
            <v>0</v>
          </cell>
          <cell r="DV82">
            <v>0</v>
          </cell>
          <cell r="DW82">
            <v>0</v>
          </cell>
          <cell r="DX82">
            <v>1</v>
          </cell>
          <cell r="DY82" t="str">
            <v/>
          </cell>
          <cell r="DZ82" t="str">
            <v/>
          </cell>
          <cell r="EA82" t="str">
            <v/>
          </cell>
          <cell r="EB82" t="str">
            <v>1</v>
          </cell>
          <cell r="EC82">
            <v>2.5844795199999986</v>
          </cell>
          <cell r="ED82">
            <v>0</v>
          </cell>
          <cell r="EE82">
            <v>0</v>
          </cell>
          <cell r="EF82">
            <v>0</v>
          </cell>
          <cell r="EG82">
            <v>2.5844795199999986</v>
          </cell>
          <cell r="EH82">
            <v>2.5844795199999986</v>
          </cell>
          <cell r="EI82">
            <v>0</v>
          </cell>
          <cell r="EJ82">
            <v>0</v>
          </cell>
          <cell r="EK82">
            <v>0</v>
          </cell>
          <cell r="EL82">
            <v>2.5844795199999986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>
            <v>1</v>
          </cell>
          <cell r="FH82" t="str">
            <v/>
          </cell>
          <cell r="FI82" t="str">
            <v/>
          </cell>
          <cell r="FJ82" t="str">
            <v/>
          </cell>
          <cell r="FK82" t="str">
            <v>1</v>
          </cell>
          <cell r="FN82">
            <v>44.037289119999997</v>
          </cell>
          <cell r="FO82">
            <v>0</v>
          </cell>
          <cell r="FP82">
            <v>2.129</v>
          </cell>
          <cell r="FQ82">
            <v>0</v>
          </cell>
          <cell r="FR82">
            <v>31.146999999999998</v>
          </cell>
          <cell r="FS82">
            <v>31.146999999999998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44.037289119999997</v>
          </cell>
          <cell r="GL82">
            <v>0</v>
          </cell>
          <cell r="GM82">
            <v>2.129</v>
          </cell>
          <cell r="GN82">
            <v>0</v>
          </cell>
          <cell r="GO82">
            <v>31.146999999999998</v>
          </cell>
          <cell r="GP82">
            <v>31.146999999999998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U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44.037289119999997</v>
          </cell>
          <cell r="ID82">
            <v>0</v>
          </cell>
          <cell r="IE82">
            <v>2.129</v>
          </cell>
          <cell r="IF82">
            <v>0</v>
          </cell>
          <cell r="IG82">
            <v>31.146999999999998</v>
          </cell>
          <cell r="IH82">
            <v>31.146999999999998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44.037289119999997</v>
          </cell>
          <cell r="IO82">
            <v>0</v>
          </cell>
          <cell r="IP82">
            <v>2.129</v>
          </cell>
          <cell r="IQ82">
            <v>0</v>
          </cell>
          <cell r="IR82">
            <v>31.146999999999998</v>
          </cell>
          <cell r="IS82">
            <v>31.146999999999998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44.037289119999997</v>
          </cell>
          <cell r="IZ82">
            <v>0</v>
          </cell>
          <cell r="JA82">
            <v>2.129</v>
          </cell>
          <cell r="JB82">
            <v>0</v>
          </cell>
          <cell r="JC82">
            <v>31.146999999999998</v>
          </cell>
          <cell r="JD82">
            <v>31.146999999999998</v>
          </cell>
          <cell r="JE82">
            <v>0</v>
          </cell>
          <cell r="JF82">
            <v>0</v>
          </cell>
          <cell r="JG82">
            <v>0</v>
          </cell>
          <cell r="JH82">
            <v>0</v>
          </cell>
          <cell r="JI82">
            <v>0</v>
          </cell>
          <cell r="JJ82">
            <v>44.037289119999997</v>
          </cell>
          <cell r="JK82">
            <v>0</v>
          </cell>
          <cell r="JL82">
            <v>2.129</v>
          </cell>
          <cell r="JM82">
            <v>0</v>
          </cell>
          <cell r="JN82">
            <v>31.146999999999998</v>
          </cell>
          <cell r="JO82">
            <v>31.146999999999998</v>
          </cell>
          <cell r="JP82">
            <v>0</v>
          </cell>
          <cell r="JQ82">
            <v>0</v>
          </cell>
          <cell r="JR82">
            <v>0</v>
          </cell>
          <cell r="JS82">
            <v>0</v>
          </cell>
          <cell r="JT82">
            <v>0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>
            <v>0</v>
          </cell>
          <cell r="LR82">
            <v>0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2019</v>
          </cell>
          <cell r="OM82">
            <v>2024</v>
          </cell>
          <cell r="ON82">
            <v>2024</v>
          </cell>
          <cell r="OO82">
            <v>2024</v>
          </cell>
          <cell r="OP82" t="str">
            <v>з</v>
          </cell>
          <cell r="OT82">
            <v>52.253464624499998</v>
          </cell>
          <cell r="OV82">
            <v>31.146999999999998</v>
          </cell>
          <cell r="OW82">
            <v>2.129</v>
          </cell>
          <cell r="OX82">
            <v>0</v>
          </cell>
          <cell r="OY82">
            <v>0</v>
          </cell>
          <cell r="OZ82">
            <v>44.037289119999997</v>
          </cell>
        </row>
        <row r="83">
          <cell r="A83" t="str">
            <v>L_Che369</v>
          </cell>
          <cell r="B83" t="str">
            <v>1.1.4</v>
          </cell>
          <cell r="C83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83" t="str">
            <v>L_Che369</v>
          </cell>
          <cell r="E83">
            <v>427.46484146067627</v>
          </cell>
          <cell r="H83">
            <v>253.15473137399997</v>
          </cell>
          <cell r="J83">
            <v>255.96614495667632</v>
          </cell>
          <cell r="K83">
            <v>186.4497611666763</v>
          </cell>
          <cell r="L83">
            <v>69.516383790000006</v>
          </cell>
          <cell r="M83">
            <v>0</v>
          </cell>
          <cell r="N83">
            <v>0</v>
          </cell>
          <cell r="O83">
            <v>0.4254240083333396</v>
          </cell>
          <cell r="P83">
            <v>0</v>
          </cell>
          <cell r="Q83">
            <v>69.090959781666669</v>
          </cell>
          <cell r="R83">
            <v>18.461206990000299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18.461206990000299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1.8077026199999999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1.8077026199999999</v>
          </cell>
          <cell r="AJ83">
            <v>5.5788119199999997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5.5788119199999997</v>
          </cell>
          <cell r="AP83">
            <v>11.074692450000299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11.074692450000299</v>
          </cell>
          <cell r="AV83">
            <v>11.074692450000299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11.074692450000299</v>
          </cell>
          <cell r="BB83" t="str">
            <v/>
          </cell>
          <cell r="BC83" t="str">
            <v/>
          </cell>
          <cell r="BD83">
            <v>3</v>
          </cell>
          <cell r="BE83" t="str">
            <v/>
          </cell>
          <cell r="BF83" t="str">
            <v>3</v>
          </cell>
          <cell r="BG83">
            <v>12.13965108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12.13965108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1.8077026199999999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1.8077026199999999</v>
          </cell>
          <cell r="BY83">
            <v>5.5788119199999997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5.5788119199999997</v>
          </cell>
          <cell r="CE83">
            <v>4.7531365399999999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4.7531365399999999</v>
          </cell>
          <cell r="CK83">
            <v>4.7531365399999999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4.7531365399999999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356.47487494367601</v>
          </cell>
          <cell r="CY83">
            <v>10.33075217</v>
          </cell>
          <cell r="CZ83">
            <v>289.11510100000004</v>
          </cell>
          <cell r="DA83">
            <v>47.065249000000009</v>
          </cell>
          <cell r="DB83">
            <v>9.9637727736759807</v>
          </cell>
          <cell r="DE83">
            <v>212.20998840999999</v>
          </cell>
          <cell r="DG83">
            <v>206.57438488367603</v>
          </cell>
          <cell r="DH83">
            <v>139.92672525367601</v>
          </cell>
          <cell r="DI83">
            <v>66.647659630000007</v>
          </cell>
          <cell r="DJ83">
            <v>0</v>
          </cell>
          <cell r="DK83">
            <v>44.952878630000001</v>
          </cell>
          <cell r="DL83">
            <v>13.80219509</v>
          </cell>
          <cell r="DM83">
            <v>7.8925859100000064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 t="str">
            <v/>
          </cell>
          <cell r="DY83" t="str">
            <v/>
          </cell>
          <cell r="DZ83" t="str">
            <v/>
          </cell>
          <cell r="EA83" t="str">
            <v/>
          </cell>
          <cell r="EB83">
            <v>0</v>
          </cell>
          <cell r="EC83">
            <v>-4.3381612800000013</v>
          </cell>
          <cell r="ED83">
            <v>0</v>
          </cell>
          <cell r="EE83">
            <v>-8.8783897700000001</v>
          </cell>
          <cell r="EF83">
            <v>-0.71982190999999995</v>
          </cell>
          <cell r="EG83">
            <v>5.2600503999999999</v>
          </cell>
          <cell r="EH83">
            <v>0</v>
          </cell>
          <cell r="EI83">
            <v>0</v>
          </cell>
          <cell r="EJ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0</v>
          </cell>
          <cell r="ER83">
            <v>-4.3381612800000013</v>
          </cell>
          <cell r="ES83">
            <v>0</v>
          </cell>
          <cell r="ET83">
            <v>-8.8783897700000001</v>
          </cell>
          <cell r="EU83">
            <v>-0.71982190999999995</v>
          </cell>
          <cell r="EV83">
            <v>5.2600503999999999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356.47487494367601</v>
          </cell>
          <cell r="FO83">
            <v>0</v>
          </cell>
          <cell r="FP83">
            <v>7.09</v>
          </cell>
          <cell r="FQ83">
            <v>0</v>
          </cell>
          <cell r="FR83">
            <v>242.328</v>
          </cell>
          <cell r="FS83">
            <v>242.328</v>
          </cell>
          <cell r="FT83">
            <v>0</v>
          </cell>
          <cell r="FU83">
            <v>0</v>
          </cell>
          <cell r="FV83">
            <v>0</v>
          </cell>
          <cell r="FW83">
            <v>0</v>
          </cell>
          <cell r="FX83">
            <v>0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216.54814969</v>
          </cell>
          <cell r="GL83">
            <v>0</v>
          </cell>
          <cell r="GM83">
            <v>6.14</v>
          </cell>
          <cell r="GN83">
            <v>0</v>
          </cell>
          <cell r="GO83">
            <v>184.58</v>
          </cell>
          <cell r="GP83">
            <v>184.58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216.54814969</v>
          </cell>
          <cell r="ID83">
            <v>0</v>
          </cell>
          <cell r="IE83">
            <v>6.14</v>
          </cell>
          <cell r="IF83">
            <v>0</v>
          </cell>
          <cell r="IG83">
            <v>184.58</v>
          </cell>
          <cell r="IH83">
            <v>184.58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216.54814969</v>
          </cell>
          <cell r="IO83">
            <v>0</v>
          </cell>
          <cell r="IP83">
            <v>6.14</v>
          </cell>
          <cell r="IQ83">
            <v>0</v>
          </cell>
          <cell r="IR83">
            <v>184.58</v>
          </cell>
          <cell r="IS83">
            <v>184.58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212.20998840999999</v>
          </cell>
          <cell r="IZ83">
            <v>0</v>
          </cell>
          <cell r="JA83">
            <v>6.14</v>
          </cell>
          <cell r="JB83">
            <v>0</v>
          </cell>
          <cell r="JC83">
            <v>184.57</v>
          </cell>
          <cell r="JD83">
            <v>184.57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212.20998840999999</v>
          </cell>
          <cell r="KG83">
            <v>0</v>
          </cell>
          <cell r="KH83">
            <v>6.14</v>
          </cell>
          <cell r="KI83">
            <v>0</v>
          </cell>
          <cell r="KJ83">
            <v>184.57</v>
          </cell>
          <cell r="KK83">
            <v>184.57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2019</v>
          </cell>
          <cell r="OM83">
            <v>2025</v>
          </cell>
          <cell r="ON83">
            <v>2025</v>
          </cell>
          <cell r="OO83">
            <v>2025</v>
          </cell>
          <cell r="OP83" t="str">
            <v>с</v>
          </cell>
          <cell r="OT83">
            <v>427.46484146067627</v>
          </cell>
          <cell r="OV83">
            <v>184.57</v>
          </cell>
          <cell r="OW83">
            <v>6.14</v>
          </cell>
          <cell r="OX83">
            <v>0</v>
          </cell>
          <cell r="OY83">
            <v>0</v>
          </cell>
          <cell r="OZ83">
            <v>212.20998840999999</v>
          </cell>
        </row>
        <row r="84">
          <cell r="A84" t="str">
            <v>L_Che370</v>
          </cell>
          <cell r="B84" t="str">
            <v>1.1.4</v>
          </cell>
          <cell r="C84" t="str">
    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    </cell>
          <cell r="D84" t="str">
            <v>L_Che370</v>
          </cell>
          <cell r="E84">
            <v>188.67278637200002</v>
          </cell>
          <cell r="H84">
            <v>188.67278637200002</v>
          </cell>
          <cell r="J84">
            <v>70.014478980000007</v>
          </cell>
          <cell r="K84">
            <v>8.0322565600000075</v>
          </cell>
          <cell r="L84">
            <v>61.982222420000006</v>
          </cell>
          <cell r="M84">
            <v>0</v>
          </cell>
          <cell r="N84">
            <v>0</v>
          </cell>
          <cell r="O84">
            <v>5.0370725916666768</v>
          </cell>
          <cell r="P84">
            <v>0</v>
          </cell>
          <cell r="Q84">
            <v>56.945149828333328</v>
          </cell>
          <cell r="R84">
            <v>8.0322565599999951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8.0322565599999951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8.0322565599999951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8.0322565599999951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8.0322565600000004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8.0322565600000004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8.0322565600000004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8.0322565600000004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158.85003632999999</v>
          </cell>
          <cell r="CY84">
            <v>12.218050610000001</v>
          </cell>
          <cell r="CZ84">
            <v>108.69637856</v>
          </cell>
          <cell r="DA84">
            <v>21.033837370000001</v>
          </cell>
          <cell r="DB84">
            <v>16.90176979000001</v>
          </cell>
          <cell r="DE84">
            <v>158.85003632999999</v>
          </cell>
          <cell r="DG84">
            <v>55.050033600000006</v>
          </cell>
          <cell r="DH84">
            <v>0</v>
          </cell>
          <cell r="DI84">
            <v>55.050033600000006</v>
          </cell>
          <cell r="DJ84">
            <v>0</v>
          </cell>
          <cell r="DK84">
            <v>28.39100934</v>
          </cell>
          <cell r="DL84">
            <v>15.372024</v>
          </cell>
          <cell r="DM84">
            <v>11.287000260000001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 t="str">
            <v/>
          </cell>
          <cell r="DY84" t="str">
            <v/>
          </cell>
          <cell r="DZ84" t="str">
            <v/>
          </cell>
          <cell r="EA84" t="str">
            <v/>
          </cell>
          <cell r="EB84">
            <v>0</v>
          </cell>
          <cell r="EC84">
            <v>0</v>
          </cell>
          <cell r="ED84">
            <v>0</v>
          </cell>
          <cell r="EE84">
            <v>0</v>
          </cell>
          <cell r="EF84">
            <v>0</v>
          </cell>
          <cell r="EG84">
            <v>0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158.85003632999999</v>
          </cell>
          <cell r="FO84">
            <v>0</v>
          </cell>
          <cell r="FP84">
            <v>7.2830000000000004</v>
          </cell>
          <cell r="FQ84">
            <v>0</v>
          </cell>
          <cell r="FR84">
            <v>130.96</v>
          </cell>
          <cell r="FS84">
            <v>130.96</v>
          </cell>
          <cell r="FT84">
            <v>0</v>
          </cell>
          <cell r="FU84">
            <v>0</v>
          </cell>
          <cell r="FV84">
            <v>0</v>
          </cell>
          <cell r="FW84">
            <v>0</v>
          </cell>
          <cell r="FX84">
            <v>0</v>
          </cell>
          <cell r="FZ84">
            <v>158.85003633000002</v>
          </cell>
          <cell r="GA84">
            <v>0</v>
          </cell>
          <cell r="GB84">
            <v>7.2830000000000004</v>
          </cell>
          <cell r="GC84">
            <v>0</v>
          </cell>
          <cell r="GD84">
            <v>130.96</v>
          </cell>
          <cell r="GE84">
            <v>130.96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2019</v>
          </cell>
          <cell r="OM84">
            <v>2023</v>
          </cell>
          <cell r="ON84">
            <v>2024</v>
          </cell>
          <cell r="OO84">
            <v>2024</v>
          </cell>
          <cell r="OP84" t="str">
            <v>з</v>
          </cell>
          <cell r="OT84">
            <v>188.67278637200002</v>
          </cell>
          <cell r="OV84">
            <v>130.96</v>
          </cell>
          <cell r="OW84">
            <v>7.2830000000000004</v>
          </cell>
          <cell r="OX84">
            <v>0</v>
          </cell>
          <cell r="OY84">
            <v>0</v>
          </cell>
          <cell r="OZ84">
            <v>158.85003633000002</v>
          </cell>
        </row>
        <row r="85">
          <cell r="A85" t="str">
            <v>L_Che372</v>
          </cell>
          <cell r="B85" t="str">
            <v>1.1.4</v>
          </cell>
          <cell r="C85" t="str">
    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D85" t="str">
            <v>L_Che372</v>
          </cell>
          <cell r="E85">
            <v>52.002826513999999</v>
          </cell>
          <cell r="H85">
            <v>52.002826513999999</v>
          </cell>
          <cell r="J85">
            <v>29.364119860000002</v>
          </cell>
          <cell r="K85">
            <v>2.3153336700000011</v>
          </cell>
          <cell r="L85">
            <v>27.048786190000001</v>
          </cell>
          <cell r="M85">
            <v>0</v>
          </cell>
          <cell r="N85">
            <v>0</v>
          </cell>
          <cell r="O85">
            <v>1.961475141666662</v>
          </cell>
          <cell r="P85">
            <v>0</v>
          </cell>
          <cell r="Q85">
            <v>25.087311048333337</v>
          </cell>
          <cell r="R85">
            <v>2.315333669999998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2.315333669999998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2.315333669999998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2.315333669999998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>
            <v>0</v>
          </cell>
          <cell r="BG85">
            <v>2.3153336699999998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2.3153336699999998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2.3153336699999998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2.3153336699999998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>
            <v>0</v>
          </cell>
          <cell r="CX85">
            <v>43.782113989999999</v>
          </cell>
          <cell r="CY85">
            <v>1.57309897</v>
          </cell>
          <cell r="CZ85">
            <v>31.5858712</v>
          </cell>
          <cell r="DA85">
            <v>5.8432685900000001</v>
          </cell>
          <cell r="DB85">
            <v>4.7798752299999983</v>
          </cell>
          <cell r="DE85">
            <v>43.782113989999999</v>
          </cell>
          <cell r="DG85">
            <v>23.942572849999998</v>
          </cell>
          <cell r="DH85">
            <v>0</v>
          </cell>
          <cell r="DI85">
            <v>23.942572849999998</v>
          </cell>
          <cell r="DJ85">
            <v>0</v>
          </cell>
          <cell r="DK85">
            <v>18.248464559999999</v>
          </cell>
          <cell r="DL85">
            <v>1.7116288399999999</v>
          </cell>
          <cell r="DM85">
            <v>3.9824794499999991</v>
          </cell>
          <cell r="DN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>
            <v>0</v>
          </cell>
          <cell r="FN85">
            <v>43.782113989999999</v>
          </cell>
          <cell r="FO85">
            <v>0</v>
          </cell>
          <cell r="FP85">
            <v>1.1160000000000001</v>
          </cell>
          <cell r="FQ85">
            <v>0</v>
          </cell>
          <cell r="FR85">
            <v>31.722000000000001</v>
          </cell>
          <cell r="FS85">
            <v>31.722000000000001</v>
          </cell>
          <cell r="FT85">
            <v>0</v>
          </cell>
          <cell r="FU85">
            <v>0</v>
          </cell>
          <cell r="FV85">
            <v>0</v>
          </cell>
          <cell r="FW85">
            <v>0</v>
          </cell>
          <cell r="FX85">
            <v>0</v>
          </cell>
          <cell r="FZ85">
            <v>43.782113989999999</v>
          </cell>
          <cell r="GA85">
            <v>0</v>
          </cell>
          <cell r="GB85">
            <v>1.1160000000000001</v>
          </cell>
          <cell r="GC85">
            <v>0</v>
          </cell>
          <cell r="GD85">
            <v>31.722000000000001</v>
          </cell>
          <cell r="GE85">
            <v>31.722000000000001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2019</v>
          </cell>
          <cell r="OM85">
            <v>2023</v>
          </cell>
          <cell r="ON85">
            <v>2024</v>
          </cell>
          <cell r="OO85">
            <v>2024</v>
          </cell>
          <cell r="OP85" t="str">
            <v>з</v>
          </cell>
          <cell r="OT85">
            <v>52.002826513999999</v>
          </cell>
          <cell r="OV85">
            <v>31.722000000000001</v>
          </cell>
          <cell r="OW85">
            <v>1.1160000000000001</v>
          </cell>
          <cell r="OX85">
            <v>0</v>
          </cell>
          <cell r="OY85">
            <v>0</v>
          </cell>
          <cell r="OZ85">
            <v>43.782113989999999</v>
          </cell>
        </row>
        <row r="86">
          <cell r="A86" t="str">
            <v>L_Che373</v>
          </cell>
          <cell r="B86" t="str">
            <v>1.1.4</v>
          </cell>
          <cell r="C86" t="str">
    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    </cell>
          <cell r="D86" t="str">
            <v>L_Che373</v>
          </cell>
          <cell r="E86">
            <v>145.70993873400002</v>
          </cell>
          <cell r="H86">
            <v>145.70993873399999</v>
          </cell>
          <cell r="J86">
            <v>45.416343120000029</v>
          </cell>
          <cell r="K86">
            <v>9.6357148100000245</v>
          </cell>
          <cell r="L86">
            <v>35.780628310000004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35.780628310000004</v>
          </cell>
          <cell r="R86">
            <v>9.6357148100000067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9.6357148100000067</v>
          </cell>
          <cell r="X86">
            <v>3.3143799700000001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3.3143799700000001</v>
          </cell>
          <cell r="AD86">
            <v>6.3213348400000067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6.3213348400000067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1</v>
          </cell>
          <cell r="BC86" t="str">
            <v/>
          </cell>
          <cell r="BD86" t="str">
            <v/>
          </cell>
          <cell r="BE86" t="str">
            <v/>
          </cell>
          <cell r="BF86" t="str">
            <v>1</v>
          </cell>
          <cell r="BG86">
            <v>9.6357148099999996</v>
          </cell>
          <cell r="BH86">
            <v>0</v>
          </cell>
          <cell r="BI86">
            <v>0</v>
          </cell>
          <cell r="BJ86">
            <v>3.5527136788005009E-15</v>
          </cell>
          <cell r="BK86">
            <v>0</v>
          </cell>
          <cell r="BL86">
            <v>9.6357148099999961</v>
          </cell>
          <cell r="BM86">
            <v>3.3143799700000001</v>
          </cell>
          <cell r="BN86">
            <v>0</v>
          </cell>
          <cell r="BO86">
            <v>0</v>
          </cell>
          <cell r="BP86">
            <v>2.7619833083333334</v>
          </cell>
          <cell r="BQ86">
            <v>0</v>
          </cell>
          <cell r="BR86">
            <v>0.55239666166666668</v>
          </cell>
          <cell r="BS86">
            <v>6.3213348399999996</v>
          </cell>
          <cell r="BT86">
            <v>0</v>
          </cell>
          <cell r="BU86">
            <v>0</v>
          </cell>
          <cell r="BV86">
            <v>-2.7619833083333298</v>
          </cell>
          <cell r="BW86">
            <v>0</v>
          </cell>
          <cell r="BX86">
            <v>9.0833181483333298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>
            <v>0</v>
          </cell>
          <cell r="CX86">
            <v>122.42624991</v>
          </cell>
          <cell r="CY86">
            <v>8.9730742200000009</v>
          </cell>
          <cell r="CZ86">
            <v>86.374130559999998</v>
          </cell>
          <cell r="DA86">
            <v>15.320276249999999</v>
          </cell>
          <cell r="DB86">
            <v>11.758768879999991</v>
          </cell>
          <cell r="DE86">
            <v>122.42624991</v>
          </cell>
          <cell r="DG86">
            <v>34.668558560000008</v>
          </cell>
          <cell r="DH86">
            <v>3.3143799700000045</v>
          </cell>
          <cell r="DI86">
            <v>31.35417859</v>
          </cell>
          <cell r="DJ86">
            <v>0</v>
          </cell>
          <cell r="DK86">
            <v>22.575478350000001</v>
          </cell>
          <cell r="DL86">
            <v>4.7678105500000001</v>
          </cell>
          <cell r="DM86">
            <v>4.0108896899999991</v>
          </cell>
          <cell r="DN86">
            <v>3.314379970000001</v>
          </cell>
          <cell r="DS86">
            <v>3.314379970000001</v>
          </cell>
          <cell r="DT86">
            <v>0</v>
          </cell>
          <cell r="DU86">
            <v>0</v>
          </cell>
          <cell r="DV86">
            <v>0</v>
          </cell>
          <cell r="DW86">
            <v>0</v>
          </cell>
          <cell r="DX86">
            <v>1</v>
          </cell>
          <cell r="DY86" t="str">
            <v/>
          </cell>
          <cell r="DZ86" t="str">
            <v/>
          </cell>
          <cell r="EA86" t="str">
            <v/>
          </cell>
          <cell r="EB86" t="str">
            <v>1</v>
          </cell>
          <cell r="EC86">
            <v>3.314379970000001</v>
          </cell>
          <cell r="ED86">
            <v>0</v>
          </cell>
          <cell r="EE86">
            <v>0</v>
          </cell>
          <cell r="EF86">
            <v>0</v>
          </cell>
          <cell r="EG86">
            <v>3.314379970000001</v>
          </cell>
          <cell r="EH86">
            <v>3.314379970000001</v>
          </cell>
          <cell r="EI86">
            <v>0</v>
          </cell>
          <cell r="EJ86">
            <v>0</v>
          </cell>
          <cell r="EK86">
            <v>0</v>
          </cell>
          <cell r="EL86">
            <v>3.314379970000001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 t="str">
            <v/>
          </cell>
          <cell r="FI86" t="str">
            <v/>
          </cell>
          <cell r="FJ86" t="str">
            <v/>
          </cell>
          <cell r="FK86" t="str">
            <v>1</v>
          </cell>
          <cell r="FN86">
            <v>122.42624991</v>
          </cell>
          <cell r="FO86">
            <v>0</v>
          </cell>
          <cell r="FP86">
            <v>4.96</v>
          </cell>
          <cell r="FQ86">
            <v>0</v>
          </cell>
          <cell r="FR86">
            <v>95.049000000000007</v>
          </cell>
          <cell r="FS86">
            <v>95.049000000000007</v>
          </cell>
          <cell r="FT86">
            <v>0</v>
          </cell>
          <cell r="FU86">
            <v>0</v>
          </cell>
          <cell r="FV86">
            <v>0</v>
          </cell>
          <cell r="FW86">
            <v>0</v>
          </cell>
          <cell r="FX86">
            <v>0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122.42624991</v>
          </cell>
          <cell r="GL86">
            <v>0</v>
          </cell>
          <cell r="GM86">
            <v>4.96</v>
          </cell>
          <cell r="GN86">
            <v>0</v>
          </cell>
          <cell r="GO86">
            <v>95.049000000000007</v>
          </cell>
          <cell r="GP86">
            <v>95.049000000000007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122.42624991</v>
          </cell>
          <cell r="ID86">
            <v>0</v>
          </cell>
          <cell r="IE86">
            <v>4.96</v>
          </cell>
          <cell r="IF86">
            <v>0</v>
          </cell>
          <cell r="IG86">
            <v>95.049000000000007</v>
          </cell>
          <cell r="IH86">
            <v>95.049000000000007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122.42624991</v>
          </cell>
          <cell r="IO86">
            <v>0</v>
          </cell>
          <cell r="IP86">
            <v>4.96</v>
          </cell>
          <cell r="IQ86">
            <v>0</v>
          </cell>
          <cell r="IR86">
            <v>95.049000000000007</v>
          </cell>
          <cell r="IS86">
            <v>95.049000000000007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122.42624991</v>
          </cell>
          <cell r="IZ86">
            <v>0</v>
          </cell>
          <cell r="JA86">
            <v>4.96</v>
          </cell>
          <cell r="JB86">
            <v>0</v>
          </cell>
          <cell r="JC86">
            <v>95.049000000000007</v>
          </cell>
          <cell r="JD86">
            <v>95.049000000000007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122.42624991</v>
          </cell>
          <cell r="JK86">
            <v>0</v>
          </cell>
          <cell r="JL86">
            <v>4.96</v>
          </cell>
          <cell r="JM86">
            <v>0</v>
          </cell>
          <cell r="JN86">
            <v>95.049000000000007</v>
          </cell>
          <cell r="JO86">
            <v>95.049000000000007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>
            <v>0</v>
          </cell>
          <cell r="LR86">
            <v>0</v>
          </cell>
          <cell r="LS86">
            <v>0</v>
          </cell>
          <cell r="LT86">
            <v>0</v>
          </cell>
          <cell r="LU86">
            <v>0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>
            <v>0</v>
          </cell>
          <cell r="MD86">
            <v>0</v>
          </cell>
          <cell r="ME86">
            <v>0</v>
          </cell>
          <cell r="MF86">
            <v>0</v>
          </cell>
          <cell r="MG86">
            <v>0</v>
          </cell>
          <cell r="MH86">
            <v>0</v>
          </cell>
          <cell r="MI86">
            <v>0</v>
          </cell>
          <cell r="MJ86">
            <v>0</v>
          </cell>
          <cell r="MK86">
            <v>0</v>
          </cell>
          <cell r="ML86">
            <v>0</v>
          </cell>
          <cell r="MM86">
            <v>0</v>
          </cell>
          <cell r="MN86">
            <v>0</v>
          </cell>
          <cell r="MO86">
            <v>0</v>
          </cell>
          <cell r="MP86">
            <v>0</v>
          </cell>
          <cell r="MQ86">
            <v>0</v>
          </cell>
          <cell r="MR86">
            <v>0</v>
          </cell>
          <cell r="MS86">
            <v>0</v>
          </cell>
          <cell r="MT86">
            <v>0</v>
          </cell>
          <cell r="MU86">
            <v>0</v>
          </cell>
          <cell r="MV86">
            <v>0</v>
          </cell>
          <cell r="MW86">
            <v>0</v>
          </cell>
          <cell r="MX86">
            <v>0</v>
          </cell>
          <cell r="MY86">
            <v>0</v>
          </cell>
          <cell r="MZ86">
            <v>0</v>
          </cell>
          <cell r="NA86">
            <v>0</v>
          </cell>
          <cell r="NB86">
            <v>0</v>
          </cell>
          <cell r="NC86">
            <v>0</v>
          </cell>
          <cell r="ND86">
            <v>0</v>
          </cell>
          <cell r="NE86">
            <v>0</v>
          </cell>
          <cell r="NF86">
            <v>0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2019</v>
          </cell>
          <cell r="OM86">
            <v>2024</v>
          </cell>
          <cell r="ON86">
            <v>2024</v>
          </cell>
          <cell r="OO86">
            <v>2024</v>
          </cell>
          <cell r="OP86" t="str">
            <v>з</v>
          </cell>
          <cell r="OT86">
            <v>145.70993873400002</v>
          </cell>
          <cell r="OV86">
            <v>95.049000000000007</v>
          </cell>
          <cell r="OW86">
            <v>4.96</v>
          </cell>
          <cell r="OX86">
            <v>0</v>
          </cell>
          <cell r="OY86">
            <v>0</v>
          </cell>
          <cell r="OZ86">
            <v>122.42624991</v>
          </cell>
        </row>
        <row r="87">
          <cell r="A87" t="str">
            <v>L_Che376</v>
          </cell>
          <cell r="B87" t="str">
            <v>1.1.4</v>
          </cell>
          <cell r="C87" t="str">
    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    </cell>
          <cell r="D87" t="str">
            <v>L_Che376</v>
          </cell>
          <cell r="E87">
            <v>121.84595323900001</v>
          </cell>
          <cell r="H87">
            <v>121.84595323900001</v>
          </cell>
          <cell r="J87">
            <v>60.973023163000008</v>
          </cell>
          <cell r="K87">
            <v>9.2271044600000067</v>
          </cell>
          <cell r="L87">
            <v>51.745918703000001</v>
          </cell>
          <cell r="M87">
            <v>0</v>
          </cell>
          <cell r="N87">
            <v>0</v>
          </cell>
          <cell r="O87">
            <v>1.4043301858333321</v>
          </cell>
          <cell r="P87">
            <v>0</v>
          </cell>
          <cell r="Q87">
            <v>50.34158851716667</v>
          </cell>
          <cell r="R87">
            <v>9.2271044599999978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9.2271044599999978</v>
          </cell>
          <cell r="X87">
            <v>2.8372800000000002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2.8372800000000002</v>
          </cell>
          <cell r="AD87">
            <v>1.17494002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1.17494002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5.2148844399999978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5.2148844399999978</v>
          </cell>
          <cell r="AV87">
            <v>5.2148844399999978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5.2148844399999978</v>
          </cell>
          <cell r="BB87">
            <v>1</v>
          </cell>
          <cell r="BC87" t="str">
            <v/>
          </cell>
          <cell r="BD87" t="str">
            <v/>
          </cell>
          <cell r="BE87" t="str">
            <v/>
          </cell>
          <cell r="BF87" t="str">
            <v>1</v>
          </cell>
          <cell r="BG87">
            <v>9.2271044599999996</v>
          </cell>
          <cell r="BH87">
            <v>0</v>
          </cell>
          <cell r="BI87">
            <v>0</v>
          </cell>
          <cell r="BJ87">
            <v>4.4408920985006262E-16</v>
          </cell>
          <cell r="BK87">
            <v>0</v>
          </cell>
          <cell r="BL87">
            <v>9.2271044599999996</v>
          </cell>
          <cell r="BM87">
            <v>2.8372800000000002</v>
          </cell>
          <cell r="BN87">
            <v>0</v>
          </cell>
          <cell r="BO87">
            <v>0</v>
          </cell>
          <cell r="BP87">
            <v>2.3644000000000003</v>
          </cell>
          <cell r="BQ87">
            <v>0</v>
          </cell>
          <cell r="BR87">
            <v>0.47287999999999997</v>
          </cell>
          <cell r="BS87">
            <v>1.17494002</v>
          </cell>
          <cell r="BT87">
            <v>0</v>
          </cell>
          <cell r="BU87">
            <v>0</v>
          </cell>
          <cell r="BV87">
            <v>-2.3643999999999998</v>
          </cell>
          <cell r="BW87">
            <v>0</v>
          </cell>
          <cell r="BX87">
            <v>3.53934002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5.2148844399999996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5.2148844399999996</v>
          </cell>
          <cell r="CK87">
            <v>5.2148844399999996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5.2148844399999996</v>
          </cell>
          <cell r="CQ87" t="str">
            <v/>
          </cell>
          <cell r="CR87" t="str">
            <v/>
          </cell>
          <cell r="CS87" t="str">
            <v/>
          </cell>
          <cell r="CT87" t="str">
            <v/>
          </cell>
          <cell r="CU87">
            <v>0</v>
          </cell>
          <cell r="CX87">
            <v>102.40397553</v>
          </cell>
          <cell r="CY87">
            <v>8.1954568299999995</v>
          </cell>
          <cell r="CZ87">
            <v>69.693890379999999</v>
          </cell>
          <cell r="DA87">
            <v>14.59547594</v>
          </cell>
          <cell r="DB87">
            <v>9.9191523799999981</v>
          </cell>
          <cell r="DE87">
            <v>102.40397553</v>
          </cell>
          <cell r="DG87">
            <v>49.299580989999995</v>
          </cell>
          <cell r="DH87">
            <v>2.8372799999999927</v>
          </cell>
          <cell r="DI87">
            <v>46.462300990000003</v>
          </cell>
          <cell r="DJ87">
            <v>0</v>
          </cell>
          <cell r="DK87">
            <v>35.543393770000002</v>
          </cell>
          <cell r="DL87">
            <v>5.54179888</v>
          </cell>
          <cell r="DM87">
            <v>5.3771083400000013</v>
          </cell>
          <cell r="DN87">
            <v>2.8372799999999998</v>
          </cell>
          <cell r="DS87">
            <v>2.8372799999999998</v>
          </cell>
          <cell r="DT87">
            <v>0</v>
          </cell>
          <cell r="DU87">
            <v>0</v>
          </cell>
          <cell r="DV87">
            <v>0</v>
          </cell>
          <cell r="DW87">
            <v>0</v>
          </cell>
          <cell r="DX87">
            <v>1</v>
          </cell>
          <cell r="DY87" t="str">
            <v/>
          </cell>
          <cell r="DZ87" t="str">
            <v/>
          </cell>
          <cell r="EA87" t="str">
            <v/>
          </cell>
          <cell r="EB87" t="str">
            <v>1</v>
          </cell>
          <cell r="EC87">
            <v>2.8372799999999998</v>
          </cell>
          <cell r="ED87">
            <v>0</v>
          </cell>
          <cell r="EE87">
            <v>0</v>
          </cell>
          <cell r="EF87">
            <v>0</v>
          </cell>
          <cell r="EG87">
            <v>2.8372799999999998</v>
          </cell>
          <cell r="EH87">
            <v>2.8372799999999998</v>
          </cell>
          <cell r="EI87">
            <v>0</v>
          </cell>
          <cell r="EJ87">
            <v>0</v>
          </cell>
          <cell r="EK87">
            <v>0</v>
          </cell>
          <cell r="EL87">
            <v>2.8372799999999998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 t="str">
            <v/>
          </cell>
          <cell r="FI87" t="str">
            <v/>
          </cell>
          <cell r="FJ87" t="str">
            <v/>
          </cell>
          <cell r="FK87" t="str">
            <v>1</v>
          </cell>
          <cell r="FN87">
            <v>102.40397553</v>
          </cell>
          <cell r="FO87">
            <v>0</v>
          </cell>
          <cell r="FP87">
            <v>4.133</v>
          </cell>
          <cell r="FQ87">
            <v>0</v>
          </cell>
          <cell r="FR87">
            <v>87.858000000000004</v>
          </cell>
          <cell r="FS87">
            <v>87.858000000000004</v>
          </cell>
          <cell r="FT87">
            <v>0</v>
          </cell>
          <cell r="FU87">
            <v>0</v>
          </cell>
          <cell r="FV87">
            <v>0</v>
          </cell>
          <cell r="FW87">
            <v>0</v>
          </cell>
          <cell r="FX87">
            <v>0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102.40397553</v>
          </cell>
          <cell r="GL87">
            <v>0</v>
          </cell>
          <cell r="GM87">
            <v>4.133</v>
          </cell>
          <cell r="GN87">
            <v>0</v>
          </cell>
          <cell r="GO87">
            <v>87.858000000000004</v>
          </cell>
          <cell r="GP87">
            <v>87.858000000000004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U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B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I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>
            <v>0</v>
          </cell>
          <cell r="HR87">
            <v>0</v>
          </cell>
          <cell r="HS87">
            <v>0</v>
          </cell>
          <cell r="HT87">
            <v>0</v>
          </cell>
          <cell r="HU87">
            <v>0</v>
          </cell>
          <cell r="HV87">
            <v>0</v>
          </cell>
          <cell r="HW87">
            <v>0</v>
          </cell>
          <cell r="HX87">
            <v>0</v>
          </cell>
          <cell r="HY87">
            <v>0</v>
          </cell>
          <cell r="HZ87">
            <v>0</v>
          </cell>
          <cell r="IA87">
            <v>0</v>
          </cell>
          <cell r="IB87">
            <v>0</v>
          </cell>
          <cell r="IC87">
            <v>102.40397553</v>
          </cell>
          <cell r="ID87">
            <v>0</v>
          </cell>
          <cell r="IE87">
            <v>4.133</v>
          </cell>
          <cell r="IF87">
            <v>0</v>
          </cell>
          <cell r="IG87">
            <v>87.858000000000004</v>
          </cell>
          <cell r="IH87">
            <v>87.858000000000004</v>
          </cell>
          <cell r="II87">
            <v>0</v>
          </cell>
          <cell r="IJ87">
            <v>0</v>
          </cell>
          <cell r="IK87">
            <v>0</v>
          </cell>
          <cell r="IL87">
            <v>0</v>
          </cell>
          <cell r="IM87">
            <v>0</v>
          </cell>
          <cell r="IN87">
            <v>102.40397553</v>
          </cell>
          <cell r="IO87">
            <v>0</v>
          </cell>
          <cell r="IP87">
            <v>4.133</v>
          </cell>
          <cell r="IQ87">
            <v>0</v>
          </cell>
          <cell r="IR87">
            <v>87.858000000000004</v>
          </cell>
          <cell r="IS87">
            <v>87.858000000000004</v>
          </cell>
          <cell r="IT87">
            <v>0</v>
          </cell>
          <cell r="IU87">
            <v>0</v>
          </cell>
          <cell r="IV87">
            <v>0</v>
          </cell>
          <cell r="IW87">
            <v>0</v>
          </cell>
          <cell r="IX87">
            <v>0</v>
          </cell>
          <cell r="IY87">
            <v>102.40397553</v>
          </cell>
          <cell r="IZ87">
            <v>0</v>
          </cell>
          <cell r="JA87">
            <v>4.133</v>
          </cell>
          <cell r="JB87">
            <v>0</v>
          </cell>
          <cell r="JC87">
            <v>87.858000000000004</v>
          </cell>
          <cell r="JD87">
            <v>87.858000000000004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102.40397553</v>
          </cell>
          <cell r="JV87">
            <v>0</v>
          </cell>
          <cell r="JW87">
            <v>4.133</v>
          </cell>
          <cell r="JX87">
            <v>0</v>
          </cell>
          <cell r="JY87">
            <v>87.858000000000004</v>
          </cell>
          <cell r="JZ87">
            <v>87.858000000000004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>
            <v>0</v>
          </cell>
          <cell r="LR87">
            <v>0</v>
          </cell>
          <cell r="LS87">
            <v>0</v>
          </cell>
          <cell r="LT87">
            <v>0</v>
          </cell>
          <cell r="LU87">
            <v>0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>
            <v>0</v>
          </cell>
          <cell r="MD87">
            <v>0</v>
          </cell>
          <cell r="ME87">
            <v>0</v>
          </cell>
          <cell r="MF87">
            <v>0</v>
          </cell>
          <cell r="MG87">
            <v>0</v>
          </cell>
          <cell r="MH87">
            <v>0</v>
          </cell>
          <cell r="MI87">
            <v>0</v>
          </cell>
          <cell r="MJ87">
            <v>0</v>
          </cell>
          <cell r="MK87">
            <v>0</v>
          </cell>
          <cell r="ML87">
            <v>0</v>
          </cell>
          <cell r="MM87">
            <v>0</v>
          </cell>
          <cell r="MN87">
            <v>0</v>
          </cell>
          <cell r="MO87">
            <v>0</v>
          </cell>
          <cell r="MP87">
            <v>0</v>
          </cell>
          <cell r="MQ87">
            <v>0</v>
          </cell>
          <cell r="MR87">
            <v>0</v>
          </cell>
          <cell r="MS87">
            <v>0</v>
          </cell>
          <cell r="MT87">
            <v>0</v>
          </cell>
          <cell r="MU87">
            <v>0</v>
          </cell>
          <cell r="MV87">
            <v>0</v>
          </cell>
          <cell r="MW87">
            <v>0</v>
          </cell>
          <cell r="MX87">
            <v>0</v>
          </cell>
          <cell r="MY87">
            <v>0</v>
          </cell>
          <cell r="MZ87">
            <v>0</v>
          </cell>
          <cell r="NA87">
            <v>0</v>
          </cell>
          <cell r="NB87">
            <v>0</v>
          </cell>
          <cell r="NC87">
            <v>0</v>
          </cell>
          <cell r="ND87">
            <v>0</v>
          </cell>
          <cell r="NE87">
            <v>0</v>
          </cell>
          <cell r="NF87">
            <v>0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2019</v>
          </cell>
          <cell r="OM87">
            <v>2024</v>
          </cell>
          <cell r="ON87">
            <v>2024</v>
          </cell>
          <cell r="OO87">
            <v>2024</v>
          </cell>
          <cell r="OP87" t="str">
            <v>з</v>
          </cell>
          <cell r="OT87">
            <v>121.84595323900001</v>
          </cell>
          <cell r="OV87">
            <v>87.858000000000004</v>
          </cell>
          <cell r="OW87">
            <v>4.133</v>
          </cell>
          <cell r="OX87">
            <v>0</v>
          </cell>
          <cell r="OY87">
            <v>0</v>
          </cell>
          <cell r="OZ87">
            <v>102.40397553</v>
          </cell>
        </row>
        <row r="88">
          <cell r="A88" t="str">
            <v>L_Che377</v>
          </cell>
          <cell r="B88" t="str">
            <v>1.1.4</v>
          </cell>
          <cell r="C88" t="str">
    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D88" t="str">
            <v>L_Che377</v>
          </cell>
          <cell r="E88">
            <v>149.74545873800002</v>
          </cell>
          <cell r="H88">
            <v>149.745458738</v>
          </cell>
          <cell r="J88">
            <v>66.950412720000017</v>
          </cell>
          <cell r="K88">
            <v>9.5124804000000154</v>
          </cell>
          <cell r="L88">
            <v>57.437932320000002</v>
          </cell>
          <cell r="M88">
            <v>0</v>
          </cell>
          <cell r="N88">
            <v>0</v>
          </cell>
          <cell r="O88">
            <v>1.3734515333333321</v>
          </cell>
          <cell r="P88">
            <v>0</v>
          </cell>
          <cell r="Q88">
            <v>56.064480786666671</v>
          </cell>
          <cell r="R88">
            <v>9.5124803999999976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9.5124803999999976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3.04525728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3.04525728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6.4672231199999981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6.4672231199999981</v>
          </cell>
          <cell r="AV88">
            <v>6.4672231199999981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6.4672231199999981</v>
          </cell>
          <cell r="BB88" t="str">
            <v/>
          </cell>
          <cell r="BC88" t="str">
            <v/>
          </cell>
          <cell r="BD88" t="str">
            <v/>
          </cell>
          <cell r="BE88" t="str">
            <v/>
          </cell>
          <cell r="BF88">
            <v>0</v>
          </cell>
          <cell r="BG88">
            <v>9.5124803999999994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  <cell r="BL88">
            <v>9.5124803999999994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3.04525728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3.04525728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6.4672231199999999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6.4672231199999999</v>
          </cell>
          <cell r="CK88">
            <v>6.4672231199999999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6.4672231199999999</v>
          </cell>
          <cell r="CQ88" t="str">
            <v/>
          </cell>
          <cell r="CR88" t="str">
            <v/>
          </cell>
          <cell r="CS88" t="str">
            <v/>
          </cell>
          <cell r="CT88" t="str">
            <v/>
          </cell>
          <cell r="CU88">
            <v>0</v>
          </cell>
          <cell r="CX88">
            <v>125.87014278999999</v>
          </cell>
          <cell r="CY88">
            <v>9.0729034800000008</v>
          </cell>
          <cell r="CZ88">
            <v>85.864436310000002</v>
          </cell>
          <cell r="DA88">
            <v>18.35379009</v>
          </cell>
          <cell r="DB88">
            <v>12.579012909999982</v>
          </cell>
          <cell r="DE88">
            <v>125.87014279</v>
          </cell>
          <cell r="DG88">
            <v>47.814762739999985</v>
          </cell>
          <cell r="DH88">
            <v>3.0452572799999871</v>
          </cell>
          <cell r="DI88">
            <v>44.769505459999998</v>
          </cell>
          <cell r="DJ88">
            <v>0</v>
          </cell>
          <cell r="DK88">
            <v>37.158187300000002</v>
          </cell>
          <cell r="DL88">
            <v>1.4900084600000001</v>
          </cell>
          <cell r="DM88">
            <v>6.1213096999999959</v>
          </cell>
          <cell r="DN88">
            <v>3.0452572800000013</v>
          </cell>
          <cell r="DS88">
            <v>0</v>
          </cell>
          <cell r="DT88">
            <v>3.0452572800000013</v>
          </cell>
          <cell r="DU88">
            <v>0</v>
          </cell>
          <cell r="DV88">
            <v>0</v>
          </cell>
          <cell r="DW88">
            <v>0</v>
          </cell>
          <cell r="DX88" t="str">
            <v/>
          </cell>
          <cell r="DY88">
            <v>1</v>
          </cell>
          <cell r="DZ88" t="str">
            <v/>
          </cell>
          <cell r="EA88" t="str">
            <v/>
          </cell>
          <cell r="EB88" t="str">
            <v>1</v>
          </cell>
          <cell r="EC88">
            <v>3.0452572800000013</v>
          </cell>
          <cell r="ED88">
            <v>0</v>
          </cell>
          <cell r="EE88">
            <v>0</v>
          </cell>
          <cell r="EF88">
            <v>0</v>
          </cell>
          <cell r="EG88">
            <v>3.04525728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3.0452572800000013</v>
          </cell>
          <cell r="EN88">
            <v>0</v>
          </cell>
          <cell r="EO88">
            <v>0</v>
          </cell>
          <cell r="EP88">
            <v>0</v>
          </cell>
          <cell r="EQ88">
            <v>3.04525728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 t="str">
            <v/>
          </cell>
          <cell r="FH88">
            <v>1</v>
          </cell>
          <cell r="FI88" t="str">
            <v/>
          </cell>
          <cell r="FJ88" t="str">
            <v/>
          </cell>
          <cell r="FK88" t="str">
            <v>1</v>
          </cell>
          <cell r="FN88">
            <v>125.87014278999999</v>
          </cell>
          <cell r="FO88">
            <v>0</v>
          </cell>
          <cell r="FP88">
            <v>6.95</v>
          </cell>
          <cell r="FQ88">
            <v>0</v>
          </cell>
          <cell r="FR88">
            <v>101</v>
          </cell>
          <cell r="FS88">
            <v>101</v>
          </cell>
          <cell r="FT88">
            <v>0</v>
          </cell>
          <cell r="FU88">
            <v>0</v>
          </cell>
          <cell r="FV88">
            <v>0</v>
          </cell>
          <cell r="FW88">
            <v>0</v>
          </cell>
          <cell r="FX88">
            <v>0</v>
          </cell>
          <cell r="FZ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0</v>
          </cell>
          <cell r="GI88">
            <v>0</v>
          </cell>
          <cell r="GJ88">
            <v>0</v>
          </cell>
          <cell r="GK88">
            <v>125.87014279</v>
          </cell>
          <cell r="GL88">
            <v>0</v>
          </cell>
          <cell r="GM88">
            <v>6.95</v>
          </cell>
          <cell r="GN88">
            <v>0</v>
          </cell>
          <cell r="GO88">
            <v>101</v>
          </cell>
          <cell r="GP88">
            <v>101</v>
          </cell>
          <cell r="GQ88">
            <v>0</v>
          </cell>
          <cell r="GR88">
            <v>0</v>
          </cell>
          <cell r="GS88">
            <v>0</v>
          </cell>
          <cell r="GT88">
            <v>0</v>
          </cell>
          <cell r="GU88">
            <v>0</v>
          </cell>
          <cell r="GV88">
            <v>0</v>
          </cell>
          <cell r="GW88">
            <v>0</v>
          </cell>
          <cell r="GX88">
            <v>0</v>
          </cell>
          <cell r="GY88">
            <v>0</v>
          </cell>
          <cell r="GZ88">
            <v>0</v>
          </cell>
          <cell r="HA88">
            <v>0</v>
          </cell>
          <cell r="HB88">
            <v>0</v>
          </cell>
          <cell r="HC88">
            <v>0</v>
          </cell>
          <cell r="HD88">
            <v>0</v>
          </cell>
          <cell r="HE88">
            <v>0</v>
          </cell>
          <cell r="HF88">
            <v>0</v>
          </cell>
          <cell r="HG88">
            <v>0</v>
          </cell>
          <cell r="HH88">
            <v>0</v>
          </cell>
          <cell r="HI88">
            <v>0</v>
          </cell>
          <cell r="HJ88">
            <v>0</v>
          </cell>
          <cell r="HK88">
            <v>0</v>
          </cell>
          <cell r="HL88">
            <v>0</v>
          </cell>
          <cell r="HM88">
            <v>0</v>
          </cell>
          <cell r="HN88">
            <v>0</v>
          </cell>
          <cell r="HO88">
            <v>0</v>
          </cell>
          <cell r="HP88">
            <v>0</v>
          </cell>
          <cell r="HQ88">
            <v>0</v>
          </cell>
          <cell r="HR88">
            <v>0</v>
          </cell>
          <cell r="HS88">
            <v>0</v>
          </cell>
          <cell r="HT88">
            <v>0</v>
          </cell>
          <cell r="HU88">
            <v>0</v>
          </cell>
          <cell r="HV88">
            <v>0</v>
          </cell>
          <cell r="HW88">
            <v>0</v>
          </cell>
          <cell r="HX88">
            <v>0</v>
          </cell>
          <cell r="HY88">
            <v>0</v>
          </cell>
          <cell r="HZ88">
            <v>0</v>
          </cell>
          <cell r="IA88">
            <v>0</v>
          </cell>
          <cell r="IB88">
            <v>0</v>
          </cell>
          <cell r="IC88">
            <v>125.87014279</v>
          </cell>
          <cell r="ID88">
            <v>0</v>
          </cell>
          <cell r="IE88">
            <v>6.95</v>
          </cell>
          <cell r="IF88">
            <v>0</v>
          </cell>
          <cell r="IG88">
            <v>101</v>
          </cell>
          <cell r="IH88">
            <v>101</v>
          </cell>
          <cell r="II88">
            <v>0</v>
          </cell>
          <cell r="IJ88">
            <v>0</v>
          </cell>
          <cell r="IK88">
            <v>0</v>
          </cell>
          <cell r="IL88">
            <v>0</v>
          </cell>
          <cell r="IM88">
            <v>0</v>
          </cell>
          <cell r="IN88">
            <v>125.87014279</v>
          </cell>
          <cell r="IO88">
            <v>0</v>
          </cell>
          <cell r="IP88">
            <v>6.95</v>
          </cell>
          <cell r="IQ88">
            <v>0</v>
          </cell>
          <cell r="IR88">
            <v>101</v>
          </cell>
          <cell r="IS88">
            <v>101</v>
          </cell>
          <cell r="IT88">
            <v>0</v>
          </cell>
          <cell r="IU88">
            <v>0</v>
          </cell>
          <cell r="IV88">
            <v>0</v>
          </cell>
          <cell r="IW88">
            <v>0</v>
          </cell>
          <cell r="IX88">
            <v>0</v>
          </cell>
          <cell r="IY88">
            <v>125.87014279</v>
          </cell>
          <cell r="IZ88">
            <v>0</v>
          </cell>
          <cell r="JA88">
            <v>6.95</v>
          </cell>
          <cell r="JB88">
            <v>0</v>
          </cell>
          <cell r="JC88">
            <v>101</v>
          </cell>
          <cell r="JD88">
            <v>101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125.87014279</v>
          </cell>
          <cell r="JV88">
            <v>0</v>
          </cell>
          <cell r="JW88">
            <v>6.95</v>
          </cell>
          <cell r="JX88">
            <v>0</v>
          </cell>
          <cell r="JY88">
            <v>101</v>
          </cell>
          <cell r="JZ88">
            <v>101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>
            <v>0</v>
          </cell>
          <cell r="LR88">
            <v>0</v>
          </cell>
          <cell r="LS88">
            <v>0</v>
          </cell>
          <cell r="LT88">
            <v>0</v>
          </cell>
          <cell r="LU88">
            <v>0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>
            <v>0</v>
          </cell>
          <cell r="MD88">
            <v>0</v>
          </cell>
          <cell r="ME88">
            <v>0</v>
          </cell>
          <cell r="MF88">
            <v>0</v>
          </cell>
          <cell r="MG88">
            <v>0</v>
          </cell>
          <cell r="MH88">
            <v>0</v>
          </cell>
          <cell r="MI88">
            <v>0</v>
          </cell>
          <cell r="MJ88">
            <v>0</v>
          </cell>
          <cell r="MK88">
            <v>0</v>
          </cell>
          <cell r="ML88">
            <v>0</v>
          </cell>
          <cell r="MM88">
            <v>0</v>
          </cell>
          <cell r="MN88">
            <v>0</v>
          </cell>
          <cell r="MO88">
            <v>0</v>
          </cell>
          <cell r="MP88">
            <v>0</v>
          </cell>
          <cell r="MQ88">
            <v>0</v>
          </cell>
          <cell r="MR88">
            <v>0</v>
          </cell>
          <cell r="MS88">
            <v>0</v>
          </cell>
          <cell r="MT88">
            <v>0</v>
          </cell>
          <cell r="MU88">
            <v>0</v>
          </cell>
          <cell r="MV88">
            <v>0</v>
          </cell>
          <cell r="MW88">
            <v>0</v>
          </cell>
          <cell r="MX88">
            <v>0</v>
          </cell>
          <cell r="MY88">
            <v>0</v>
          </cell>
          <cell r="MZ88">
            <v>0</v>
          </cell>
          <cell r="NA88">
            <v>0</v>
          </cell>
          <cell r="NB88">
            <v>0</v>
          </cell>
          <cell r="NC88">
            <v>0</v>
          </cell>
          <cell r="ND88">
            <v>0</v>
          </cell>
          <cell r="NE88">
            <v>0</v>
          </cell>
          <cell r="NF88">
            <v>0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2019</v>
          </cell>
          <cell r="OM88">
            <v>2024</v>
          </cell>
          <cell r="ON88">
            <v>2024</v>
          </cell>
          <cell r="OO88">
            <v>2024</v>
          </cell>
          <cell r="OP88" t="str">
            <v>з</v>
          </cell>
          <cell r="OT88">
            <v>149.74545873800002</v>
          </cell>
          <cell r="OV88">
            <v>101</v>
          </cell>
          <cell r="OW88">
            <v>6.95</v>
          </cell>
          <cell r="OX88">
            <v>0</v>
          </cell>
          <cell r="OY88">
            <v>0</v>
          </cell>
          <cell r="OZ88">
            <v>125.87014279</v>
          </cell>
        </row>
        <row r="89">
          <cell r="A89" t="str">
            <v>L_Che378</v>
          </cell>
          <cell r="B89" t="str">
            <v>1.1.4</v>
          </cell>
          <cell r="C89" t="str">
    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    </cell>
          <cell r="D89" t="str">
            <v>L_Che378</v>
          </cell>
          <cell r="E89">
            <v>142.52696514199999</v>
          </cell>
          <cell r="H89">
            <v>142.52696514200002</v>
          </cell>
          <cell r="J89">
            <v>30.589937089999964</v>
          </cell>
          <cell r="K89">
            <v>6.0672634999999673</v>
          </cell>
          <cell r="L89">
            <v>24.522673589999997</v>
          </cell>
          <cell r="M89">
            <v>0</v>
          </cell>
          <cell r="N89">
            <v>0</v>
          </cell>
          <cell r="O89">
            <v>2.8000444833333336</v>
          </cell>
          <cell r="P89">
            <v>0</v>
          </cell>
          <cell r="Q89">
            <v>21.722629106666663</v>
          </cell>
          <cell r="R89">
            <v>6.0672635000000001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6.0672635000000001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6.0672635000000001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6.0672635000000001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 t="str">
            <v/>
          </cell>
          <cell r="BC89" t="str">
            <v/>
          </cell>
          <cell r="BD89" t="str">
            <v/>
          </cell>
          <cell r="BE89" t="str">
            <v/>
          </cell>
          <cell r="BF89">
            <v>0</v>
          </cell>
          <cell r="BG89">
            <v>6.0672635000000001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6.0672635000000001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6.0672635000000001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6.0672635000000001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 t="str">
            <v/>
          </cell>
          <cell r="CR89" t="str">
            <v/>
          </cell>
          <cell r="CS89" t="str">
            <v/>
          </cell>
          <cell r="CT89" t="str">
            <v/>
          </cell>
          <cell r="CU89">
            <v>0</v>
          </cell>
          <cell r="CX89">
            <v>119.65261705999998</v>
          </cell>
          <cell r="CY89">
            <v>10.877186010000001</v>
          </cell>
          <cell r="CZ89">
            <v>81.574832490000006</v>
          </cell>
          <cell r="DA89">
            <v>16.387593599999999</v>
          </cell>
          <cell r="DB89">
            <v>10.813004959999974</v>
          </cell>
          <cell r="DE89">
            <v>119.65261705999998</v>
          </cell>
          <cell r="DG89">
            <v>21.837800520000002</v>
          </cell>
          <cell r="DH89">
            <v>0</v>
          </cell>
          <cell r="DI89">
            <v>21.837800520000002</v>
          </cell>
          <cell r="DJ89">
            <v>0</v>
          </cell>
          <cell r="DK89">
            <v>14.136387389999999</v>
          </cell>
          <cell r="DL89">
            <v>0.76199934000000002</v>
          </cell>
          <cell r="DM89">
            <v>6.9394137900000024</v>
          </cell>
          <cell r="DN89">
            <v>0</v>
          </cell>
          <cell r="DS89">
            <v>0</v>
          </cell>
          <cell r="DT89">
            <v>0</v>
          </cell>
          <cell r="DU89">
            <v>0</v>
          </cell>
          <cell r="DV89">
            <v>0</v>
          </cell>
          <cell r="DW89">
            <v>0</v>
          </cell>
          <cell r="DX89" t="str">
            <v/>
          </cell>
          <cell r="DY89" t="str">
            <v/>
          </cell>
          <cell r="DZ89" t="str">
            <v/>
          </cell>
          <cell r="EA89" t="str">
            <v/>
          </cell>
          <cell r="EB89">
            <v>0</v>
          </cell>
          <cell r="EC89">
            <v>0</v>
          </cell>
          <cell r="ED89">
            <v>0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 t="str">
            <v/>
          </cell>
          <cell r="FH89" t="str">
            <v/>
          </cell>
          <cell r="FI89" t="str">
            <v/>
          </cell>
          <cell r="FJ89" t="str">
            <v/>
          </cell>
          <cell r="FK89">
            <v>0</v>
          </cell>
          <cell r="FN89">
            <v>119.65261705999998</v>
          </cell>
          <cell r="FO89">
            <v>0</v>
          </cell>
          <cell r="FP89">
            <v>5.16</v>
          </cell>
          <cell r="FQ89">
            <v>0</v>
          </cell>
          <cell r="FR89">
            <v>107.18</v>
          </cell>
          <cell r="FS89">
            <v>107.18</v>
          </cell>
          <cell r="FT89">
            <v>0</v>
          </cell>
          <cell r="FU89">
            <v>0</v>
          </cell>
          <cell r="FV89">
            <v>0</v>
          </cell>
          <cell r="FW89">
            <v>0</v>
          </cell>
          <cell r="FX89">
            <v>0</v>
          </cell>
          <cell r="FZ89">
            <v>119.65261706</v>
          </cell>
          <cell r="GA89">
            <v>0</v>
          </cell>
          <cell r="GB89">
            <v>5.16</v>
          </cell>
          <cell r="GC89">
            <v>0</v>
          </cell>
          <cell r="GD89">
            <v>107.18</v>
          </cell>
          <cell r="GE89">
            <v>107.18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P89">
            <v>0</v>
          </cell>
          <cell r="GQ89">
            <v>0</v>
          </cell>
          <cell r="GR89">
            <v>0</v>
          </cell>
          <cell r="GS89">
            <v>0</v>
          </cell>
          <cell r="GT89">
            <v>0</v>
          </cell>
          <cell r="GU89">
            <v>0</v>
          </cell>
          <cell r="GV89">
            <v>0</v>
          </cell>
          <cell r="GW89">
            <v>0</v>
          </cell>
          <cell r="GX89">
            <v>0</v>
          </cell>
          <cell r="GY89">
            <v>0</v>
          </cell>
          <cell r="GZ89">
            <v>0</v>
          </cell>
          <cell r="HA89">
            <v>0</v>
          </cell>
          <cell r="HB89">
            <v>0</v>
          </cell>
          <cell r="HC89">
            <v>0</v>
          </cell>
          <cell r="HD89">
            <v>0</v>
          </cell>
          <cell r="HE89">
            <v>0</v>
          </cell>
          <cell r="HF89">
            <v>0</v>
          </cell>
          <cell r="HG89">
            <v>0</v>
          </cell>
          <cell r="HH89">
            <v>0</v>
          </cell>
          <cell r="HI89">
            <v>0</v>
          </cell>
          <cell r="HJ89">
            <v>0</v>
          </cell>
          <cell r="HK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P89">
            <v>0</v>
          </cell>
          <cell r="HQ89">
            <v>0</v>
          </cell>
          <cell r="HR89">
            <v>0</v>
          </cell>
          <cell r="HS89">
            <v>0</v>
          </cell>
          <cell r="HT89">
            <v>0</v>
          </cell>
          <cell r="HU89">
            <v>0</v>
          </cell>
          <cell r="HV89">
            <v>0</v>
          </cell>
          <cell r="HW89">
            <v>0</v>
          </cell>
          <cell r="HX89">
            <v>0</v>
          </cell>
          <cell r="HY89">
            <v>0</v>
          </cell>
          <cell r="HZ89">
            <v>0</v>
          </cell>
          <cell r="IA89">
            <v>0</v>
          </cell>
          <cell r="IB89">
            <v>0</v>
          </cell>
          <cell r="IC89">
            <v>0</v>
          </cell>
          <cell r="ID89">
            <v>0</v>
          </cell>
          <cell r="IE89">
            <v>0</v>
          </cell>
          <cell r="IF89">
            <v>0</v>
          </cell>
          <cell r="IG89">
            <v>0</v>
          </cell>
          <cell r="IH89">
            <v>0</v>
          </cell>
          <cell r="II89">
            <v>0</v>
          </cell>
          <cell r="IJ89">
            <v>0</v>
          </cell>
          <cell r="IK89">
            <v>0</v>
          </cell>
          <cell r="IL89">
            <v>0</v>
          </cell>
          <cell r="IM89">
            <v>0</v>
          </cell>
          <cell r="IN89">
            <v>0</v>
          </cell>
          <cell r="IO89">
            <v>0</v>
          </cell>
          <cell r="IP89">
            <v>0</v>
          </cell>
          <cell r="IQ89">
            <v>0</v>
          </cell>
          <cell r="IR89">
            <v>0</v>
          </cell>
          <cell r="IS89">
            <v>0</v>
          </cell>
          <cell r="IT89">
            <v>0</v>
          </cell>
          <cell r="IU89">
            <v>0</v>
          </cell>
          <cell r="IV89">
            <v>0</v>
          </cell>
          <cell r="IW89">
            <v>0</v>
          </cell>
          <cell r="IX89">
            <v>0</v>
          </cell>
          <cell r="IY89">
            <v>0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0</v>
          </cell>
          <cell r="JH89">
            <v>0</v>
          </cell>
          <cell r="JI89">
            <v>0</v>
          </cell>
          <cell r="JJ89">
            <v>0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0</v>
          </cell>
          <cell r="JS89">
            <v>0</v>
          </cell>
          <cell r="JT89">
            <v>0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>
            <v>0</v>
          </cell>
          <cell r="LR89">
            <v>0</v>
          </cell>
          <cell r="LS89">
            <v>0</v>
          </cell>
          <cell r="LT89">
            <v>0</v>
          </cell>
          <cell r="LU89">
            <v>0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>
            <v>0</v>
          </cell>
          <cell r="MD89">
            <v>0</v>
          </cell>
          <cell r="ME89">
            <v>0</v>
          </cell>
          <cell r="MF89">
            <v>0</v>
          </cell>
          <cell r="MG89">
            <v>0</v>
          </cell>
          <cell r="MH89">
            <v>0</v>
          </cell>
          <cell r="MI89">
            <v>0</v>
          </cell>
          <cell r="MJ89">
            <v>0</v>
          </cell>
          <cell r="MK89">
            <v>0</v>
          </cell>
          <cell r="ML89">
            <v>0</v>
          </cell>
          <cell r="MM89">
            <v>0</v>
          </cell>
          <cell r="MN89">
            <v>0</v>
          </cell>
          <cell r="MO89">
            <v>0</v>
          </cell>
          <cell r="MP89">
            <v>0</v>
          </cell>
          <cell r="MQ89">
            <v>0</v>
          </cell>
          <cell r="MR89">
            <v>0</v>
          </cell>
          <cell r="MS89">
            <v>0</v>
          </cell>
          <cell r="MT89">
            <v>0</v>
          </cell>
          <cell r="MU89">
            <v>0</v>
          </cell>
          <cell r="MV89">
            <v>0</v>
          </cell>
          <cell r="MW89">
            <v>0</v>
          </cell>
          <cell r="MX89">
            <v>0</v>
          </cell>
          <cell r="MY89">
            <v>0</v>
          </cell>
          <cell r="MZ89">
            <v>0</v>
          </cell>
          <cell r="NA89">
            <v>0</v>
          </cell>
          <cell r="NB89">
            <v>0</v>
          </cell>
          <cell r="NC89">
            <v>0</v>
          </cell>
          <cell r="ND89">
            <v>0</v>
          </cell>
          <cell r="NE89">
            <v>0</v>
          </cell>
          <cell r="NF89">
            <v>0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2019</v>
          </cell>
          <cell r="OM89">
            <v>2023</v>
          </cell>
          <cell r="ON89">
            <v>2024</v>
          </cell>
          <cell r="OO89">
            <v>2024</v>
          </cell>
          <cell r="OP89" t="str">
            <v>з</v>
          </cell>
          <cell r="OT89">
            <v>142.52696514199999</v>
          </cell>
          <cell r="OV89">
            <v>107.18</v>
          </cell>
          <cell r="OW89">
            <v>5.16</v>
          </cell>
          <cell r="OX89">
            <v>0</v>
          </cell>
          <cell r="OY89">
            <v>0</v>
          </cell>
          <cell r="OZ89">
            <v>119.65261706</v>
          </cell>
        </row>
        <row r="90">
          <cell r="A90" t="str">
            <v>L_Che379</v>
          </cell>
          <cell r="B90" t="str">
            <v>1.1.4</v>
          </cell>
          <cell r="C90" t="str">
    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    </cell>
          <cell r="D90" t="str">
            <v>L_Che379</v>
          </cell>
          <cell r="E90">
            <v>24.364698734000001</v>
          </cell>
          <cell r="H90">
            <v>24.364698733999997</v>
          </cell>
          <cell r="J90">
            <v>13.268756210000005</v>
          </cell>
          <cell r="K90">
            <v>0.9674585600000043</v>
          </cell>
          <cell r="L90">
            <v>12.30129765</v>
          </cell>
          <cell r="M90">
            <v>0</v>
          </cell>
          <cell r="N90">
            <v>0</v>
          </cell>
          <cell r="O90">
            <v>1.4018302083333334</v>
          </cell>
          <cell r="P90">
            <v>0</v>
          </cell>
          <cell r="Q90">
            <v>10.899467441666667</v>
          </cell>
          <cell r="R90">
            <v>0.96745856000000052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0.96745856000000052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0.96745856000000052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0.96745856000000052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 t="str">
            <v/>
          </cell>
          <cell r="BC90" t="str">
            <v/>
          </cell>
          <cell r="BD90" t="str">
            <v/>
          </cell>
          <cell r="BE90" t="str">
            <v/>
          </cell>
          <cell r="BF90">
            <v>0</v>
          </cell>
          <cell r="BG90">
            <v>0.96745855999999997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0.96745855999999997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0.96745855999999997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0.96745855999999997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 t="str">
            <v/>
          </cell>
          <cell r="CR90" t="str">
            <v/>
          </cell>
          <cell r="CS90" t="str">
            <v/>
          </cell>
          <cell r="CT90" t="str">
            <v/>
          </cell>
          <cell r="CU90">
            <v>0</v>
          </cell>
          <cell r="CX90">
            <v>20.584281659999998</v>
          </cell>
          <cell r="CY90">
            <v>2.3843430699999999</v>
          </cell>
          <cell r="CZ90">
            <v>13.849137649999999</v>
          </cell>
          <cell r="DA90">
            <v>1.8132368800000001</v>
          </cell>
          <cell r="DB90">
            <v>2.5375640599999976</v>
          </cell>
          <cell r="DE90">
            <v>20.584281659999998</v>
          </cell>
          <cell r="DG90">
            <v>10.985534609999998</v>
          </cell>
          <cell r="DH90">
            <v>0</v>
          </cell>
          <cell r="DI90">
            <v>10.985534609999998</v>
          </cell>
          <cell r="DJ90">
            <v>0</v>
          </cell>
          <cell r="DK90">
            <v>8.0839185400000009</v>
          </cell>
          <cell r="DL90">
            <v>0.53589081000000005</v>
          </cell>
          <cell r="DM90">
            <v>2.3657252599999992</v>
          </cell>
          <cell r="DN90">
            <v>0</v>
          </cell>
          <cell r="DS90">
            <v>0</v>
          </cell>
          <cell r="DT90">
            <v>0</v>
          </cell>
          <cell r="DU90">
            <v>0</v>
          </cell>
          <cell r="DV90">
            <v>0</v>
          </cell>
          <cell r="DW90">
            <v>0</v>
          </cell>
          <cell r="DX90" t="str">
            <v/>
          </cell>
          <cell r="DY90" t="str">
            <v/>
          </cell>
          <cell r="DZ90" t="str">
            <v/>
          </cell>
          <cell r="EA90" t="str">
            <v/>
          </cell>
          <cell r="EB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0</v>
          </cell>
          <cell r="FC90">
            <v>0</v>
          </cell>
          <cell r="FD90">
            <v>0</v>
          </cell>
          <cell r="FE90">
            <v>0</v>
          </cell>
          <cell r="FF90">
            <v>0</v>
          </cell>
          <cell r="FG90" t="str">
            <v/>
          </cell>
          <cell r="FH90" t="str">
            <v/>
          </cell>
          <cell r="FI90" t="str">
            <v/>
          </cell>
          <cell r="FJ90" t="str">
            <v/>
          </cell>
          <cell r="FK90">
            <v>0</v>
          </cell>
          <cell r="FN90">
            <v>20.584281659999998</v>
          </cell>
          <cell r="FO90">
            <v>0</v>
          </cell>
          <cell r="FP90">
            <v>0.45</v>
          </cell>
          <cell r="FQ90">
            <v>0</v>
          </cell>
          <cell r="FR90">
            <v>14.301</v>
          </cell>
          <cell r="FS90">
            <v>14.301</v>
          </cell>
          <cell r="FT90">
            <v>0</v>
          </cell>
          <cell r="FU90">
            <v>0</v>
          </cell>
          <cell r="FV90">
            <v>0</v>
          </cell>
          <cell r="FW90">
            <v>0</v>
          </cell>
          <cell r="FX90">
            <v>0</v>
          </cell>
          <cell r="FZ90">
            <v>20.584281659999998</v>
          </cell>
          <cell r="GA90">
            <v>0</v>
          </cell>
          <cell r="GB90">
            <v>0.45</v>
          </cell>
          <cell r="GC90">
            <v>0</v>
          </cell>
          <cell r="GD90">
            <v>14.301</v>
          </cell>
          <cell r="GE90">
            <v>14.301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>
            <v>0</v>
          </cell>
          <cell r="GT90">
            <v>0</v>
          </cell>
          <cell r="GU90">
            <v>0</v>
          </cell>
          <cell r="GV90">
            <v>0</v>
          </cell>
          <cell r="GW90">
            <v>0</v>
          </cell>
          <cell r="GX90">
            <v>0</v>
          </cell>
          <cell r="GY90">
            <v>0</v>
          </cell>
          <cell r="GZ90">
            <v>0</v>
          </cell>
          <cell r="HA90">
            <v>0</v>
          </cell>
          <cell r="HB90">
            <v>0</v>
          </cell>
          <cell r="HC90">
            <v>0</v>
          </cell>
          <cell r="HD90">
            <v>0</v>
          </cell>
          <cell r="HE90">
            <v>0</v>
          </cell>
          <cell r="HF90">
            <v>0</v>
          </cell>
          <cell r="HG90">
            <v>0</v>
          </cell>
          <cell r="HH90">
            <v>0</v>
          </cell>
          <cell r="HI90">
            <v>0</v>
          </cell>
          <cell r="HJ90">
            <v>0</v>
          </cell>
          <cell r="HK90">
            <v>0</v>
          </cell>
          <cell r="HL90">
            <v>0</v>
          </cell>
          <cell r="HM90">
            <v>0</v>
          </cell>
          <cell r="HN90">
            <v>0</v>
          </cell>
          <cell r="HO90">
            <v>0</v>
          </cell>
          <cell r="HP90">
            <v>0</v>
          </cell>
          <cell r="HQ90">
            <v>0</v>
          </cell>
          <cell r="HR90">
            <v>0</v>
          </cell>
          <cell r="HS90">
            <v>0</v>
          </cell>
          <cell r="HT90">
            <v>0</v>
          </cell>
          <cell r="HU90">
            <v>0</v>
          </cell>
          <cell r="HV90">
            <v>0</v>
          </cell>
          <cell r="HW90">
            <v>0</v>
          </cell>
          <cell r="HX90">
            <v>0</v>
          </cell>
          <cell r="HY90">
            <v>0</v>
          </cell>
          <cell r="HZ90">
            <v>0</v>
          </cell>
          <cell r="IA90">
            <v>0</v>
          </cell>
          <cell r="IB90">
            <v>0</v>
          </cell>
          <cell r="IC90">
            <v>0</v>
          </cell>
          <cell r="ID90">
            <v>0</v>
          </cell>
          <cell r="IE90">
            <v>0</v>
          </cell>
          <cell r="IF90">
            <v>0</v>
          </cell>
          <cell r="IG90">
            <v>0</v>
          </cell>
          <cell r="IH90">
            <v>0</v>
          </cell>
          <cell r="II90">
            <v>0</v>
          </cell>
          <cell r="IJ90">
            <v>0</v>
          </cell>
          <cell r="IK90">
            <v>0</v>
          </cell>
          <cell r="IL90">
            <v>0</v>
          </cell>
          <cell r="IM90">
            <v>0</v>
          </cell>
          <cell r="IN90">
            <v>0</v>
          </cell>
          <cell r="IO90">
            <v>0</v>
          </cell>
          <cell r="IP90">
            <v>0</v>
          </cell>
          <cell r="IQ90">
            <v>0</v>
          </cell>
          <cell r="IR90">
            <v>0</v>
          </cell>
          <cell r="IS90">
            <v>0</v>
          </cell>
          <cell r="IT90">
            <v>0</v>
          </cell>
          <cell r="IU90">
            <v>0</v>
          </cell>
          <cell r="IV90">
            <v>0</v>
          </cell>
          <cell r="IW90">
            <v>0</v>
          </cell>
          <cell r="IX90">
            <v>0</v>
          </cell>
          <cell r="IY90">
            <v>0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0</v>
          </cell>
          <cell r="JH90">
            <v>0</v>
          </cell>
          <cell r="JI90">
            <v>0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0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0</v>
          </cell>
          <cell r="KD90">
            <v>0</v>
          </cell>
          <cell r="KE90">
            <v>0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0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0</v>
          </cell>
          <cell r="LK90">
            <v>0</v>
          </cell>
          <cell r="LL90">
            <v>0</v>
          </cell>
          <cell r="LQ90">
            <v>0</v>
          </cell>
          <cell r="LR90">
            <v>0</v>
          </cell>
          <cell r="LS90">
            <v>0</v>
          </cell>
          <cell r="LT90">
            <v>0</v>
          </cell>
          <cell r="LU90">
            <v>0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>
            <v>0</v>
          </cell>
          <cell r="MD90">
            <v>0</v>
          </cell>
          <cell r="ME90">
            <v>0</v>
          </cell>
          <cell r="MF90">
            <v>0</v>
          </cell>
          <cell r="MG90">
            <v>0</v>
          </cell>
          <cell r="MH90">
            <v>0</v>
          </cell>
          <cell r="MI90">
            <v>0</v>
          </cell>
          <cell r="MJ90">
            <v>0</v>
          </cell>
          <cell r="MK90">
            <v>0</v>
          </cell>
          <cell r="ML90">
            <v>0</v>
          </cell>
          <cell r="MM90">
            <v>0</v>
          </cell>
          <cell r="MN90">
            <v>0</v>
          </cell>
          <cell r="MO90">
            <v>0</v>
          </cell>
          <cell r="MP90">
            <v>0</v>
          </cell>
          <cell r="MQ90">
            <v>0</v>
          </cell>
          <cell r="MR90">
            <v>0</v>
          </cell>
          <cell r="MS90">
            <v>0</v>
          </cell>
          <cell r="MT90">
            <v>0</v>
          </cell>
          <cell r="MU90">
            <v>0</v>
          </cell>
          <cell r="MV90">
            <v>0</v>
          </cell>
          <cell r="MW90">
            <v>0</v>
          </cell>
          <cell r="MX90">
            <v>0</v>
          </cell>
          <cell r="MY90">
            <v>0</v>
          </cell>
          <cell r="MZ90">
            <v>0</v>
          </cell>
          <cell r="NA90">
            <v>0</v>
          </cell>
          <cell r="NB90">
            <v>0</v>
          </cell>
          <cell r="NC90">
            <v>0</v>
          </cell>
          <cell r="ND90">
            <v>0</v>
          </cell>
          <cell r="NE90">
            <v>0</v>
          </cell>
          <cell r="NF90">
            <v>0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2019</v>
          </cell>
          <cell r="OM90">
            <v>2023</v>
          </cell>
          <cell r="ON90">
            <v>2024</v>
          </cell>
          <cell r="OO90">
            <v>2024</v>
          </cell>
          <cell r="OP90" t="str">
            <v>з</v>
          </cell>
          <cell r="OT90">
            <v>24.364698734000001</v>
          </cell>
          <cell r="OV90">
            <v>14.301</v>
          </cell>
          <cell r="OW90">
            <v>0.45</v>
          </cell>
          <cell r="OX90">
            <v>0</v>
          </cell>
          <cell r="OY90">
            <v>0</v>
          </cell>
          <cell r="OZ90">
            <v>20.584281659999998</v>
          </cell>
        </row>
        <row r="91">
          <cell r="A91" t="str">
            <v>Г</v>
          </cell>
          <cell r="B91" t="str">
            <v>1.1.5</v>
          </cell>
          <cell r="C91" t="str">
            <v>Покупка земельных участков для целей реализации инвестиционных проектов, всего, в том числе:</v>
          </cell>
          <cell r="D91" t="str">
            <v>Г</v>
          </cell>
          <cell r="E91">
            <v>0</v>
          </cell>
          <cell r="H91">
            <v>0</v>
          </cell>
          <cell r="J91">
            <v>3932.6022027855006</v>
          </cell>
          <cell r="K91">
            <v>0</v>
          </cell>
          <cell r="L91">
            <v>3932.6022027855006</v>
          </cell>
          <cell r="M91">
            <v>818.12398278000001</v>
          </cell>
          <cell r="N91">
            <v>0</v>
          </cell>
          <cell r="O91">
            <v>245.11748446749993</v>
          </cell>
          <cell r="P91">
            <v>749.55393913499995</v>
          </cell>
          <cell r="Q91">
            <v>2119.8067964030001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>
            <v>0</v>
          </cell>
          <cell r="CX91">
            <v>11773.071493446381</v>
          </cell>
          <cell r="CY91">
            <v>2007.6103241393257</v>
          </cell>
          <cell r="CZ91">
            <v>3841.5348877713004</v>
          </cell>
          <cell r="DA91">
            <v>3963.2928893735866</v>
          </cell>
          <cell r="DB91">
            <v>1960.6333921621663</v>
          </cell>
          <cell r="DE91">
            <v>0</v>
          </cell>
          <cell r="DG91">
            <v>2648.4101105499999</v>
          </cell>
          <cell r="DH91">
            <v>0</v>
          </cell>
          <cell r="DI91">
            <v>2648.4101105499999</v>
          </cell>
          <cell r="DJ91">
            <v>221.79169244000005</v>
          </cell>
          <cell r="DK91">
            <v>951.39924857999995</v>
          </cell>
          <cell r="DL91">
            <v>1337.37306115</v>
          </cell>
          <cell r="DM91">
            <v>137.84610837999995</v>
          </cell>
          <cell r="DN91">
            <v>7232.8990647759756</v>
          </cell>
          <cell r="DS91">
            <v>221.07634505263158</v>
          </cell>
          <cell r="DT91">
            <v>970.22431536842123</v>
          </cell>
          <cell r="DU91">
            <v>982.58513645830863</v>
          </cell>
          <cell r="DV91">
            <v>5059.0132678966138</v>
          </cell>
          <cell r="DW91">
            <v>5059.0132678966138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3466.8500087699999</v>
          </cell>
          <cell r="ED91">
            <v>36.684146650000002</v>
          </cell>
          <cell r="EE91">
            <v>1997.2028118200003</v>
          </cell>
          <cell r="EF91">
            <v>1190.2507855899999</v>
          </cell>
          <cell r="EG91">
            <v>242.71226471</v>
          </cell>
          <cell r="EH91">
            <v>210.02252780000003</v>
          </cell>
          <cell r="EI91">
            <v>3.2610385900000001</v>
          </cell>
          <cell r="EJ91">
            <v>51.45580812</v>
          </cell>
          <cell r="EK91">
            <v>131.85455195</v>
          </cell>
          <cell r="EL91">
            <v>23.451129139999999</v>
          </cell>
          <cell r="EM91">
            <v>921.71309960000008</v>
          </cell>
          <cell r="EN91">
            <v>14.308171959999999</v>
          </cell>
          <cell r="EO91">
            <v>284.17694648000003</v>
          </cell>
          <cell r="EP91">
            <v>537.84153619999995</v>
          </cell>
          <cell r="EQ91">
            <v>85.386444959999992</v>
          </cell>
          <cell r="ER91">
            <v>933.33469089999994</v>
          </cell>
          <cell r="ES91">
            <v>7.9436274600000001</v>
          </cell>
          <cell r="ET91">
            <v>776.0449337099999</v>
          </cell>
          <cell r="EU91">
            <v>97.98565576</v>
          </cell>
          <cell r="EV91">
            <v>51.360473970000008</v>
          </cell>
          <cell r="EW91">
            <v>1401.7796904700001</v>
          </cell>
          <cell r="EX91">
            <v>11.171308639999999</v>
          </cell>
          <cell r="EY91">
            <v>885.52512351000007</v>
          </cell>
          <cell r="EZ91">
            <v>422.56904168</v>
          </cell>
          <cell r="FA91">
            <v>82.514216639999972</v>
          </cell>
          <cell r="FB91">
            <v>1401.7796904700001</v>
          </cell>
          <cell r="FC91">
            <v>11.171308639999999</v>
          </cell>
          <cell r="FD91">
            <v>885.52512351000007</v>
          </cell>
          <cell r="FE91">
            <v>422.56904168</v>
          </cell>
          <cell r="FF91">
            <v>82.514216639999972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11773.071493446381</v>
          </cell>
          <cell r="FO91">
            <v>0</v>
          </cell>
          <cell r="FP91">
            <v>410.43100000000004</v>
          </cell>
          <cell r="FQ91">
            <v>0</v>
          </cell>
          <cell r="FR91">
            <v>1452.1193482625131</v>
          </cell>
          <cell r="FS91">
            <v>1310.5793482625131</v>
          </cell>
          <cell r="FT91">
            <v>73.739999999999995</v>
          </cell>
          <cell r="FU91">
            <v>67.8</v>
          </cell>
          <cell r="FV91">
            <v>123369</v>
          </cell>
          <cell r="FW91">
            <v>0</v>
          </cell>
          <cell r="FX91">
            <v>123369</v>
          </cell>
          <cell r="FZ91">
            <v>758.40588715000001</v>
          </cell>
          <cell r="GA91">
            <v>0</v>
          </cell>
          <cell r="GB91">
            <v>14.109</v>
          </cell>
          <cell r="GC91">
            <v>0</v>
          </cell>
          <cell r="GD91">
            <v>323.55900000000003</v>
          </cell>
          <cell r="GE91">
            <v>323.55900000000003</v>
          </cell>
          <cell r="GF91">
            <v>0</v>
          </cell>
          <cell r="GG91">
            <v>0</v>
          </cell>
          <cell r="GH91">
            <v>5039</v>
          </cell>
          <cell r="GI91">
            <v>0</v>
          </cell>
          <cell r="GJ91">
            <v>5039</v>
          </cell>
          <cell r="GK91">
            <v>3254.0160665748567</v>
          </cell>
          <cell r="GL91">
            <v>0</v>
          </cell>
          <cell r="GM91">
            <v>148.66199999999998</v>
          </cell>
          <cell r="GN91">
            <v>0</v>
          </cell>
          <cell r="GO91">
            <v>719.05332527825828</v>
          </cell>
          <cell r="GP91">
            <v>657.83932527825834</v>
          </cell>
          <cell r="GQ91">
            <v>0</v>
          </cell>
          <cell r="GR91">
            <v>61.213999999999999</v>
          </cell>
          <cell r="GS91">
            <v>2276</v>
          </cell>
          <cell r="GT91">
            <v>0</v>
          </cell>
          <cell r="GU91">
            <v>2276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0</v>
          </cell>
          <cell r="HS91">
            <v>0</v>
          </cell>
          <cell r="HT91">
            <v>0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0</v>
          </cell>
          <cell r="IA91">
            <v>0</v>
          </cell>
          <cell r="IB91">
            <v>0</v>
          </cell>
          <cell r="IC91">
            <v>3254.0160665748567</v>
          </cell>
          <cell r="ID91">
            <v>0</v>
          </cell>
          <cell r="IE91">
            <v>148.66199999999998</v>
          </cell>
          <cell r="IF91">
            <v>0</v>
          </cell>
          <cell r="IG91">
            <v>719.05332527825828</v>
          </cell>
          <cell r="IH91">
            <v>657.83932527825834</v>
          </cell>
          <cell r="II91">
            <v>0</v>
          </cell>
          <cell r="IJ91">
            <v>61.213999999999999</v>
          </cell>
          <cell r="IK91">
            <v>2276</v>
          </cell>
          <cell r="IL91">
            <v>0</v>
          </cell>
          <cell r="IM91">
            <v>2276</v>
          </cell>
          <cell r="IN91">
            <v>3254.0160665748567</v>
          </cell>
          <cell r="IO91">
            <v>0</v>
          </cell>
          <cell r="IP91">
            <v>148.66199999999998</v>
          </cell>
          <cell r="IQ91">
            <v>0</v>
          </cell>
          <cell r="IR91">
            <v>719.05332527825828</v>
          </cell>
          <cell r="IS91">
            <v>657.83932527825834</v>
          </cell>
          <cell r="IT91">
            <v>0</v>
          </cell>
          <cell r="IU91">
            <v>61.213999999999999</v>
          </cell>
          <cell r="IV91">
            <v>2276</v>
          </cell>
          <cell r="IW91">
            <v>0</v>
          </cell>
          <cell r="IX91">
            <v>2276</v>
          </cell>
          <cell r="IY91">
            <v>3464.8544089900006</v>
          </cell>
          <cell r="IZ91">
            <v>0</v>
          </cell>
          <cell r="JA91">
            <v>158.99700000000001</v>
          </cell>
          <cell r="JB91">
            <v>0</v>
          </cell>
          <cell r="JC91">
            <v>698.12799999999993</v>
          </cell>
          <cell r="JD91">
            <v>638.42799999999988</v>
          </cell>
          <cell r="JE91">
            <v>0</v>
          </cell>
          <cell r="JF91">
            <v>59.7</v>
          </cell>
          <cell r="JG91">
            <v>4800</v>
          </cell>
          <cell r="JH91">
            <v>0</v>
          </cell>
          <cell r="JI91">
            <v>4800</v>
          </cell>
          <cell r="JJ91">
            <v>166.82267041</v>
          </cell>
          <cell r="JK91">
            <v>0</v>
          </cell>
          <cell r="JL91">
            <v>7.0890000000000004</v>
          </cell>
          <cell r="JM91">
            <v>0</v>
          </cell>
          <cell r="JN91">
            <v>126.196</v>
          </cell>
          <cell r="JO91">
            <v>126.196</v>
          </cell>
          <cell r="JP91">
            <v>0</v>
          </cell>
          <cell r="JQ91">
            <v>0</v>
          </cell>
          <cell r="JR91">
            <v>1</v>
          </cell>
          <cell r="JS91">
            <v>0</v>
          </cell>
          <cell r="JT91">
            <v>1</v>
          </cell>
          <cell r="JU91">
            <v>342.77081932999999</v>
          </cell>
          <cell r="JV91">
            <v>0</v>
          </cell>
          <cell r="JW91">
            <v>17.832999999999998</v>
          </cell>
          <cell r="JX91">
            <v>0</v>
          </cell>
          <cell r="JY91">
            <v>250.94800000000001</v>
          </cell>
          <cell r="JZ91">
            <v>250.94800000000001</v>
          </cell>
          <cell r="KA91">
            <v>0</v>
          </cell>
          <cell r="KB91">
            <v>0</v>
          </cell>
          <cell r="KC91">
            <v>32</v>
          </cell>
          <cell r="KD91">
            <v>0</v>
          </cell>
          <cell r="KE91">
            <v>32</v>
          </cell>
          <cell r="KF91">
            <v>694.4617517800001</v>
          </cell>
          <cell r="KG91">
            <v>0</v>
          </cell>
          <cell r="KH91">
            <v>91.14</v>
          </cell>
          <cell r="KI91">
            <v>0</v>
          </cell>
          <cell r="KJ91">
            <v>184.57</v>
          </cell>
          <cell r="KK91">
            <v>184.57</v>
          </cell>
          <cell r="KL91">
            <v>0</v>
          </cell>
          <cell r="KM91">
            <v>0</v>
          </cell>
          <cell r="KN91">
            <v>40</v>
          </cell>
          <cell r="KO91">
            <v>0</v>
          </cell>
          <cell r="KP91">
            <v>40</v>
          </cell>
          <cell r="KQ91">
            <v>2260.7991674700006</v>
          </cell>
          <cell r="KR91">
            <v>0</v>
          </cell>
          <cell r="KS91">
            <v>42.935000000000002</v>
          </cell>
          <cell r="KT91">
            <v>0</v>
          </cell>
          <cell r="KU91">
            <v>136.41400000000002</v>
          </cell>
          <cell r="KV91">
            <v>76.713999999999999</v>
          </cell>
          <cell r="KW91">
            <v>0</v>
          </cell>
          <cell r="KX91">
            <v>59.7</v>
          </cell>
          <cell r="KY91">
            <v>4727</v>
          </cell>
          <cell r="KZ91">
            <v>0</v>
          </cell>
          <cell r="LA91">
            <v>4727</v>
          </cell>
          <cell r="LB91">
            <v>2260.7991674700006</v>
          </cell>
          <cell r="LC91">
            <v>0</v>
          </cell>
          <cell r="LD91">
            <v>42.935000000000002</v>
          </cell>
          <cell r="LE91">
            <v>0</v>
          </cell>
          <cell r="LF91">
            <v>136.41400000000002</v>
          </cell>
          <cell r="LG91">
            <v>76.713999999999999</v>
          </cell>
          <cell r="LH91">
            <v>0</v>
          </cell>
          <cell r="LI91">
            <v>59.7</v>
          </cell>
          <cell r="LJ91">
            <v>4727</v>
          </cell>
          <cell r="LK91">
            <v>0</v>
          </cell>
          <cell r="LL91">
            <v>4727</v>
          </cell>
          <cell r="LQ91">
            <v>0</v>
          </cell>
          <cell r="LR91">
            <v>165.4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 t="str">
            <v>нд</v>
          </cell>
          <cell r="OM91" t="str">
            <v>нд</v>
          </cell>
          <cell r="ON91" t="str">
            <v>нд</v>
          </cell>
          <cell r="OO91" t="str">
            <v>нд</v>
          </cell>
          <cell r="OP91" t="str">
            <v>нд</v>
          </cell>
          <cell r="OT91">
            <v>19358.295430747363</v>
          </cell>
          <cell r="OV91">
            <v>1030.1889999999999</v>
          </cell>
          <cell r="OW91">
            <v>253.26600000000002</v>
          </cell>
          <cell r="OX91">
            <v>0</v>
          </cell>
          <cell r="OY91">
            <v>14426</v>
          </cell>
          <cell r="OZ91">
            <v>5437.2622816000003</v>
          </cell>
        </row>
        <row r="92">
          <cell r="A92" t="str">
            <v>Г</v>
          </cell>
          <cell r="B92" t="str">
            <v>1.1.6</v>
          </cell>
          <cell r="C92" t="str">
            <v>Прочие инвестиционные проекты, всего, в том числе:</v>
          </cell>
          <cell r="D92" t="str">
            <v>Г</v>
          </cell>
          <cell r="E92">
            <v>719.41917829399995</v>
          </cell>
          <cell r="H92">
            <v>702.97244881999995</v>
          </cell>
          <cell r="J92">
            <v>3995.9100906795006</v>
          </cell>
          <cell r="K92">
            <v>63.307887894000004</v>
          </cell>
          <cell r="L92">
            <v>3932.6022027855006</v>
          </cell>
          <cell r="M92">
            <v>818.12398278000001</v>
          </cell>
          <cell r="N92">
            <v>0</v>
          </cell>
          <cell r="O92">
            <v>245.11748446749993</v>
          </cell>
          <cell r="P92">
            <v>749.55393913499995</v>
          </cell>
          <cell r="Q92">
            <v>2119.8067964030001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>
            <v>0</v>
          </cell>
          <cell r="BG92">
            <v>29.773656760000001</v>
          </cell>
          <cell r="BH92">
            <v>0</v>
          </cell>
          <cell r="BI92">
            <v>0</v>
          </cell>
          <cell r="BJ92">
            <v>24.811380633333336</v>
          </cell>
          <cell r="BK92">
            <v>0</v>
          </cell>
          <cell r="BL92">
            <v>4.9622761266666657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1.38416446</v>
          </cell>
          <cell r="BT92">
            <v>0</v>
          </cell>
          <cell r="BU92">
            <v>0</v>
          </cell>
          <cell r="BV92">
            <v>1.1534703833333335</v>
          </cell>
          <cell r="BW92">
            <v>0</v>
          </cell>
          <cell r="BX92">
            <v>0.23069407666666664</v>
          </cell>
          <cell r="BY92">
            <v>24.763977830000002</v>
          </cell>
          <cell r="BZ92">
            <v>0</v>
          </cell>
          <cell r="CA92">
            <v>0</v>
          </cell>
          <cell r="CB92">
            <v>20.636648191666669</v>
          </cell>
          <cell r="CC92">
            <v>0</v>
          </cell>
          <cell r="CD92">
            <v>4.1273296383333324</v>
          </cell>
          <cell r="CE92">
            <v>3.6255144699999997</v>
          </cell>
          <cell r="CF92">
            <v>0</v>
          </cell>
          <cell r="CG92">
            <v>0</v>
          </cell>
          <cell r="CH92">
            <v>3.0212620583333338</v>
          </cell>
          <cell r="CI92">
            <v>0</v>
          </cell>
          <cell r="CJ92">
            <v>0.60425241166666643</v>
          </cell>
          <cell r="CK92">
            <v>3.6255144699999997</v>
          </cell>
          <cell r="CL92">
            <v>0</v>
          </cell>
          <cell r="CM92">
            <v>0</v>
          </cell>
          <cell r="CN92">
            <v>3.0212620583333338</v>
          </cell>
          <cell r="CO92">
            <v>0</v>
          </cell>
          <cell r="CP92">
            <v>0.60425241166666643</v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>
            <v>0</v>
          </cell>
          <cell r="CX92">
            <v>11773.071493446381</v>
          </cell>
          <cell r="CY92">
            <v>2007.6103241393257</v>
          </cell>
          <cell r="CZ92">
            <v>3841.5348877713004</v>
          </cell>
          <cell r="DA92">
            <v>3963.2928893735866</v>
          </cell>
          <cell r="DB92">
            <v>1960.6333921621663</v>
          </cell>
          <cell r="DE92">
            <v>562.52707794000003</v>
          </cell>
          <cell r="DG92">
            <v>2707.3383701883331</v>
          </cell>
          <cell r="DH92">
            <v>58.928259638333387</v>
          </cell>
          <cell r="DI92">
            <v>2648.4101105499999</v>
          </cell>
          <cell r="DJ92">
            <v>221.79169244000005</v>
          </cell>
          <cell r="DK92">
            <v>951.39924857999995</v>
          </cell>
          <cell r="DL92">
            <v>1337.37306115</v>
          </cell>
          <cell r="DM92">
            <v>137.84610837999995</v>
          </cell>
          <cell r="DN92">
            <v>7232.8990647759756</v>
          </cell>
          <cell r="DS92">
            <v>221.07634505263158</v>
          </cell>
          <cell r="DT92">
            <v>970.22431536842123</v>
          </cell>
          <cell r="DU92">
            <v>982.58513645830863</v>
          </cell>
          <cell r="DV92">
            <v>5059.0132678966138</v>
          </cell>
          <cell r="DW92">
            <v>5059.0132678966138</v>
          </cell>
          <cell r="DX92">
            <v>1</v>
          </cell>
          <cell r="DY92">
            <v>1</v>
          </cell>
          <cell r="DZ92">
            <v>1</v>
          </cell>
          <cell r="EA92">
            <v>1</v>
          </cell>
          <cell r="EB92" t="str">
            <v>1 1 1 1</v>
          </cell>
          <cell r="EC92">
            <v>3466.8500087699999</v>
          </cell>
          <cell r="ED92">
            <v>36.684146650000002</v>
          </cell>
          <cell r="EE92">
            <v>1997.2028118200003</v>
          </cell>
          <cell r="EF92">
            <v>1190.2507855899999</v>
          </cell>
          <cell r="EG92">
            <v>242.71226471</v>
          </cell>
          <cell r="EH92">
            <v>210.02252780000003</v>
          </cell>
          <cell r="EI92">
            <v>3.2610385900000001</v>
          </cell>
          <cell r="EJ92">
            <v>51.45580812</v>
          </cell>
          <cell r="EK92">
            <v>131.85455195</v>
          </cell>
          <cell r="EL92">
            <v>23.451129139999999</v>
          </cell>
          <cell r="EM92">
            <v>921.71309960000008</v>
          </cell>
          <cell r="EN92">
            <v>14.308171959999999</v>
          </cell>
          <cell r="EO92">
            <v>284.17694648000003</v>
          </cell>
          <cell r="EP92">
            <v>537.84153619999995</v>
          </cell>
          <cell r="EQ92">
            <v>85.386444959999992</v>
          </cell>
          <cell r="ER92">
            <v>933.33469089999994</v>
          </cell>
          <cell r="ES92">
            <v>7.9436274600000001</v>
          </cell>
          <cell r="ET92">
            <v>776.0449337099999</v>
          </cell>
          <cell r="EU92">
            <v>97.98565576</v>
          </cell>
          <cell r="EV92">
            <v>51.360473970000008</v>
          </cell>
          <cell r="EW92">
            <v>1401.7796904700001</v>
          </cell>
          <cell r="EX92">
            <v>11.171308639999999</v>
          </cell>
          <cell r="EY92">
            <v>885.52512351000007</v>
          </cell>
          <cell r="EZ92">
            <v>422.56904168</v>
          </cell>
          <cell r="FA92">
            <v>82.514216639999972</v>
          </cell>
          <cell r="FB92">
            <v>1401.7796904700001</v>
          </cell>
          <cell r="FC92">
            <v>11.171308639999999</v>
          </cell>
          <cell r="FD92">
            <v>885.52512351000007</v>
          </cell>
          <cell r="FE92">
            <v>422.56904168</v>
          </cell>
          <cell r="FF92">
            <v>82.514216639999972</v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>
            <v>0</v>
          </cell>
          <cell r="FN92">
            <v>11773.071493446381</v>
          </cell>
          <cell r="FO92">
            <v>0</v>
          </cell>
          <cell r="FP92">
            <v>410.43100000000004</v>
          </cell>
          <cell r="FQ92">
            <v>0</v>
          </cell>
          <cell r="FR92">
            <v>1452.1193482625131</v>
          </cell>
          <cell r="FS92">
            <v>1310.5793482625131</v>
          </cell>
          <cell r="FT92">
            <v>73.739999999999995</v>
          </cell>
          <cell r="FU92">
            <v>67.8</v>
          </cell>
          <cell r="FV92">
            <v>123369</v>
          </cell>
          <cell r="FW92">
            <v>0</v>
          </cell>
          <cell r="FX92">
            <v>123369</v>
          </cell>
          <cell r="FZ92">
            <v>758.40588715000001</v>
          </cell>
          <cell r="GA92">
            <v>0</v>
          </cell>
          <cell r="GB92">
            <v>14.109</v>
          </cell>
          <cell r="GC92">
            <v>0</v>
          </cell>
          <cell r="GD92">
            <v>323.55900000000003</v>
          </cell>
          <cell r="GE92">
            <v>323.55900000000003</v>
          </cell>
          <cell r="GF92">
            <v>0</v>
          </cell>
          <cell r="GG92">
            <v>0</v>
          </cell>
          <cell r="GH92">
            <v>5039</v>
          </cell>
          <cell r="GI92">
            <v>0</v>
          </cell>
          <cell r="GJ92">
            <v>5039</v>
          </cell>
          <cell r="GK92">
            <v>3254.0160665748567</v>
          </cell>
          <cell r="GL92">
            <v>0</v>
          </cell>
          <cell r="GM92">
            <v>148.66199999999998</v>
          </cell>
          <cell r="GN92">
            <v>0</v>
          </cell>
          <cell r="GO92">
            <v>719.05332527825828</v>
          </cell>
          <cell r="GP92">
            <v>657.83932527825834</v>
          </cell>
          <cell r="GQ92">
            <v>0</v>
          </cell>
          <cell r="GR92">
            <v>61.213999999999999</v>
          </cell>
          <cell r="GS92">
            <v>2276</v>
          </cell>
          <cell r="GT92">
            <v>0</v>
          </cell>
          <cell r="GU92">
            <v>2276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0</v>
          </cell>
          <cell r="HS92">
            <v>0</v>
          </cell>
          <cell r="HT92">
            <v>0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0</v>
          </cell>
          <cell r="IA92">
            <v>0</v>
          </cell>
          <cell r="IB92">
            <v>0</v>
          </cell>
          <cell r="IC92">
            <v>3254.0160665748567</v>
          </cell>
          <cell r="ID92">
            <v>0</v>
          </cell>
          <cell r="IE92">
            <v>148.66199999999998</v>
          </cell>
          <cell r="IF92">
            <v>0</v>
          </cell>
          <cell r="IG92">
            <v>719.05332527825828</v>
          </cell>
          <cell r="IH92">
            <v>657.83932527825834</v>
          </cell>
          <cell r="II92">
            <v>0</v>
          </cell>
          <cell r="IJ92">
            <v>61.213999999999999</v>
          </cell>
          <cell r="IK92">
            <v>2276</v>
          </cell>
          <cell r="IL92">
            <v>0</v>
          </cell>
          <cell r="IM92">
            <v>2276</v>
          </cell>
          <cell r="IN92">
            <v>3254.0160665748567</v>
          </cell>
          <cell r="IO92">
            <v>0</v>
          </cell>
          <cell r="IP92">
            <v>148.66199999999998</v>
          </cell>
          <cell r="IQ92">
            <v>0</v>
          </cell>
          <cell r="IR92">
            <v>719.05332527825828</v>
          </cell>
          <cell r="IS92">
            <v>657.83932527825834</v>
          </cell>
          <cell r="IT92">
            <v>0</v>
          </cell>
          <cell r="IU92">
            <v>61.213999999999999</v>
          </cell>
          <cell r="IV92">
            <v>2276</v>
          </cell>
          <cell r="IW92">
            <v>0</v>
          </cell>
          <cell r="IX92">
            <v>2276</v>
          </cell>
          <cell r="IY92">
            <v>3464.8544089900006</v>
          </cell>
          <cell r="IZ92">
            <v>0</v>
          </cell>
          <cell r="JA92">
            <v>158.99700000000001</v>
          </cell>
          <cell r="JB92">
            <v>0</v>
          </cell>
          <cell r="JC92">
            <v>698.12799999999993</v>
          </cell>
          <cell r="JD92">
            <v>638.42799999999988</v>
          </cell>
          <cell r="JE92">
            <v>0</v>
          </cell>
          <cell r="JF92">
            <v>59.7</v>
          </cell>
          <cell r="JG92">
            <v>4800</v>
          </cell>
          <cell r="JH92">
            <v>0</v>
          </cell>
          <cell r="JI92">
            <v>4800</v>
          </cell>
          <cell r="JJ92">
            <v>166.82267041</v>
          </cell>
          <cell r="JK92">
            <v>0</v>
          </cell>
          <cell r="JL92">
            <v>7.0890000000000004</v>
          </cell>
          <cell r="JM92">
            <v>0</v>
          </cell>
          <cell r="JN92">
            <v>126.196</v>
          </cell>
          <cell r="JO92">
            <v>126.196</v>
          </cell>
          <cell r="JP92">
            <v>0</v>
          </cell>
          <cell r="JQ92">
            <v>0</v>
          </cell>
          <cell r="JR92">
            <v>1</v>
          </cell>
          <cell r="JS92">
            <v>0</v>
          </cell>
          <cell r="JT92">
            <v>1</v>
          </cell>
          <cell r="JU92">
            <v>342.77081932999999</v>
          </cell>
          <cell r="JV92">
            <v>0</v>
          </cell>
          <cell r="JW92">
            <v>17.832999999999998</v>
          </cell>
          <cell r="JX92">
            <v>0</v>
          </cell>
          <cell r="JY92">
            <v>250.94800000000001</v>
          </cell>
          <cell r="JZ92">
            <v>250.94800000000001</v>
          </cell>
          <cell r="KA92">
            <v>0</v>
          </cell>
          <cell r="KB92">
            <v>0</v>
          </cell>
          <cell r="KC92">
            <v>32</v>
          </cell>
          <cell r="KD92">
            <v>0</v>
          </cell>
          <cell r="KE92">
            <v>32</v>
          </cell>
          <cell r="KF92">
            <v>694.4617517800001</v>
          </cell>
          <cell r="KG92">
            <v>0</v>
          </cell>
          <cell r="KH92">
            <v>91.14</v>
          </cell>
          <cell r="KI92">
            <v>0</v>
          </cell>
          <cell r="KJ92">
            <v>184.57</v>
          </cell>
          <cell r="KK92">
            <v>184.57</v>
          </cell>
          <cell r="KL92">
            <v>0</v>
          </cell>
          <cell r="KM92">
            <v>0</v>
          </cell>
          <cell r="KN92">
            <v>40</v>
          </cell>
          <cell r="KO92">
            <v>0</v>
          </cell>
          <cell r="KP92">
            <v>40</v>
          </cell>
          <cell r="KQ92">
            <v>2260.7991674700006</v>
          </cell>
          <cell r="KR92">
            <v>0</v>
          </cell>
          <cell r="KS92">
            <v>42.935000000000002</v>
          </cell>
          <cell r="KT92">
            <v>0</v>
          </cell>
          <cell r="KU92">
            <v>136.41400000000002</v>
          </cell>
          <cell r="KV92">
            <v>76.713999999999999</v>
          </cell>
          <cell r="KW92">
            <v>0</v>
          </cell>
          <cell r="KX92">
            <v>59.7</v>
          </cell>
          <cell r="KY92">
            <v>4727</v>
          </cell>
          <cell r="KZ92">
            <v>0</v>
          </cell>
          <cell r="LA92">
            <v>4727</v>
          </cell>
          <cell r="LB92">
            <v>2260.7991674700006</v>
          </cell>
          <cell r="LC92">
            <v>0</v>
          </cell>
          <cell r="LD92">
            <v>42.935000000000002</v>
          </cell>
          <cell r="LE92">
            <v>0</v>
          </cell>
          <cell r="LF92">
            <v>136.41400000000002</v>
          </cell>
          <cell r="LG92">
            <v>76.713999999999999</v>
          </cell>
          <cell r="LH92">
            <v>0</v>
          </cell>
          <cell r="LI92">
            <v>59.7</v>
          </cell>
          <cell r="LJ92">
            <v>4727</v>
          </cell>
          <cell r="LK92">
            <v>0</v>
          </cell>
          <cell r="LL92">
            <v>4727</v>
          </cell>
          <cell r="LQ92">
            <v>0</v>
          </cell>
          <cell r="LR92">
            <v>165.4</v>
          </cell>
          <cell r="LS92">
            <v>0</v>
          </cell>
          <cell r="LT92">
            <v>0</v>
          </cell>
          <cell r="LU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L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V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F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 t="str">
            <v>нд</v>
          </cell>
          <cell r="OM92" t="str">
            <v>нд</v>
          </cell>
          <cell r="ON92" t="str">
            <v>нд</v>
          </cell>
          <cell r="OO92" t="str">
            <v>нд</v>
          </cell>
          <cell r="OP92" t="str">
            <v>нд</v>
          </cell>
          <cell r="OT92">
            <v>19358.295430747363</v>
          </cell>
          <cell r="OV92">
            <v>1030.1889999999999</v>
          </cell>
          <cell r="OW92">
            <v>253.26600000000002</v>
          </cell>
          <cell r="OX92">
            <v>0</v>
          </cell>
          <cell r="OY92">
            <v>14426</v>
          </cell>
          <cell r="OZ92">
            <v>5437.2622816000003</v>
          </cell>
        </row>
        <row r="93">
          <cell r="A93" t="str">
            <v>N_Che471_23</v>
          </cell>
          <cell r="B93" t="str">
            <v>1.1.6</v>
          </cell>
          <cell r="C93" t="str">
            <v>Приобретение клещей токовых многофункциональных</v>
          </cell>
          <cell r="D93" t="str">
            <v>N_Che471_23</v>
          </cell>
          <cell r="E93" t="str">
            <v>нд</v>
          </cell>
          <cell r="H93">
            <v>0.95320680000000002</v>
          </cell>
          <cell r="J93">
            <v>0.95320680000000002</v>
          </cell>
          <cell r="K93">
            <v>0.95320680000000002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 t="str">
            <v>нд</v>
          </cell>
          <cell r="S93" t="str">
            <v>нд</v>
          </cell>
          <cell r="T93" t="str">
            <v>нд</v>
          </cell>
          <cell r="U93" t="str">
            <v>нд</v>
          </cell>
          <cell r="V93" t="str">
            <v>нд</v>
          </cell>
          <cell r="W93" t="str">
            <v>нд</v>
          </cell>
          <cell r="X93" t="str">
            <v>нд</v>
          </cell>
          <cell r="Y93" t="str">
            <v>нд</v>
          </cell>
          <cell r="Z93" t="str">
            <v>нд</v>
          </cell>
          <cell r="AA93" t="str">
            <v>нд</v>
          </cell>
          <cell r="AB93" t="str">
            <v>нд</v>
          </cell>
          <cell r="AC93" t="str">
            <v>нд</v>
          </cell>
          <cell r="AD93" t="str">
            <v>нд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 t="str">
            <v>нд</v>
          </cell>
          <cell r="AK93" t="str">
            <v>нд</v>
          </cell>
          <cell r="AL93" t="str">
            <v>нд</v>
          </cell>
          <cell r="AM93" t="str">
            <v>нд</v>
          </cell>
          <cell r="AN93" t="str">
            <v>нд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 t="str">
            <v>нд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 t="str">
            <v>нд</v>
          </cell>
          <cell r="BA93" t="str">
            <v>нд</v>
          </cell>
          <cell r="BB93">
            <v>1</v>
          </cell>
          <cell r="BC93">
            <v>2</v>
          </cell>
          <cell r="BD93">
            <v>3</v>
          </cell>
          <cell r="BE93" t="str">
            <v/>
          </cell>
          <cell r="BF93" t="str">
            <v>1 2 3</v>
          </cell>
          <cell r="BG93">
            <v>0.95320680000000002</v>
          </cell>
          <cell r="BH93">
            <v>0</v>
          </cell>
          <cell r="BI93">
            <v>0</v>
          </cell>
          <cell r="BJ93">
            <v>0.79433900000000002</v>
          </cell>
          <cell r="BK93">
            <v>0</v>
          </cell>
          <cell r="BL93">
            <v>0.1588678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0.95320680000000002</v>
          </cell>
          <cell r="BT93">
            <v>0</v>
          </cell>
          <cell r="BU93">
            <v>0</v>
          </cell>
          <cell r="BV93">
            <v>0.79433900000000002</v>
          </cell>
          <cell r="BW93">
            <v>0</v>
          </cell>
          <cell r="BX93">
            <v>0.1588678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>
            <v>1</v>
          </cell>
          <cell r="CR93">
            <v>2</v>
          </cell>
          <cell r="CS93">
            <v>3</v>
          </cell>
          <cell r="CT93" t="str">
            <v/>
          </cell>
          <cell r="CU93" t="str">
            <v>1 2 3</v>
          </cell>
          <cell r="CX93" t="str">
            <v>нд</v>
          </cell>
          <cell r="CY93" t="str">
            <v>нд</v>
          </cell>
          <cell r="CZ93" t="str">
            <v>нд</v>
          </cell>
          <cell r="DA93" t="str">
            <v>нд</v>
          </cell>
          <cell r="DB93" t="str">
            <v>нд</v>
          </cell>
          <cell r="DE93">
            <v>0.79433900000000002</v>
          </cell>
          <cell r="DG93">
            <v>0.79433900000000002</v>
          </cell>
          <cell r="DH93">
            <v>0</v>
          </cell>
          <cell r="DI93">
            <v>0.79433900000000002</v>
          </cell>
          <cell r="DJ93">
            <v>0</v>
          </cell>
          <cell r="DK93">
            <v>0</v>
          </cell>
          <cell r="DL93">
            <v>0.79433900000000002</v>
          </cell>
          <cell r="DM93">
            <v>0</v>
          </cell>
          <cell r="DN93" t="str">
            <v>нд</v>
          </cell>
          <cell r="DS93" t="str">
            <v>нд</v>
          </cell>
          <cell r="DT93" t="str">
            <v>нд</v>
          </cell>
          <cell r="DU93" t="str">
            <v>нд</v>
          </cell>
          <cell r="DV93" t="str">
            <v>нд</v>
          </cell>
          <cell r="DW93" t="str">
            <v>нд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J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0</v>
          </cell>
          <cell r="EQ93">
            <v>0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0</v>
          </cell>
          <cell r="FE93">
            <v>0</v>
          </cell>
          <cell r="FF93">
            <v>0</v>
          </cell>
          <cell r="FG93">
            <v>1</v>
          </cell>
          <cell r="FH93">
            <v>1</v>
          </cell>
          <cell r="FI93">
            <v>1</v>
          </cell>
          <cell r="FJ93">
            <v>1</v>
          </cell>
          <cell r="FK93" t="str">
            <v>1 1 1 1</v>
          </cell>
          <cell r="FN93" t="str">
            <v>нд</v>
          </cell>
          <cell r="FO93" t="str">
            <v>нд</v>
          </cell>
          <cell r="FP93" t="str">
            <v>нд</v>
          </cell>
          <cell r="FQ93" t="str">
            <v>нд</v>
          </cell>
          <cell r="FR93" t="str">
            <v>нд</v>
          </cell>
          <cell r="FS93" t="str">
            <v>нд</v>
          </cell>
          <cell r="FT93" t="str">
            <v>нд</v>
          </cell>
          <cell r="FU93" t="str">
            <v>нд</v>
          </cell>
          <cell r="FV93" t="str">
            <v>нд</v>
          </cell>
          <cell r="FW93" t="str">
            <v>нд</v>
          </cell>
          <cell r="FX93" t="str">
            <v>нд</v>
          </cell>
          <cell r="FZ93">
            <v>0.79433900000000002</v>
          </cell>
          <cell r="GA93">
            <v>0</v>
          </cell>
          <cell r="GB93">
            <v>0</v>
          </cell>
          <cell r="GC93">
            <v>0</v>
          </cell>
          <cell r="GD93">
            <v>0</v>
          </cell>
          <cell r="GE93">
            <v>0</v>
          </cell>
          <cell r="GF93">
            <v>0</v>
          </cell>
          <cell r="GG93">
            <v>0</v>
          </cell>
          <cell r="GH93">
            <v>4</v>
          </cell>
          <cell r="GI93">
            <v>0</v>
          </cell>
          <cell r="GJ93">
            <v>4</v>
          </cell>
          <cell r="GK93" t="str">
            <v>нд</v>
          </cell>
          <cell r="GL93" t="str">
            <v>нд</v>
          </cell>
          <cell r="GM93" t="str">
            <v>нд</v>
          </cell>
          <cell r="GN93" t="str">
            <v>нд</v>
          </cell>
          <cell r="GO93" t="str">
            <v>нд</v>
          </cell>
          <cell r="GP93" t="str">
            <v>нд</v>
          </cell>
          <cell r="GQ93" t="str">
            <v>нд</v>
          </cell>
          <cell r="GR93" t="str">
            <v>нд</v>
          </cell>
          <cell r="GS93" t="str">
            <v>нд</v>
          </cell>
          <cell r="GT93" t="str">
            <v>нд</v>
          </cell>
          <cell r="GU93" t="str">
            <v>нд</v>
          </cell>
          <cell r="GV93" t="str">
            <v>нд</v>
          </cell>
          <cell r="GW93" t="str">
            <v>нд</v>
          </cell>
          <cell r="GX93" t="str">
            <v>нд</v>
          </cell>
          <cell r="GY93" t="str">
            <v>нд</v>
          </cell>
          <cell r="GZ93" t="str">
            <v>нд</v>
          </cell>
          <cell r="HA93" t="str">
            <v>нд</v>
          </cell>
          <cell r="HB93" t="str">
            <v>нд</v>
          </cell>
          <cell r="HC93" t="str">
            <v>нд</v>
          </cell>
          <cell r="HD93" t="str">
            <v>нд</v>
          </cell>
          <cell r="HE93" t="str">
            <v>нд</v>
          </cell>
          <cell r="HF93" t="str">
            <v>нд</v>
          </cell>
          <cell r="HG93" t="str">
            <v>нд</v>
          </cell>
          <cell r="HH93" t="str">
            <v>нд</v>
          </cell>
          <cell r="HI93" t="str">
            <v>нд</v>
          </cell>
          <cell r="HJ93" t="str">
            <v>нд</v>
          </cell>
          <cell r="HK93" t="str">
            <v>нд</v>
          </cell>
          <cell r="HL93" t="str">
            <v>нд</v>
          </cell>
          <cell r="HM93" t="str">
            <v>нд</v>
          </cell>
          <cell r="HN93" t="str">
            <v>нд</v>
          </cell>
          <cell r="HO93" t="str">
            <v>нд</v>
          </cell>
          <cell r="HP93" t="str">
            <v>нд</v>
          </cell>
          <cell r="HQ93" t="str">
            <v>нд</v>
          </cell>
          <cell r="HR93" t="str">
            <v>нд</v>
          </cell>
          <cell r="HS93" t="str">
            <v>нд</v>
          </cell>
          <cell r="HT93" t="str">
            <v>нд</v>
          </cell>
          <cell r="HU93" t="str">
            <v>нд</v>
          </cell>
          <cell r="HV93" t="str">
            <v>нд</v>
          </cell>
          <cell r="HW93" t="str">
            <v>нд</v>
          </cell>
          <cell r="HX93" t="str">
            <v>нд</v>
          </cell>
          <cell r="HY93" t="str">
            <v>нд</v>
          </cell>
          <cell r="HZ93" t="str">
            <v>нд</v>
          </cell>
          <cell r="IA93" t="str">
            <v>нд</v>
          </cell>
          <cell r="IB93" t="str">
            <v>нд</v>
          </cell>
          <cell r="IC93" t="str">
            <v>нд</v>
          </cell>
          <cell r="ID93" t="str">
            <v>нд</v>
          </cell>
          <cell r="IE93" t="str">
            <v>нд</v>
          </cell>
          <cell r="IF93" t="str">
            <v>нд</v>
          </cell>
          <cell r="IG93" t="str">
            <v>нд</v>
          </cell>
          <cell r="IH93" t="str">
            <v>нд</v>
          </cell>
          <cell r="II93" t="str">
            <v>нд</v>
          </cell>
          <cell r="IJ93" t="str">
            <v>нд</v>
          </cell>
          <cell r="IK93" t="str">
            <v>нд</v>
          </cell>
          <cell r="IL93" t="str">
            <v>нд</v>
          </cell>
          <cell r="IM93" t="str">
            <v>нд</v>
          </cell>
          <cell r="IN93" t="str">
            <v>нд</v>
          </cell>
          <cell r="IO93" t="str">
            <v>нд</v>
          </cell>
          <cell r="IP93" t="str">
            <v>нд</v>
          </cell>
          <cell r="IQ93" t="str">
            <v>нд</v>
          </cell>
          <cell r="IR93" t="str">
            <v>нд</v>
          </cell>
          <cell r="IS93" t="str">
            <v>нд</v>
          </cell>
          <cell r="IT93" t="str">
            <v>нд</v>
          </cell>
          <cell r="IU93" t="str">
            <v>нд</v>
          </cell>
          <cell r="IV93" t="str">
            <v>нд</v>
          </cell>
          <cell r="IW93" t="str">
            <v>нд</v>
          </cell>
          <cell r="IX93" t="str">
            <v>нд</v>
          </cell>
          <cell r="IY93">
            <v>0</v>
          </cell>
          <cell r="IZ93">
            <v>0</v>
          </cell>
          <cell r="JA93">
            <v>0</v>
          </cell>
          <cell r="JB93">
            <v>0</v>
          </cell>
          <cell r="JC93">
            <v>0</v>
          </cell>
          <cell r="JD93">
            <v>0</v>
          </cell>
          <cell r="JE93">
            <v>0</v>
          </cell>
          <cell r="JF93">
            <v>0</v>
          </cell>
          <cell r="JG93">
            <v>0</v>
          </cell>
          <cell r="JH93">
            <v>0</v>
          </cell>
          <cell r="JI93">
            <v>0</v>
          </cell>
          <cell r="JJ93">
            <v>0</v>
          </cell>
          <cell r="JK93">
            <v>0</v>
          </cell>
          <cell r="JL93">
            <v>0</v>
          </cell>
          <cell r="JM93">
            <v>0</v>
          </cell>
          <cell r="JN93">
            <v>0</v>
          </cell>
          <cell r="JO93">
            <v>0</v>
          </cell>
          <cell r="JP93">
            <v>0</v>
          </cell>
          <cell r="JQ93">
            <v>0</v>
          </cell>
          <cell r="JR93">
            <v>0</v>
          </cell>
          <cell r="JS93">
            <v>0</v>
          </cell>
          <cell r="JT93">
            <v>0</v>
          </cell>
          <cell r="JU93">
            <v>0</v>
          </cell>
          <cell r="JV93">
            <v>0</v>
          </cell>
          <cell r="JW93">
            <v>0</v>
          </cell>
          <cell r="JX93">
            <v>0</v>
          </cell>
          <cell r="JY93">
            <v>0</v>
          </cell>
          <cell r="JZ93">
            <v>0</v>
          </cell>
          <cell r="KA93">
            <v>0</v>
          </cell>
          <cell r="KB93">
            <v>0</v>
          </cell>
          <cell r="KC93">
            <v>0</v>
          </cell>
          <cell r="KD93">
            <v>0</v>
          </cell>
          <cell r="KE93">
            <v>0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0</v>
          </cell>
          <cell r="LC93">
            <v>0</v>
          </cell>
          <cell r="LD93">
            <v>0</v>
          </cell>
          <cell r="LE93">
            <v>0</v>
          </cell>
          <cell r="LF93">
            <v>0</v>
          </cell>
          <cell r="LG93">
            <v>0</v>
          </cell>
          <cell r="LH93">
            <v>0</v>
          </cell>
          <cell r="LI93">
            <v>0</v>
          </cell>
          <cell r="LJ93">
            <v>0</v>
          </cell>
          <cell r="LK93">
            <v>0</v>
          </cell>
          <cell r="LL93">
            <v>0</v>
          </cell>
          <cell r="LQ93" t="str">
            <v>нд</v>
          </cell>
          <cell r="LR93" t="str">
            <v>нд</v>
          </cell>
          <cell r="LS93" t="str">
            <v>нд</v>
          </cell>
          <cell r="LT93" t="str">
            <v>нд</v>
          </cell>
          <cell r="LU93" t="str">
            <v>нд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 t="str">
            <v>нд</v>
          </cell>
          <cell r="MD93" t="str">
            <v>нд</v>
          </cell>
          <cell r="ME93" t="str">
            <v>нд</v>
          </cell>
          <cell r="MF93" t="str">
            <v>нд</v>
          </cell>
          <cell r="MG93" t="str">
            <v>нд</v>
          </cell>
          <cell r="MH93" t="str">
            <v>нд</v>
          </cell>
          <cell r="MI93" t="str">
            <v>нд</v>
          </cell>
          <cell r="MJ93" t="str">
            <v>нд</v>
          </cell>
          <cell r="MK93" t="str">
            <v>нд</v>
          </cell>
          <cell r="ML93" t="str">
            <v>нд</v>
          </cell>
          <cell r="MM93" t="str">
            <v>нд</v>
          </cell>
          <cell r="MN93" t="str">
            <v>нд</v>
          </cell>
          <cell r="MO93" t="str">
            <v>нд</v>
          </cell>
          <cell r="MP93" t="str">
            <v>нд</v>
          </cell>
          <cell r="MQ93" t="str">
            <v>нд</v>
          </cell>
          <cell r="MR93" t="str">
            <v>нд</v>
          </cell>
          <cell r="MS93" t="str">
            <v>нд</v>
          </cell>
          <cell r="MT93" t="str">
            <v>нд</v>
          </cell>
          <cell r="MU93" t="str">
            <v>нд</v>
          </cell>
          <cell r="MV93" t="str">
            <v>нд</v>
          </cell>
          <cell r="MW93" t="str">
            <v>нд</v>
          </cell>
          <cell r="MX93" t="str">
            <v>нд</v>
          </cell>
          <cell r="MY93" t="str">
            <v>нд</v>
          </cell>
          <cell r="MZ93" t="str">
            <v>нд</v>
          </cell>
          <cell r="NA93" t="str">
            <v>нд</v>
          </cell>
          <cell r="NB93" t="str">
            <v>нд</v>
          </cell>
          <cell r="NC93" t="str">
            <v>нд</v>
          </cell>
          <cell r="ND93" t="str">
            <v>нд</v>
          </cell>
          <cell r="NE93" t="str">
            <v>нд</v>
          </cell>
          <cell r="NF93" t="str">
            <v>нд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>
            <v>2023</v>
          </cell>
          <cell r="OM93">
            <v>2023</v>
          </cell>
          <cell r="ON93">
            <v>2024</v>
          </cell>
          <cell r="OO93">
            <v>2024</v>
          </cell>
          <cell r="OP93" t="str">
            <v>з</v>
          </cell>
          <cell r="OT93">
            <v>0.95320680000000002</v>
          </cell>
          <cell r="OV93">
            <v>0</v>
          </cell>
          <cell r="OW93">
            <v>0</v>
          </cell>
          <cell r="OX93">
            <v>0</v>
          </cell>
          <cell r="OY93">
            <v>4</v>
          </cell>
          <cell r="OZ93">
            <v>0.79433900000000002</v>
          </cell>
        </row>
        <row r="94">
          <cell r="A94" t="str">
            <v>O_Che477_24</v>
          </cell>
          <cell r="B94" t="str">
            <v>1.1.6</v>
          </cell>
          <cell r="C94" t="str">
            <v>Приобретение оборудования для намотки кабеля на барабан УПК-25-РЧ-003 (Перемоточное устройство с электроприв.и РКУ)</v>
          </cell>
          <cell r="D94" t="str">
            <v>O_Che477_24</v>
          </cell>
          <cell r="E94" t="str">
            <v>нд</v>
          </cell>
          <cell r="H94">
            <v>0.43095766000000002</v>
          </cell>
          <cell r="J94">
            <v>0.43095766000000002</v>
          </cell>
          <cell r="K94">
            <v>0.43095766000000002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 t="str">
            <v>нд</v>
          </cell>
          <cell r="S94" t="str">
            <v>нд</v>
          </cell>
          <cell r="T94" t="str">
            <v>нд</v>
          </cell>
          <cell r="U94" t="str">
            <v>нд</v>
          </cell>
          <cell r="V94" t="str">
            <v>нд</v>
          </cell>
          <cell r="W94" t="str">
            <v>нд</v>
          </cell>
          <cell r="X94" t="str">
            <v>нд</v>
          </cell>
          <cell r="Y94" t="str">
            <v>нд</v>
          </cell>
          <cell r="Z94" t="str">
            <v>нд</v>
          </cell>
          <cell r="AA94" t="str">
            <v>нд</v>
          </cell>
          <cell r="AB94" t="str">
            <v>нд</v>
          </cell>
          <cell r="AC94" t="str">
            <v>нд</v>
          </cell>
          <cell r="AD94" t="str">
            <v>нд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 t="str">
            <v>нд</v>
          </cell>
          <cell r="AK94" t="str">
            <v>нд</v>
          </cell>
          <cell r="AL94" t="str">
            <v>нд</v>
          </cell>
          <cell r="AM94" t="str">
            <v>нд</v>
          </cell>
          <cell r="AN94" t="str">
            <v>нд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 t="str">
            <v>нд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 t="str">
            <v>нд</v>
          </cell>
          <cell r="BA94" t="str">
            <v>нд</v>
          </cell>
          <cell r="BB94">
            <v>1</v>
          </cell>
          <cell r="BC94">
            <v>2</v>
          </cell>
          <cell r="BD94">
            <v>3</v>
          </cell>
          <cell r="BE94" t="str">
            <v/>
          </cell>
          <cell r="BF94" t="str">
            <v>1 2 3</v>
          </cell>
          <cell r="BG94">
            <v>0.43095766000000002</v>
          </cell>
          <cell r="BH94">
            <v>0</v>
          </cell>
          <cell r="BI94">
            <v>0</v>
          </cell>
          <cell r="BJ94">
            <v>0.35913138333333339</v>
          </cell>
          <cell r="BK94">
            <v>0</v>
          </cell>
          <cell r="BL94">
            <v>7.1826276666666633E-2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0.43095766000000002</v>
          </cell>
          <cell r="BT94">
            <v>0</v>
          </cell>
          <cell r="BU94">
            <v>0</v>
          </cell>
          <cell r="BV94">
            <v>0.35913138333333339</v>
          </cell>
          <cell r="BW94">
            <v>0</v>
          </cell>
          <cell r="BX94">
            <v>7.1826276666666633E-2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>
            <v>1</v>
          </cell>
          <cell r="CR94">
            <v>2</v>
          </cell>
          <cell r="CS94">
            <v>3</v>
          </cell>
          <cell r="CT94" t="str">
            <v/>
          </cell>
          <cell r="CU94" t="str">
            <v>1 2 3</v>
          </cell>
          <cell r="CX94" t="str">
            <v>нд</v>
          </cell>
          <cell r="CY94" t="str">
            <v>нд</v>
          </cell>
          <cell r="CZ94" t="str">
            <v>нд</v>
          </cell>
          <cell r="DA94" t="str">
            <v>нд</v>
          </cell>
          <cell r="DB94" t="str">
            <v>нд</v>
          </cell>
          <cell r="DE94">
            <v>0.35913138</v>
          </cell>
          <cell r="DG94">
            <v>0.35913138</v>
          </cell>
          <cell r="DH94">
            <v>0.35913138</v>
          </cell>
          <cell r="DI94">
            <v>0</v>
          </cell>
          <cell r="DJ94">
            <v>0</v>
          </cell>
          <cell r="DK94">
            <v>0</v>
          </cell>
          <cell r="DL94">
            <v>0</v>
          </cell>
          <cell r="DM94">
            <v>0</v>
          </cell>
          <cell r="DN94" t="str">
            <v>нд</v>
          </cell>
          <cell r="DS94" t="str">
            <v>нд</v>
          </cell>
          <cell r="DT94" t="str">
            <v>нд</v>
          </cell>
          <cell r="DU94" t="str">
            <v>нд</v>
          </cell>
          <cell r="DV94" t="str">
            <v>нд</v>
          </cell>
          <cell r="DW94" t="str">
            <v>нд</v>
          </cell>
          <cell r="DX94">
            <v>1</v>
          </cell>
          <cell r="DY94" t="str">
            <v/>
          </cell>
          <cell r="DZ94" t="str">
            <v/>
          </cell>
          <cell r="EA94" t="str">
            <v/>
          </cell>
          <cell r="EB94" t="str">
            <v>1</v>
          </cell>
          <cell r="EC94">
            <v>0.35913138</v>
          </cell>
          <cell r="ED94">
            <v>0</v>
          </cell>
          <cell r="EE94">
            <v>0</v>
          </cell>
          <cell r="EF94">
            <v>0.35913138</v>
          </cell>
          <cell r="EG94">
            <v>0</v>
          </cell>
          <cell r="EH94">
            <v>0.35913138</v>
          </cell>
          <cell r="EI94">
            <v>0</v>
          </cell>
          <cell r="EJ94">
            <v>0</v>
          </cell>
          <cell r="EK94">
            <v>0.35913138</v>
          </cell>
          <cell r="EL94">
            <v>0</v>
          </cell>
          <cell r="EM94">
            <v>0</v>
          </cell>
          <cell r="EN94">
            <v>0</v>
          </cell>
          <cell r="EO94">
            <v>0</v>
          </cell>
          <cell r="EP94">
            <v>0</v>
          </cell>
          <cell r="EQ94">
            <v>0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0</v>
          </cell>
          <cell r="FC94">
            <v>0</v>
          </cell>
          <cell r="FD94">
            <v>0</v>
          </cell>
          <cell r="FE94">
            <v>0</v>
          </cell>
          <cell r="FF94">
            <v>0</v>
          </cell>
          <cell r="FG94">
            <v>1</v>
          </cell>
          <cell r="FH94">
            <v>1</v>
          </cell>
          <cell r="FI94">
            <v>1</v>
          </cell>
          <cell r="FJ94">
            <v>1</v>
          </cell>
          <cell r="FK94" t="str">
            <v>1 1 1 1</v>
          </cell>
          <cell r="FN94" t="str">
            <v>нд</v>
          </cell>
          <cell r="FO94" t="str">
            <v>нд</v>
          </cell>
          <cell r="FP94" t="str">
            <v>нд</v>
          </cell>
          <cell r="FQ94" t="str">
            <v>нд</v>
          </cell>
          <cell r="FR94" t="str">
            <v>нд</v>
          </cell>
          <cell r="FS94" t="str">
            <v>нд</v>
          </cell>
          <cell r="FT94" t="str">
            <v>нд</v>
          </cell>
          <cell r="FU94" t="str">
            <v>нд</v>
          </cell>
          <cell r="FV94" t="str">
            <v>нд</v>
          </cell>
          <cell r="FW94" t="str">
            <v>нд</v>
          </cell>
          <cell r="FX94" t="str">
            <v>нд</v>
          </cell>
          <cell r="FZ94">
            <v>0</v>
          </cell>
          <cell r="GA94">
            <v>0</v>
          </cell>
          <cell r="GB94">
            <v>0</v>
          </cell>
          <cell r="GC94">
            <v>0</v>
          </cell>
          <cell r="GD94">
            <v>0</v>
          </cell>
          <cell r="GE94">
            <v>0</v>
          </cell>
          <cell r="GF94">
            <v>0</v>
          </cell>
          <cell r="GG94">
            <v>0</v>
          </cell>
          <cell r="GH94">
            <v>0</v>
          </cell>
          <cell r="GI94">
            <v>0</v>
          </cell>
          <cell r="GJ94">
            <v>0</v>
          </cell>
          <cell r="GK94" t="str">
            <v>нд</v>
          </cell>
          <cell r="GL94" t="str">
            <v>нд</v>
          </cell>
          <cell r="GM94" t="str">
            <v>нд</v>
          </cell>
          <cell r="GN94" t="str">
            <v>нд</v>
          </cell>
          <cell r="GO94" t="str">
            <v>нд</v>
          </cell>
          <cell r="GP94" t="str">
            <v>нд</v>
          </cell>
          <cell r="GQ94" t="str">
            <v>нд</v>
          </cell>
          <cell r="GR94" t="str">
            <v>нд</v>
          </cell>
          <cell r="GS94" t="str">
            <v>нд</v>
          </cell>
          <cell r="GT94" t="str">
            <v>нд</v>
          </cell>
          <cell r="GU94" t="str">
            <v>нд</v>
          </cell>
          <cell r="GV94" t="str">
            <v>нд</v>
          </cell>
          <cell r="GW94" t="str">
            <v>нд</v>
          </cell>
          <cell r="GX94" t="str">
            <v>нд</v>
          </cell>
          <cell r="GY94" t="str">
            <v>нд</v>
          </cell>
          <cell r="GZ94" t="str">
            <v>нд</v>
          </cell>
          <cell r="HA94" t="str">
            <v>нд</v>
          </cell>
          <cell r="HB94" t="str">
            <v>нд</v>
          </cell>
          <cell r="HC94" t="str">
            <v>нд</v>
          </cell>
          <cell r="HD94" t="str">
            <v>нд</v>
          </cell>
          <cell r="HE94" t="str">
            <v>нд</v>
          </cell>
          <cell r="HF94" t="str">
            <v>нд</v>
          </cell>
          <cell r="HG94" t="str">
            <v>нд</v>
          </cell>
          <cell r="HH94" t="str">
            <v>нд</v>
          </cell>
          <cell r="HI94" t="str">
            <v>нд</v>
          </cell>
          <cell r="HJ94" t="str">
            <v>нд</v>
          </cell>
          <cell r="HK94" t="str">
            <v>нд</v>
          </cell>
          <cell r="HL94" t="str">
            <v>нд</v>
          </cell>
          <cell r="HM94" t="str">
            <v>нд</v>
          </cell>
          <cell r="HN94" t="str">
            <v>нд</v>
          </cell>
          <cell r="HO94" t="str">
            <v>нд</v>
          </cell>
          <cell r="HP94" t="str">
            <v>нд</v>
          </cell>
          <cell r="HQ94" t="str">
            <v>нд</v>
          </cell>
          <cell r="HR94" t="str">
            <v>нд</v>
          </cell>
          <cell r="HS94" t="str">
            <v>нд</v>
          </cell>
          <cell r="HT94" t="str">
            <v>нд</v>
          </cell>
          <cell r="HU94" t="str">
            <v>нд</v>
          </cell>
          <cell r="HV94" t="str">
            <v>нд</v>
          </cell>
          <cell r="HW94" t="str">
            <v>нд</v>
          </cell>
          <cell r="HX94" t="str">
            <v>нд</v>
          </cell>
          <cell r="HY94" t="str">
            <v>нд</v>
          </cell>
          <cell r="HZ94" t="str">
            <v>нд</v>
          </cell>
          <cell r="IA94" t="str">
            <v>нд</v>
          </cell>
          <cell r="IB94" t="str">
            <v>нд</v>
          </cell>
          <cell r="IC94" t="str">
            <v>нд</v>
          </cell>
          <cell r="ID94" t="str">
            <v>нд</v>
          </cell>
          <cell r="IE94" t="str">
            <v>нд</v>
          </cell>
          <cell r="IF94" t="str">
            <v>нд</v>
          </cell>
          <cell r="IG94" t="str">
            <v>нд</v>
          </cell>
          <cell r="IH94" t="str">
            <v>нд</v>
          </cell>
          <cell r="II94" t="str">
            <v>нд</v>
          </cell>
          <cell r="IJ94" t="str">
            <v>нд</v>
          </cell>
          <cell r="IK94" t="str">
            <v>нд</v>
          </cell>
          <cell r="IL94" t="str">
            <v>нд</v>
          </cell>
          <cell r="IM94" t="str">
            <v>нд</v>
          </cell>
          <cell r="IN94" t="str">
            <v>нд</v>
          </cell>
          <cell r="IO94" t="str">
            <v>нд</v>
          </cell>
          <cell r="IP94" t="str">
            <v>нд</v>
          </cell>
          <cell r="IQ94" t="str">
            <v>нд</v>
          </cell>
          <cell r="IR94" t="str">
            <v>нд</v>
          </cell>
          <cell r="IS94" t="str">
            <v>нд</v>
          </cell>
          <cell r="IT94" t="str">
            <v>нд</v>
          </cell>
          <cell r="IU94" t="str">
            <v>нд</v>
          </cell>
          <cell r="IV94" t="str">
            <v>нд</v>
          </cell>
          <cell r="IW94" t="str">
            <v>нд</v>
          </cell>
          <cell r="IX94" t="str">
            <v>нд</v>
          </cell>
          <cell r="IY94">
            <v>0.35913138</v>
          </cell>
          <cell r="IZ94">
            <v>0</v>
          </cell>
          <cell r="JA94">
            <v>0</v>
          </cell>
          <cell r="JB94">
            <v>0</v>
          </cell>
          <cell r="JC94">
            <v>0</v>
          </cell>
          <cell r="JD94">
            <v>0</v>
          </cell>
          <cell r="JE94">
            <v>0</v>
          </cell>
          <cell r="JF94">
            <v>0</v>
          </cell>
          <cell r="JG94">
            <v>1</v>
          </cell>
          <cell r="JH94">
            <v>0</v>
          </cell>
          <cell r="JI94">
            <v>1</v>
          </cell>
          <cell r="JJ94">
            <v>0.35913138</v>
          </cell>
          <cell r="JK94">
            <v>0</v>
          </cell>
          <cell r="JL94">
            <v>0</v>
          </cell>
          <cell r="JM94">
            <v>0</v>
          </cell>
          <cell r="JN94">
            <v>0</v>
          </cell>
          <cell r="JO94">
            <v>0</v>
          </cell>
          <cell r="JP94">
            <v>0</v>
          </cell>
          <cell r="JQ94">
            <v>0</v>
          </cell>
          <cell r="JR94">
            <v>1</v>
          </cell>
          <cell r="JS94">
            <v>0</v>
          </cell>
          <cell r="JT94">
            <v>1</v>
          </cell>
          <cell r="JU94">
            <v>0</v>
          </cell>
          <cell r="JV94">
            <v>0</v>
          </cell>
          <cell r="JW94">
            <v>0</v>
          </cell>
          <cell r="JX94">
            <v>0</v>
          </cell>
          <cell r="JY94">
            <v>0</v>
          </cell>
          <cell r="JZ94">
            <v>0</v>
          </cell>
          <cell r="KA94">
            <v>0</v>
          </cell>
          <cell r="KB94">
            <v>0</v>
          </cell>
          <cell r="KC94">
            <v>0</v>
          </cell>
          <cell r="KD94">
            <v>0</v>
          </cell>
          <cell r="KE94">
            <v>0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0</v>
          </cell>
          <cell r="LC94">
            <v>0</v>
          </cell>
          <cell r="LD94">
            <v>0</v>
          </cell>
          <cell r="LE94">
            <v>0</v>
          </cell>
          <cell r="LF94">
            <v>0</v>
          </cell>
          <cell r="LG94">
            <v>0</v>
          </cell>
          <cell r="LH94">
            <v>0</v>
          </cell>
          <cell r="LI94">
            <v>0</v>
          </cell>
          <cell r="LJ94">
            <v>0</v>
          </cell>
          <cell r="LK94">
            <v>0</v>
          </cell>
          <cell r="LL94">
            <v>0</v>
          </cell>
          <cell r="LQ94" t="str">
            <v>нд</v>
          </cell>
          <cell r="LR94" t="str">
            <v>нд</v>
          </cell>
          <cell r="LS94" t="str">
            <v>нд</v>
          </cell>
          <cell r="LT94" t="str">
            <v>нд</v>
          </cell>
          <cell r="LU94" t="str">
            <v>нд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 t="str">
            <v>нд</v>
          </cell>
          <cell r="MD94" t="str">
            <v>нд</v>
          </cell>
          <cell r="ME94" t="str">
            <v>нд</v>
          </cell>
          <cell r="MF94" t="str">
            <v>нд</v>
          </cell>
          <cell r="MG94" t="str">
            <v>нд</v>
          </cell>
          <cell r="MH94" t="str">
            <v>нд</v>
          </cell>
          <cell r="MI94" t="str">
            <v>нд</v>
          </cell>
          <cell r="MJ94" t="str">
            <v>нд</v>
          </cell>
          <cell r="MK94" t="str">
            <v>нд</v>
          </cell>
          <cell r="ML94" t="str">
            <v>нд</v>
          </cell>
          <cell r="MM94" t="str">
            <v>нд</v>
          </cell>
          <cell r="MN94" t="str">
            <v>нд</v>
          </cell>
          <cell r="MO94" t="str">
            <v>нд</v>
          </cell>
          <cell r="MP94" t="str">
            <v>нд</v>
          </cell>
          <cell r="MQ94" t="str">
            <v>нд</v>
          </cell>
          <cell r="MR94" t="str">
            <v>нд</v>
          </cell>
          <cell r="MS94" t="str">
            <v>нд</v>
          </cell>
          <cell r="MT94" t="str">
            <v>нд</v>
          </cell>
          <cell r="MU94" t="str">
            <v>нд</v>
          </cell>
          <cell r="MV94" t="str">
            <v>нд</v>
          </cell>
          <cell r="MW94" t="str">
            <v>нд</v>
          </cell>
          <cell r="MX94" t="str">
            <v>нд</v>
          </cell>
          <cell r="MY94" t="str">
            <v>нд</v>
          </cell>
          <cell r="MZ94" t="str">
            <v>нд</v>
          </cell>
          <cell r="NA94" t="str">
            <v>нд</v>
          </cell>
          <cell r="NB94" t="str">
            <v>нд</v>
          </cell>
          <cell r="NC94" t="str">
            <v>нд</v>
          </cell>
          <cell r="ND94" t="str">
            <v>нд</v>
          </cell>
          <cell r="NE94" t="str">
            <v>нд</v>
          </cell>
          <cell r="NF94" t="str">
            <v>нд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>
            <v>2024</v>
          </cell>
          <cell r="OM94">
            <v>2024</v>
          </cell>
          <cell r="ON94">
            <v>2024</v>
          </cell>
          <cell r="OO94">
            <v>2024</v>
          </cell>
          <cell r="OP94" t="str">
            <v>и</v>
          </cell>
          <cell r="OT94">
            <v>0.43095766000000002</v>
          </cell>
          <cell r="OV94">
            <v>0</v>
          </cell>
          <cell r="OW94">
            <v>0</v>
          </cell>
          <cell r="OX94">
            <v>0</v>
          </cell>
          <cell r="OY94">
            <v>1</v>
          </cell>
          <cell r="OZ94">
            <v>0.35913138</v>
          </cell>
        </row>
        <row r="95">
          <cell r="A95" t="str">
            <v>O_Che481_24</v>
          </cell>
          <cell r="B95" t="str">
            <v>1.1.6</v>
          </cell>
          <cell r="C95" t="str">
            <v>Приобретение вольтамперфазометр ВФМ-3-7 шт.</v>
          </cell>
          <cell r="D95" t="str">
            <v>O_Che481_24</v>
          </cell>
          <cell r="E95" t="str">
            <v>нд</v>
          </cell>
          <cell r="H95">
            <v>1.78416</v>
          </cell>
          <cell r="J95">
            <v>1.7841599999999997</v>
          </cell>
          <cell r="K95">
            <v>1.7841599999999997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 t="str">
            <v>нд</v>
          </cell>
          <cell r="S95" t="str">
            <v>нд</v>
          </cell>
          <cell r="T95" t="str">
            <v>нд</v>
          </cell>
          <cell r="U95" t="str">
            <v>нд</v>
          </cell>
          <cell r="V95" t="str">
            <v>нд</v>
          </cell>
          <cell r="W95" t="str">
            <v>нд</v>
          </cell>
          <cell r="X95" t="str">
            <v>нд</v>
          </cell>
          <cell r="Y95" t="str">
            <v>нд</v>
          </cell>
          <cell r="Z95" t="str">
            <v>нд</v>
          </cell>
          <cell r="AA95" t="str">
            <v>нд</v>
          </cell>
          <cell r="AB95" t="str">
            <v>нд</v>
          </cell>
          <cell r="AC95" t="str">
            <v>нд</v>
          </cell>
          <cell r="AD95" t="str">
            <v>нд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 t="str">
            <v>нд</v>
          </cell>
          <cell r="AK95" t="str">
            <v>нд</v>
          </cell>
          <cell r="AL95" t="str">
            <v>нд</v>
          </cell>
          <cell r="AM95" t="str">
            <v>нд</v>
          </cell>
          <cell r="AN95" t="str">
            <v>нд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 t="str">
            <v>нд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 t="str">
            <v>нд</v>
          </cell>
          <cell r="BA95" t="str">
            <v>нд</v>
          </cell>
          <cell r="BB95">
            <v>1</v>
          </cell>
          <cell r="BC95">
            <v>2</v>
          </cell>
          <cell r="BD95">
            <v>3</v>
          </cell>
          <cell r="BE95" t="str">
            <v/>
          </cell>
          <cell r="BF95" t="str">
            <v>1 2 3</v>
          </cell>
          <cell r="BG95">
            <v>1.78416</v>
          </cell>
          <cell r="BH95">
            <v>0</v>
          </cell>
          <cell r="BI95">
            <v>0</v>
          </cell>
          <cell r="BJ95">
            <v>1.4868000000000001</v>
          </cell>
          <cell r="BK95">
            <v>0</v>
          </cell>
          <cell r="BL95">
            <v>0.29735999999999985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1.78416</v>
          </cell>
          <cell r="CF95">
            <v>0</v>
          </cell>
          <cell r="CG95">
            <v>0</v>
          </cell>
          <cell r="CH95">
            <v>1.4868000000000001</v>
          </cell>
          <cell r="CI95">
            <v>0</v>
          </cell>
          <cell r="CJ95">
            <v>0.29735999999999985</v>
          </cell>
          <cell r="CK95">
            <v>1.78416</v>
          </cell>
          <cell r="CL95">
            <v>0</v>
          </cell>
          <cell r="CM95">
            <v>0</v>
          </cell>
          <cell r="CN95">
            <v>1.4868000000000001</v>
          </cell>
          <cell r="CO95">
            <v>0</v>
          </cell>
          <cell r="CP95">
            <v>0.29735999999999985</v>
          </cell>
          <cell r="CQ95">
            <v>1</v>
          </cell>
          <cell r="CR95">
            <v>2</v>
          </cell>
          <cell r="CS95">
            <v>3</v>
          </cell>
          <cell r="CT95" t="str">
            <v/>
          </cell>
          <cell r="CU95" t="str">
            <v>1 2 3</v>
          </cell>
          <cell r="CX95" t="str">
            <v>нд</v>
          </cell>
          <cell r="CY95" t="str">
            <v>нд</v>
          </cell>
          <cell r="CZ95" t="str">
            <v>нд</v>
          </cell>
          <cell r="DA95" t="str">
            <v>нд</v>
          </cell>
          <cell r="DB95" t="str">
            <v>нд</v>
          </cell>
          <cell r="DE95">
            <v>1.4867999999999999</v>
          </cell>
          <cell r="DG95">
            <v>1.4867999999999999</v>
          </cell>
          <cell r="DH95">
            <v>1.4867999999999999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0</v>
          </cell>
          <cell r="DN95" t="str">
            <v>нд</v>
          </cell>
          <cell r="DS95" t="str">
            <v>нд</v>
          </cell>
          <cell r="DT95" t="str">
            <v>нд</v>
          </cell>
          <cell r="DU95" t="str">
            <v>нд</v>
          </cell>
          <cell r="DV95" t="str">
            <v>нд</v>
          </cell>
          <cell r="DW95" t="str">
            <v>нд</v>
          </cell>
          <cell r="DX95" t="str">
            <v/>
          </cell>
          <cell r="DY95" t="str">
            <v/>
          </cell>
          <cell r="DZ95" t="str">
            <v/>
          </cell>
          <cell r="EA95">
            <v>1</v>
          </cell>
          <cell r="EB95" t="str">
            <v>1</v>
          </cell>
          <cell r="EC95">
            <v>1.4867999999999999</v>
          </cell>
          <cell r="ED95">
            <v>0</v>
          </cell>
          <cell r="EE95">
            <v>0</v>
          </cell>
          <cell r="EF95">
            <v>1.4867999999999999</v>
          </cell>
          <cell r="EG95">
            <v>0</v>
          </cell>
          <cell r="EH95">
            <v>0</v>
          </cell>
          <cell r="EI95">
            <v>0</v>
          </cell>
          <cell r="EJ95">
            <v>0</v>
          </cell>
          <cell r="EK95">
            <v>0</v>
          </cell>
          <cell r="EL95">
            <v>0</v>
          </cell>
          <cell r="EM95">
            <v>0</v>
          </cell>
          <cell r="EN95">
            <v>0</v>
          </cell>
          <cell r="EO95">
            <v>0</v>
          </cell>
          <cell r="EP95">
            <v>0</v>
          </cell>
          <cell r="EQ95">
            <v>0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1.4867999999999999</v>
          </cell>
          <cell r="EX95">
            <v>0</v>
          </cell>
          <cell r="EY95">
            <v>0</v>
          </cell>
          <cell r="EZ95">
            <v>1.4867999999999999</v>
          </cell>
          <cell r="FA95">
            <v>0</v>
          </cell>
          <cell r="FB95">
            <v>1.4867999999999999</v>
          </cell>
          <cell r="FC95">
            <v>0</v>
          </cell>
          <cell r="FD95">
            <v>0</v>
          </cell>
          <cell r="FE95">
            <v>1.4867999999999999</v>
          </cell>
          <cell r="FF95">
            <v>0</v>
          </cell>
          <cell r="FG95">
            <v>1</v>
          </cell>
          <cell r="FH95">
            <v>1</v>
          </cell>
          <cell r="FI95">
            <v>1</v>
          </cell>
          <cell r="FJ95">
            <v>1</v>
          </cell>
          <cell r="FK95" t="str">
            <v>1 1 1 1</v>
          </cell>
          <cell r="FN95" t="str">
            <v>нд</v>
          </cell>
          <cell r="FO95" t="str">
            <v>нд</v>
          </cell>
          <cell r="FP95" t="str">
            <v>нд</v>
          </cell>
          <cell r="FQ95" t="str">
            <v>нд</v>
          </cell>
          <cell r="FR95" t="str">
            <v>нд</v>
          </cell>
          <cell r="FS95" t="str">
            <v>нд</v>
          </cell>
          <cell r="FT95" t="str">
            <v>нд</v>
          </cell>
          <cell r="FU95" t="str">
            <v>нд</v>
          </cell>
          <cell r="FV95" t="str">
            <v>нд</v>
          </cell>
          <cell r="FW95" t="str">
            <v>нд</v>
          </cell>
          <cell r="FX95" t="str">
            <v>нд</v>
          </cell>
          <cell r="FZ95">
            <v>0</v>
          </cell>
          <cell r="GA95">
            <v>0</v>
          </cell>
          <cell r="GB95">
            <v>0</v>
          </cell>
          <cell r="GC95">
            <v>0</v>
          </cell>
          <cell r="GD95">
            <v>0</v>
          </cell>
          <cell r="GE95">
            <v>0</v>
          </cell>
          <cell r="GF95">
            <v>0</v>
          </cell>
          <cell r="GG95">
            <v>0</v>
          </cell>
          <cell r="GH95">
            <v>0</v>
          </cell>
          <cell r="GI95">
            <v>0</v>
          </cell>
          <cell r="GJ95">
            <v>0</v>
          </cell>
          <cell r="GK95" t="str">
            <v>нд</v>
          </cell>
          <cell r="GL95" t="str">
            <v>нд</v>
          </cell>
          <cell r="GM95" t="str">
            <v>нд</v>
          </cell>
          <cell r="GN95" t="str">
            <v>нд</v>
          </cell>
          <cell r="GO95" t="str">
            <v>нд</v>
          </cell>
          <cell r="GP95" t="str">
            <v>нд</v>
          </cell>
          <cell r="GQ95" t="str">
            <v>нд</v>
          </cell>
          <cell r="GR95" t="str">
            <v>нд</v>
          </cell>
          <cell r="GS95" t="str">
            <v>нд</v>
          </cell>
          <cell r="GT95" t="str">
            <v>нд</v>
          </cell>
          <cell r="GU95" t="str">
            <v>нд</v>
          </cell>
          <cell r="GV95" t="str">
            <v>нд</v>
          </cell>
          <cell r="GW95" t="str">
            <v>нд</v>
          </cell>
          <cell r="GX95" t="str">
            <v>нд</v>
          </cell>
          <cell r="GY95" t="str">
            <v>нд</v>
          </cell>
          <cell r="GZ95" t="str">
            <v>нд</v>
          </cell>
          <cell r="HA95" t="str">
            <v>нд</v>
          </cell>
          <cell r="HB95" t="str">
            <v>нд</v>
          </cell>
          <cell r="HC95" t="str">
            <v>нд</v>
          </cell>
          <cell r="HD95" t="str">
            <v>нд</v>
          </cell>
          <cell r="HE95" t="str">
            <v>нд</v>
          </cell>
          <cell r="HF95" t="str">
            <v>нд</v>
          </cell>
          <cell r="HG95" t="str">
            <v>нд</v>
          </cell>
          <cell r="HH95" t="str">
            <v>нд</v>
          </cell>
          <cell r="HI95" t="str">
            <v>нд</v>
          </cell>
          <cell r="HJ95" t="str">
            <v>нд</v>
          </cell>
          <cell r="HK95" t="str">
            <v>нд</v>
          </cell>
          <cell r="HL95" t="str">
            <v>нд</v>
          </cell>
          <cell r="HM95" t="str">
            <v>нд</v>
          </cell>
          <cell r="HN95" t="str">
            <v>нд</v>
          </cell>
          <cell r="HO95" t="str">
            <v>нд</v>
          </cell>
          <cell r="HP95" t="str">
            <v>нд</v>
          </cell>
          <cell r="HQ95" t="str">
            <v>нд</v>
          </cell>
          <cell r="HR95" t="str">
            <v>нд</v>
          </cell>
          <cell r="HS95" t="str">
            <v>нд</v>
          </cell>
          <cell r="HT95" t="str">
            <v>нд</v>
          </cell>
          <cell r="HU95" t="str">
            <v>нд</v>
          </cell>
          <cell r="HV95" t="str">
            <v>нд</v>
          </cell>
          <cell r="HW95" t="str">
            <v>нд</v>
          </cell>
          <cell r="HX95" t="str">
            <v>нд</v>
          </cell>
          <cell r="HY95" t="str">
            <v>нд</v>
          </cell>
          <cell r="HZ95" t="str">
            <v>нд</v>
          </cell>
          <cell r="IA95" t="str">
            <v>нд</v>
          </cell>
          <cell r="IB95" t="str">
            <v>нд</v>
          </cell>
          <cell r="IC95" t="str">
            <v>нд</v>
          </cell>
          <cell r="ID95" t="str">
            <v>нд</v>
          </cell>
          <cell r="IE95" t="str">
            <v>нд</v>
          </cell>
          <cell r="IF95" t="str">
            <v>нд</v>
          </cell>
          <cell r="IG95" t="str">
            <v>нд</v>
          </cell>
          <cell r="IH95" t="str">
            <v>нд</v>
          </cell>
          <cell r="II95" t="str">
            <v>нд</v>
          </cell>
          <cell r="IJ95" t="str">
            <v>нд</v>
          </cell>
          <cell r="IK95" t="str">
            <v>нд</v>
          </cell>
          <cell r="IL95" t="str">
            <v>нд</v>
          </cell>
          <cell r="IM95" t="str">
            <v>нд</v>
          </cell>
          <cell r="IN95" t="str">
            <v>нд</v>
          </cell>
          <cell r="IO95" t="str">
            <v>нд</v>
          </cell>
          <cell r="IP95" t="str">
            <v>нд</v>
          </cell>
          <cell r="IQ95" t="str">
            <v>нд</v>
          </cell>
          <cell r="IR95" t="str">
            <v>нд</v>
          </cell>
          <cell r="IS95" t="str">
            <v>нд</v>
          </cell>
          <cell r="IT95" t="str">
            <v>нд</v>
          </cell>
          <cell r="IU95" t="str">
            <v>нд</v>
          </cell>
          <cell r="IV95" t="str">
            <v>нд</v>
          </cell>
          <cell r="IW95" t="str">
            <v>нд</v>
          </cell>
          <cell r="IX95" t="str">
            <v>нд</v>
          </cell>
          <cell r="IY95">
            <v>1.4867999999999999</v>
          </cell>
          <cell r="IZ95">
            <v>0</v>
          </cell>
          <cell r="JA95">
            <v>0</v>
          </cell>
          <cell r="JB95">
            <v>0</v>
          </cell>
          <cell r="JC95">
            <v>0</v>
          </cell>
          <cell r="JD95">
            <v>0</v>
          </cell>
          <cell r="JE95">
            <v>0</v>
          </cell>
          <cell r="JF95">
            <v>0</v>
          </cell>
          <cell r="JG95">
            <v>7</v>
          </cell>
          <cell r="JH95">
            <v>0</v>
          </cell>
          <cell r="JI95">
            <v>7</v>
          </cell>
          <cell r="JJ95">
            <v>0</v>
          </cell>
          <cell r="JK95">
            <v>0</v>
          </cell>
          <cell r="JL95">
            <v>0</v>
          </cell>
          <cell r="JM95">
            <v>0</v>
          </cell>
          <cell r="JN95">
            <v>0</v>
          </cell>
          <cell r="JO95">
            <v>0</v>
          </cell>
          <cell r="JP95">
            <v>0</v>
          </cell>
          <cell r="JQ95">
            <v>0</v>
          </cell>
          <cell r="JR95">
            <v>0</v>
          </cell>
          <cell r="JS95">
            <v>0</v>
          </cell>
          <cell r="JT95">
            <v>0</v>
          </cell>
          <cell r="JU95">
            <v>0</v>
          </cell>
          <cell r="JV95">
            <v>0</v>
          </cell>
          <cell r="JW95">
            <v>0</v>
          </cell>
          <cell r="JX95">
            <v>0</v>
          </cell>
          <cell r="JY95">
            <v>0</v>
          </cell>
          <cell r="JZ95">
            <v>0</v>
          </cell>
          <cell r="KA95">
            <v>0</v>
          </cell>
          <cell r="KB95">
            <v>0</v>
          </cell>
          <cell r="KC95">
            <v>0</v>
          </cell>
          <cell r="KD95">
            <v>0</v>
          </cell>
          <cell r="KE95">
            <v>0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0</v>
          </cell>
          <cell r="KO95">
            <v>0</v>
          </cell>
          <cell r="KP95">
            <v>0</v>
          </cell>
          <cell r="KQ95">
            <v>1.4867999999999999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7</v>
          </cell>
          <cell r="KZ95">
            <v>0</v>
          </cell>
          <cell r="LA95">
            <v>7</v>
          </cell>
          <cell r="LB95">
            <v>1.4867999999999999</v>
          </cell>
          <cell r="LC95">
            <v>0</v>
          </cell>
          <cell r="LD95">
            <v>0</v>
          </cell>
          <cell r="LE95">
            <v>0</v>
          </cell>
          <cell r="LF95">
            <v>0</v>
          </cell>
          <cell r="LG95">
            <v>0</v>
          </cell>
          <cell r="LH95">
            <v>0</v>
          </cell>
          <cell r="LI95">
            <v>0</v>
          </cell>
          <cell r="LJ95">
            <v>7</v>
          </cell>
          <cell r="LK95">
            <v>0</v>
          </cell>
          <cell r="LL95">
            <v>7</v>
          </cell>
          <cell r="LQ95" t="str">
            <v>нд</v>
          </cell>
          <cell r="LR95" t="str">
            <v>нд</v>
          </cell>
          <cell r="LS95" t="str">
            <v>нд</v>
          </cell>
          <cell r="LT95" t="str">
            <v>нд</v>
          </cell>
          <cell r="LU95" t="str">
            <v>нд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 t="str">
            <v>нд</v>
          </cell>
          <cell r="MD95" t="str">
            <v>нд</v>
          </cell>
          <cell r="ME95" t="str">
            <v>нд</v>
          </cell>
          <cell r="MF95" t="str">
            <v>нд</v>
          </cell>
          <cell r="MG95" t="str">
            <v>нд</v>
          </cell>
          <cell r="MH95" t="str">
            <v>нд</v>
          </cell>
          <cell r="MI95" t="str">
            <v>нд</v>
          </cell>
          <cell r="MJ95" t="str">
            <v>нд</v>
          </cell>
          <cell r="MK95" t="str">
            <v>нд</v>
          </cell>
          <cell r="ML95" t="str">
            <v>нд</v>
          </cell>
          <cell r="MM95" t="str">
            <v>нд</v>
          </cell>
          <cell r="MN95" t="str">
            <v>нд</v>
          </cell>
          <cell r="MO95" t="str">
            <v>нд</v>
          </cell>
          <cell r="MP95" t="str">
            <v>нд</v>
          </cell>
          <cell r="MQ95" t="str">
            <v>нд</v>
          </cell>
          <cell r="MR95" t="str">
            <v>нд</v>
          </cell>
          <cell r="MS95" t="str">
            <v>нд</v>
          </cell>
          <cell r="MT95" t="str">
            <v>нд</v>
          </cell>
          <cell r="MU95" t="str">
            <v>нд</v>
          </cell>
          <cell r="MV95" t="str">
            <v>нд</v>
          </cell>
          <cell r="MW95" t="str">
            <v>нд</v>
          </cell>
          <cell r="MX95" t="str">
            <v>нд</v>
          </cell>
          <cell r="MY95" t="str">
            <v>нд</v>
          </cell>
          <cell r="MZ95" t="str">
            <v>нд</v>
          </cell>
          <cell r="NA95" t="str">
            <v>нд</v>
          </cell>
          <cell r="NB95" t="str">
            <v>нд</v>
          </cell>
          <cell r="NC95" t="str">
            <v>нд</v>
          </cell>
          <cell r="ND95" t="str">
            <v>нд</v>
          </cell>
          <cell r="NE95" t="str">
            <v>нд</v>
          </cell>
          <cell r="NF95" t="str">
            <v>нд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>
            <v>2024</v>
          </cell>
          <cell r="OM95">
            <v>2024</v>
          </cell>
          <cell r="ON95">
            <v>2024</v>
          </cell>
          <cell r="OO95">
            <v>2024</v>
          </cell>
          <cell r="OP95" t="str">
            <v>и</v>
          </cell>
          <cell r="OT95">
            <v>1.7841599999999997</v>
          </cell>
          <cell r="OV95">
            <v>0</v>
          </cell>
          <cell r="OW95">
            <v>0</v>
          </cell>
          <cell r="OX95">
            <v>0</v>
          </cell>
          <cell r="OY95">
            <v>7</v>
          </cell>
          <cell r="OZ95">
            <v>1.4867999999999999</v>
          </cell>
        </row>
        <row r="96">
          <cell r="A96" t="str">
            <v>O_Che482_24</v>
          </cell>
          <cell r="B96" t="str">
            <v>1.1.6</v>
          </cell>
          <cell r="C96" t="str">
            <v>Приобретение прибора для трассировки и поиска повреждения кабельных-1000 Кедр. Универсальный поисковый комплект.</v>
          </cell>
          <cell r="D96" t="str">
            <v>O_Che482_24</v>
          </cell>
          <cell r="E96" t="str">
            <v>нд</v>
          </cell>
          <cell r="H96">
            <v>1</v>
          </cell>
          <cell r="J96">
            <v>0.99999999599999989</v>
          </cell>
          <cell r="K96">
            <v>0.99999999599999989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 t="str">
            <v>нд</v>
          </cell>
          <cell r="S96" t="str">
            <v>нд</v>
          </cell>
          <cell r="T96" t="str">
            <v>нд</v>
          </cell>
          <cell r="U96" t="str">
            <v>нд</v>
          </cell>
          <cell r="V96" t="str">
            <v>нд</v>
          </cell>
          <cell r="W96" t="str">
            <v>нд</v>
          </cell>
          <cell r="X96" t="str">
            <v>нд</v>
          </cell>
          <cell r="Y96" t="str">
            <v>нд</v>
          </cell>
          <cell r="Z96" t="str">
            <v>нд</v>
          </cell>
          <cell r="AA96" t="str">
            <v>нд</v>
          </cell>
          <cell r="AB96" t="str">
            <v>нд</v>
          </cell>
          <cell r="AC96" t="str">
            <v>нд</v>
          </cell>
          <cell r="AD96" t="str">
            <v>нд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 t="str">
            <v>нд</v>
          </cell>
          <cell r="AK96" t="str">
            <v>нд</v>
          </cell>
          <cell r="AL96" t="str">
            <v>нд</v>
          </cell>
          <cell r="AM96" t="str">
            <v>нд</v>
          </cell>
          <cell r="AN96" t="str">
            <v>нд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 t="str">
            <v>нд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 t="str">
            <v>нд</v>
          </cell>
          <cell r="BA96" t="str">
            <v>нд</v>
          </cell>
          <cell r="BB96">
            <v>1</v>
          </cell>
          <cell r="BC96">
            <v>2</v>
          </cell>
          <cell r="BD96">
            <v>3</v>
          </cell>
          <cell r="BE96" t="str">
            <v/>
          </cell>
          <cell r="BF96" t="str">
            <v>1 2 3</v>
          </cell>
          <cell r="BG96">
            <v>1</v>
          </cell>
          <cell r="BH96">
            <v>0</v>
          </cell>
          <cell r="BI96">
            <v>0</v>
          </cell>
          <cell r="BJ96">
            <v>0.83333333333333337</v>
          </cell>
          <cell r="BK96">
            <v>0</v>
          </cell>
          <cell r="BL96">
            <v>0.16666666666666663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1</v>
          </cell>
          <cell r="CF96">
            <v>0</v>
          </cell>
          <cell r="CG96">
            <v>0</v>
          </cell>
          <cell r="CH96">
            <v>0.83333333333333337</v>
          </cell>
          <cell r="CI96">
            <v>0</v>
          </cell>
          <cell r="CJ96">
            <v>0.16666666666666663</v>
          </cell>
          <cell r="CK96">
            <v>1</v>
          </cell>
          <cell r="CL96">
            <v>0</v>
          </cell>
          <cell r="CM96">
            <v>0</v>
          </cell>
          <cell r="CN96">
            <v>0.83333333333333337</v>
          </cell>
          <cell r="CO96">
            <v>0</v>
          </cell>
          <cell r="CP96">
            <v>0.16666666666666663</v>
          </cell>
          <cell r="CQ96">
            <v>1</v>
          </cell>
          <cell r="CR96">
            <v>2</v>
          </cell>
          <cell r="CS96">
            <v>3</v>
          </cell>
          <cell r="CT96" t="str">
            <v/>
          </cell>
          <cell r="CU96" t="str">
            <v>1 2 3</v>
          </cell>
          <cell r="CX96" t="str">
            <v>нд</v>
          </cell>
          <cell r="CY96" t="str">
            <v>нд</v>
          </cell>
          <cell r="CZ96" t="str">
            <v>нд</v>
          </cell>
          <cell r="DA96" t="str">
            <v>нд</v>
          </cell>
          <cell r="DB96" t="str">
            <v>нд</v>
          </cell>
          <cell r="DE96">
            <v>0.83333332999999998</v>
          </cell>
          <cell r="DG96">
            <v>0.83333332999999998</v>
          </cell>
          <cell r="DH96">
            <v>0.83333332999999998</v>
          </cell>
          <cell r="DI96">
            <v>0</v>
          </cell>
          <cell r="DJ96">
            <v>0</v>
          </cell>
          <cell r="DK96">
            <v>0</v>
          </cell>
          <cell r="DL96">
            <v>0</v>
          </cell>
          <cell r="DM96">
            <v>0</v>
          </cell>
          <cell r="DN96" t="str">
            <v>нд</v>
          </cell>
          <cell r="DS96" t="str">
            <v>нд</v>
          </cell>
          <cell r="DT96" t="str">
            <v>нд</v>
          </cell>
          <cell r="DU96" t="str">
            <v>нд</v>
          </cell>
          <cell r="DV96" t="str">
            <v>нд</v>
          </cell>
          <cell r="DW96" t="str">
            <v>нд</v>
          </cell>
          <cell r="DX96" t="str">
            <v/>
          </cell>
          <cell r="DY96" t="str">
            <v/>
          </cell>
          <cell r="DZ96" t="str">
            <v/>
          </cell>
          <cell r="EA96">
            <v>1</v>
          </cell>
          <cell r="EB96" t="str">
            <v>1</v>
          </cell>
          <cell r="EC96">
            <v>0.83333332999999998</v>
          </cell>
          <cell r="ED96">
            <v>0</v>
          </cell>
          <cell r="EE96">
            <v>0</v>
          </cell>
          <cell r="EF96">
            <v>0.83333332999999998</v>
          </cell>
          <cell r="EG96">
            <v>0</v>
          </cell>
          <cell r="EH96">
            <v>0</v>
          </cell>
          <cell r="EI96">
            <v>0</v>
          </cell>
          <cell r="EJ96">
            <v>0</v>
          </cell>
          <cell r="EK96">
            <v>0</v>
          </cell>
          <cell r="EL96">
            <v>0</v>
          </cell>
          <cell r="EM96">
            <v>0</v>
          </cell>
          <cell r="EN96">
            <v>0</v>
          </cell>
          <cell r="EO96">
            <v>0</v>
          </cell>
          <cell r="EP96">
            <v>0</v>
          </cell>
          <cell r="EQ96">
            <v>0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0.83333332999999998</v>
          </cell>
          <cell r="EX96">
            <v>0</v>
          </cell>
          <cell r="EY96">
            <v>0</v>
          </cell>
          <cell r="EZ96">
            <v>0.83333332999999998</v>
          </cell>
          <cell r="FA96">
            <v>0</v>
          </cell>
          <cell r="FB96">
            <v>0.83333332999999998</v>
          </cell>
          <cell r="FC96">
            <v>0</v>
          </cell>
          <cell r="FD96">
            <v>0</v>
          </cell>
          <cell r="FE96">
            <v>0.83333332999999998</v>
          </cell>
          <cell r="FF96">
            <v>0</v>
          </cell>
          <cell r="FG96">
            <v>1</v>
          </cell>
          <cell r="FH96">
            <v>1</v>
          </cell>
          <cell r="FI96">
            <v>1</v>
          </cell>
          <cell r="FJ96">
            <v>1</v>
          </cell>
          <cell r="FK96" t="str">
            <v>1 1 1 1</v>
          </cell>
          <cell r="FN96" t="str">
            <v>нд</v>
          </cell>
          <cell r="FO96" t="str">
            <v>нд</v>
          </cell>
          <cell r="FP96" t="str">
            <v>нд</v>
          </cell>
          <cell r="FQ96" t="str">
            <v>нд</v>
          </cell>
          <cell r="FR96" t="str">
            <v>нд</v>
          </cell>
          <cell r="FS96" t="str">
            <v>нд</v>
          </cell>
          <cell r="FT96" t="str">
            <v>нд</v>
          </cell>
          <cell r="FU96" t="str">
            <v>нд</v>
          </cell>
          <cell r="FV96" t="str">
            <v>нд</v>
          </cell>
          <cell r="FW96" t="str">
            <v>нд</v>
          </cell>
          <cell r="FX96" t="str">
            <v>нд</v>
          </cell>
          <cell r="FZ96">
            <v>0</v>
          </cell>
          <cell r="GA96">
            <v>0</v>
          </cell>
          <cell r="GB96">
            <v>0</v>
          </cell>
          <cell r="GC96">
            <v>0</v>
          </cell>
          <cell r="GD96">
            <v>0</v>
          </cell>
          <cell r="GE96">
            <v>0</v>
          </cell>
          <cell r="GF96">
            <v>0</v>
          </cell>
          <cell r="GG96">
            <v>0</v>
          </cell>
          <cell r="GH96">
            <v>0</v>
          </cell>
          <cell r="GI96">
            <v>0</v>
          </cell>
          <cell r="GJ96">
            <v>0</v>
          </cell>
          <cell r="GK96" t="str">
            <v>нд</v>
          </cell>
          <cell r="GL96" t="str">
            <v>нд</v>
          </cell>
          <cell r="GM96" t="str">
            <v>нд</v>
          </cell>
          <cell r="GN96" t="str">
            <v>нд</v>
          </cell>
          <cell r="GO96" t="str">
            <v>нд</v>
          </cell>
          <cell r="GP96" t="str">
            <v>нд</v>
          </cell>
          <cell r="GQ96" t="str">
            <v>нд</v>
          </cell>
          <cell r="GR96" t="str">
            <v>нд</v>
          </cell>
          <cell r="GS96" t="str">
            <v>нд</v>
          </cell>
          <cell r="GT96" t="str">
            <v>нд</v>
          </cell>
          <cell r="GU96" t="str">
            <v>нд</v>
          </cell>
          <cell r="GV96" t="str">
            <v>нд</v>
          </cell>
          <cell r="GW96" t="str">
            <v>нд</v>
          </cell>
          <cell r="GX96" t="str">
            <v>нд</v>
          </cell>
          <cell r="GY96" t="str">
            <v>нд</v>
          </cell>
          <cell r="GZ96" t="str">
            <v>нд</v>
          </cell>
          <cell r="HA96" t="str">
            <v>нд</v>
          </cell>
          <cell r="HB96" t="str">
            <v>нд</v>
          </cell>
          <cell r="HC96" t="str">
            <v>нд</v>
          </cell>
          <cell r="HD96" t="str">
            <v>нд</v>
          </cell>
          <cell r="HE96" t="str">
            <v>нд</v>
          </cell>
          <cell r="HF96" t="str">
            <v>нд</v>
          </cell>
          <cell r="HG96" t="str">
            <v>нд</v>
          </cell>
          <cell r="HH96" t="str">
            <v>нд</v>
          </cell>
          <cell r="HI96" t="str">
            <v>нд</v>
          </cell>
          <cell r="HJ96" t="str">
            <v>нд</v>
          </cell>
          <cell r="HK96" t="str">
            <v>нд</v>
          </cell>
          <cell r="HL96" t="str">
            <v>нд</v>
          </cell>
          <cell r="HM96" t="str">
            <v>нд</v>
          </cell>
          <cell r="HN96" t="str">
            <v>нд</v>
          </cell>
          <cell r="HO96" t="str">
            <v>нд</v>
          </cell>
          <cell r="HP96" t="str">
            <v>нд</v>
          </cell>
          <cell r="HQ96" t="str">
            <v>нд</v>
          </cell>
          <cell r="HR96" t="str">
            <v>нд</v>
          </cell>
          <cell r="HS96" t="str">
            <v>нд</v>
          </cell>
          <cell r="HT96" t="str">
            <v>нд</v>
          </cell>
          <cell r="HU96" t="str">
            <v>нд</v>
          </cell>
          <cell r="HV96" t="str">
            <v>нд</v>
          </cell>
          <cell r="HW96" t="str">
            <v>нд</v>
          </cell>
          <cell r="HX96" t="str">
            <v>нд</v>
          </cell>
          <cell r="HY96" t="str">
            <v>нд</v>
          </cell>
          <cell r="HZ96" t="str">
            <v>нд</v>
          </cell>
          <cell r="IA96" t="str">
            <v>нд</v>
          </cell>
          <cell r="IB96" t="str">
            <v>нд</v>
          </cell>
          <cell r="IC96" t="str">
            <v>нд</v>
          </cell>
          <cell r="ID96" t="str">
            <v>нд</v>
          </cell>
          <cell r="IE96" t="str">
            <v>нд</v>
          </cell>
          <cell r="IF96" t="str">
            <v>нд</v>
          </cell>
          <cell r="IG96" t="str">
            <v>нд</v>
          </cell>
          <cell r="IH96" t="str">
            <v>нд</v>
          </cell>
          <cell r="II96" t="str">
            <v>нд</v>
          </cell>
          <cell r="IJ96" t="str">
            <v>нд</v>
          </cell>
          <cell r="IK96" t="str">
            <v>нд</v>
          </cell>
          <cell r="IL96" t="str">
            <v>нд</v>
          </cell>
          <cell r="IM96" t="str">
            <v>нд</v>
          </cell>
          <cell r="IN96" t="str">
            <v>нд</v>
          </cell>
          <cell r="IO96" t="str">
            <v>нд</v>
          </cell>
          <cell r="IP96" t="str">
            <v>нд</v>
          </cell>
          <cell r="IQ96" t="str">
            <v>нд</v>
          </cell>
          <cell r="IR96" t="str">
            <v>нд</v>
          </cell>
          <cell r="IS96" t="str">
            <v>нд</v>
          </cell>
          <cell r="IT96" t="str">
            <v>нд</v>
          </cell>
          <cell r="IU96" t="str">
            <v>нд</v>
          </cell>
          <cell r="IV96" t="str">
            <v>нд</v>
          </cell>
          <cell r="IW96" t="str">
            <v>нд</v>
          </cell>
          <cell r="IX96" t="str">
            <v>нд</v>
          </cell>
          <cell r="IY96">
            <v>0</v>
          </cell>
          <cell r="IZ96">
            <v>0</v>
          </cell>
          <cell r="JA96">
            <v>0</v>
          </cell>
          <cell r="JB96">
            <v>0</v>
          </cell>
          <cell r="JC96">
            <v>0</v>
          </cell>
          <cell r="JD96">
            <v>0</v>
          </cell>
          <cell r="JE96">
            <v>0</v>
          </cell>
          <cell r="JF96">
            <v>0</v>
          </cell>
          <cell r="JG96">
            <v>0</v>
          </cell>
          <cell r="JH96">
            <v>0</v>
          </cell>
          <cell r="JI96">
            <v>0</v>
          </cell>
          <cell r="JJ96">
            <v>0</v>
          </cell>
          <cell r="JK96">
            <v>0</v>
          </cell>
          <cell r="JL96">
            <v>0</v>
          </cell>
          <cell r="JM96">
            <v>0</v>
          </cell>
          <cell r="JN96">
            <v>0</v>
          </cell>
          <cell r="JO96">
            <v>0</v>
          </cell>
          <cell r="JP96">
            <v>0</v>
          </cell>
          <cell r="JQ96">
            <v>0</v>
          </cell>
          <cell r="JR96">
            <v>0</v>
          </cell>
          <cell r="JS96">
            <v>0</v>
          </cell>
          <cell r="JT96">
            <v>0</v>
          </cell>
          <cell r="JU96">
            <v>0</v>
          </cell>
          <cell r="JV96">
            <v>0</v>
          </cell>
          <cell r="JW96">
            <v>0</v>
          </cell>
          <cell r="JX96">
            <v>0</v>
          </cell>
          <cell r="JY96">
            <v>0</v>
          </cell>
          <cell r="JZ96">
            <v>0</v>
          </cell>
          <cell r="KA96">
            <v>0</v>
          </cell>
          <cell r="KB96">
            <v>0</v>
          </cell>
          <cell r="KC96">
            <v>0</v>
          </cell>
          <cell r="KD96">
            <v>0</v>
          </cell>
          <cell r="KE96">
            <v>0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0</v>
          </cell>
          <cell r="LC96">
            <v>0</v>
          </cell>
          <cell r="LD96">
            <v>0</v>
          </cell>
          <cell r="LE96">
            <v>0</v>
          </cell>
          <cell r="LF96">
            <v>0</v>
          </cell>
          <cell r="LG96">
            <v>0</v>
          </cell>
          <cell r="LH96">
            <v>0</v>
          </cell>
          <cell r="LI96">
            <v>0</v>
          </cell>
          <cell r="LJ96">
            <v>0</v>
          </cell>
          <cell r="LK96">
            <v>0</v>
          </cell>
          <cell r="LL96">
            <v>0</v>
          </cell>
          <cell r="LQ96" t="str">
            <v>нд</v>
          </cell>
          <cell r="LR96" t="str">
            <v>нд</v>
          </cell>
          <cell r="LS96" t="str">
            <v>нд</v>
          </cell>
          <cell r="LT96" t="str">
            <v>нд</v>
          </cell>
          <cell r="LU96" t="str">
            <v>нд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 t="str">
            <v>нд</v>
          </cell>
          <cell r="MD96" t="str">
            <v>нд</v>
          </cell>
          <cell r="ME96" t="str">
            <v>нд</v>
          </cell>
          <cell r="MF96" t="str">
            <v>нд</v>
          </cell>
          <cell r="MG96" t="str">
            <v>нд</v>
          </cell>
          <cell r="MH96" t="str">
            <v>нд</v>
          </cell>
          <cell r="MI96" t="str">
            <v>нд</v>
          </cell>
          <cell r="MJ96" t="str">
            <v>нд</v>
          </cell>
          <cell r="MK96" t="str">
            <v>нд</v>
          </cell>
          <cell r="ML96" t="str">
            <v>нд</v>
          </cell>
          <cell r="MM96" t="str">
            <v>нд</v>
          </cell>
          <cell r="MN96" t="str">
            <v>нд</v>
          </cell>
          <cell r="MO96" t="str">
            <v>нд</v>
          </cell>
          <cell r="MP96" t="str">
            <v>нд</v>
          </cell>
          <cell r="MQ96" t="str">
            <v>нд</v>
          </cell>
          <cell r="MR96" t="str">
            <v>нд</v>
          </cell>
          <cell r="MS96" t="str">
            <v>нд</v>
          </cell>
          <cell r="MT96" t="str">
            <v>нд</v>
          </cell>
          <cell r="MU96" t="str">
            <v>нд</v>
          </cell>
          <cell r="MV96" t="str">
            <v>нд</v>
          </cell>
          <cell r="MW96" t="str">
            <v>нд</v>
          </cell>
          <cell r="MX96" t="str">
            <v>нд</v>
          </cell>
          <cell r="MY96" t="str">
            <v>нд</v>
          </cell>
          <cell r="MZ96" t="str">
            <v>нд</v>
          </cell>
          <cell r="NA96" t="str">
            <v>нд</v>
          </cell>
          <cell r="NB96" t="str">
            <v>нд</v>
          </cell>
          <cell r="NC96" t="str">
            <v>нд</v>
          </cell>
          <cell r="ND96" t="str">
            <v>нд</v>
          </cell>
          <cell r="NE96" t="str">
            <v>нд</v>
          </cell>
          <cell r="NF96" t="str">
            <v>нд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>
            <v>2024</v>
          </cell>
          <cell r="OM96">
            <v>2025</v>
          </cell>
          <cell r="ON96">
            <v>2025</v>
          </cell>
          <cell r="OO96">
            <v>2025</v>
          </cell>
          <cell r="OP96" t="str">
            <v>и</v>
          </cell>
          <cell r="OT96">
            <v>0.99999999599999989</v>
          </cell>
          <cell r="OV96">
            <v>0</v>
          </cell>
          <cell r="OW96">
            <v>0</v>
          </cell>
          <cell r="OX96">
            <v>0</v>
          </cell>
          <cell r="OY96">
            <v>0</v>
          </cell>
          <cell r="OZ96">
            <v>0</v>
          </cell>
        </row>
        <row r="97">
          <cell r="A97" t="str">
            <v>K_Che419_20</v>
          </cell>
          <cell r="B97" t="str">
            <v>1.1.6</v>
          </cell>
          <cell r="C97" t="str">
            <v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v>
          </cell>
          <cell r="D97" t="str">
            <v>K_Che419_20</v>
          </cell>
          <cell r="E97" t="str">
            <v>нд</v>
          </cell>
          <cell r="H97">
            <v>418.363788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 t="str">
            <v>нд</v>
          </cell>
          <cell r="S97" t="str">
            <v>нд</v>
          </cell>
          <cell r="T97" t="str">
            <v>нд</v>
          </cell>
          <cell r="U97" t="str">
            <v>нд</v>
          </cell>
          <cell r="V97" t="str">
            <v>нд</v>
          </cell>
          <cell r="W97" t="str">
            <v>нд</v>
          </cell>
          <cell r="X97" t="str">
            <v>нд</v>
          </cell>
          <cell r="Y97" t="str">
            <v>нд</v>
          </cell>
          <cell r="Z97" t="str">
            <v>нд</v>
          </cell>
          <cell r="AA97" t="str">
            <v>нд</v>
          </cell>
          <cell r="AB97" t="str">
            <v>нд</v>
          </cell>
          <cell r="AC97" t="str">
            <v>нд</v>
          </cell>
          <cell r="AD97" t="str">
            <v>нд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 t="str">
            <v>нд</v>
          </cell>
          <cell r="AK97" t="str">
            <v>нд</v>
          </cell>
          <cell r="AL97" t="str">
            <v>нд</v>
          </cell>
          <cell r="AM97" t="str">
            <v>нд</v>
          </cell>
          <cell r="AN97" t="str">
            <v>нд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 t="str">
            <v>нд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 t="str">
            <v>нд</v>
          </cell>
          <cell r="BA97" t="str">
            <v>нд</v>
          </cell>
          <cell r="BB97">
            <v>1</v>
          </cell>
          <cell r="BC97">
            <v>2</v>
          </cell>
          <cell r="BD97">
            <v>3</v>
          </cell>
          <cell r="BE97" t="str">
            <v/>
          </cell>
          <cell r="BF97" t="str">
            <v>1 2 3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>
            <v>1</v>
          </cell>
          <cell r="CR97">
            <v>2</v>
          </cell>
          <cell r="CS97">
            <v>3</v>
          </cell>
          <cell r="CT97" t="str">
            <v/>
          </cell>
          <cell r="CU97" t="str">
            <v>1 2 3</v>
          </cell>
          <cell r="CX97" t="str">
            <v>нд</v>
          </cell>
          <cell r="CY97" t="str">
            <v>нд</v>
          </cell>
          <cell r="CZ97" t="str">
            <v>нд</v>
          </cell>
          <cell r="DA97" t="str">
            <v>нд</v>
          </cell>
          <cell r="DB97" t="str">
            <v>нд</v>
          </cell>
          <cell r="DE97">
            <v>336.74641011</v>
          </cell>
          <cell r="DG97">
            <v>11.890079890000038</v>
          </cell>
          <cell r="DH97">
            <v>11.890079890000038</v>
          </cell>
          <cell r="DI97">
            <v>0</v>
          </cell>
          <cell r="DJ97">
            <v>0</v>
          </cell>
          <cell r="DK97">
            <v>0</v>
          </cell>
          <cell r="DL97">
            <v>0</v>
          </cell>
          <cell r="DM97">
            <v>0</v>
          </cell>
          <cell r="DN97" t="str">
            <v>нд</v>
          </cell>
          <cell r="DS97" t="str">
            <v>нд</v>
          </cell>
          <cell r="DT97" t="str">
            <v>нд</v>
          </cell>
          <cell r="DU97" t="str">
            <v>нд</v>
          </cell>
          <cell r="DV97" t="str">
            <v>нд</v>
          </cell>
          <cell r="DW97" t="str">
            <v>нд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0</v>
          </cell>
          <cell r="ED97">
            <v>0</v>
          </cell>
          <cell r="EE97">
            <v>0</v>
          </cell>
          <cell r="EF97">
            <v>0</v>
          </cell>
          <cell r="EG97">
            <v>0</v>
          </cell>
          <cell r="EH97">
            <v>0</v>
          </cell>
          <cell r="EI97">
            <v>0</v>
          </cell>
          <cell r="EJ97">
            <v>0</v>
          </cell>
          <cell r="EK97">
            <v>0</v>
          </cell>
          <cell r="EL97">
            <v>0</v>
          </cell>
          <cell r="EM97">
            <v>0</v>
          </cell>
          <cell r="EN97">
            <v>0</v>
          </cell>
          <cell r="EO97">
            <v>0</v>
          </cell>
          <cell r="EP97">
            <v>0</v>
          </cell>
          <cell r="EQ97">
            <v>0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0</v>
          </cell>
          <cell r="FC97">
            <v>0</v>
          </cell>
          <cell r="FD97">
            <v>0</v>
          </cell>
          <cell r="FE97">
            <v>0</v>
          </cell>
          <cell r="FF97">
            <v>0</v>
          </cell>
          <cell r="FG97">
            <v>1</v>
          </cell>
          <cell r="FH97">
            <v>1</v>
          </cell>
          <cell r="FI97">
            <v>1</v>
          </cell>
          <cell r="FJ97">
            <v>1</v>
          </cell>
          <cell r="FK97" t="str">
            <v>1 1 1 1</v>
          </cell>
          <cell r="FN97" t="str">
            <v>нд</v>
          </cell>
          <cell r="FO97" t="str">
            <v>нд</v>
          </cell>
          <cell r="FP97" t="str">
            <v>нд</v>
          </cell>
          <cell r="FQ97" t="str">
            <v>нд</v>
          </cell>
          <cell r="FR97" t="str">
            <v>нд</v>
          </cell>
          <cell r="FS97" t="str">
            <v>нд</v>
          </cell>
          <cell r="FT97" t="str">
            <v>нд</v>
          </cell>
          <cell r="FU97" t="str">
            <v>нд</v>
          </cell>
          <cell r="FV97" t="str">
            <v>нд</v>
          </cell>
          <cell r="FW97" t="str">
            <v>нд</v>
          </cell>
          <cell r="FX97" t="str">
            <v>нд</v>
          </cell>
          <cell r="FZ97">
            <v>0</v>
          </cell>
          <cell r="GA97">
            <v>0</v>
          </cell>
          <cell r="GB97">
            <v>0</v>
          </cell>
          <cell r="GC97">
            <v>0</v>
          </cell>
          <cell r="GD97">
            <v>0</v>
          </cell>
          <cell r="GE97">
            <v>0</v>
          </cell>
          <cell r="GF97">
            <v>0</v>
          </cell>
          <cell r="GG97">
            <v>0</v>
          </cell>
          <cell r="GH97">
            <v>0</v>
          </cell>
          <cell r="GI97">
            <v>0</v>
          </cell>
          <cell r="GJ97">
            <v>0</v>
          </cell>
          <cell r="GK97" t="str">
            <v>нд</v>
          </cell>
          <cell r="GL97" t="str">
            <v>нд</v>
          </cell>
          <cell r="GM97" t="str">
            <v>нд</v>
          </cell>
          <cell r="GN97" t="str">
            <v>нд</v>
          </cell>
          <cell r="GO97" t="str">
            <v>нд</v>
          </cell>
          <cell r="GP97" t="str">
            <v>нд</v>
          </cell>
          <cell r="GQ97" t="str">
            <v>нд</v>
          </cell>
          <cell r="GR97" t="str">
            <v>нд</v>
          </cell>
          <cell r="GS97" t="str">
            <v>нд</v>
          </cell>
          <cell r="GT97" t="str">
            <v>нд</v>
          </cell>
          <cell r="GU97" t="str">
            <v>нд</v>
          </cell>
          <cell r="GV97" t="str">
            <v>нд</v>
          </cell>
          <cell r="GW97" t="str">
            <v>нд</v>
          </cell>
          <cell r="GX97" t="str">
            <v>нд</v>
          </cell>
          <cell r="GY97" t="str">
            <v>нд</v>
          </cell>
          <cell r="GZ97" t="str">
            <v>нд</v>
          </cell>
          <cell r="HA97" t="str">
            <v>нд</v>
          </cell>
          <cell r="HB97" t="str">
            <v>нд</v>
          </cell>
          <cell r="HC97" t="str">
            <v>нд</v>
          </cell>
          <cell r="HD97" t="str">
            <v>нд</v>
          </cell>
          <cell r="HE97" t="str">
            <v>нд</v>
          </cell>
          <cell r="HF97" t="str">
            <v>нд</v>
          </cell>
          <cell r="HG97" t="str">
            <v>нд</v>
          </cell>
          <cell r="HH97" t="str">
            <v>нд</v>
          </cell>
          <cell r="HI97" t="str">
            <v>нд</v>
          </cell>
          <cell r="HJ97" t="str">
            <v>нд</v>
          </cell>
          <cell r="HK97" t="str">
            <v>нд</v>
          </cell>
          <cell r="HL97" t="str">
            <v>нд</v>
          </cell>
          <cell r="HM97" t="str">
            <v>нд</v>
          </cell>
          <cell r="HN97" t="str">
            <v>нд</v>
          </cell>
          <cell r="HO97" t="str">
            <v>нд</v>
          </cell>
          <cell r="HP97" t="str">
            <v>нд</v>
          </cell>
          <cell r="HQ97" t="str">
            <v>нд</v>
          </cell>
          <cell r="HR97" t="str">
            <v>нд</v>
          </cell>
          <cell r="HS97" t="str">
            <v>нд</v>
          </cell>
          <cell r="HT97" t="str">
            <v>нд</v>
          </cell>
          <cell r="HU97" t="str">
            <v>нд</v>
          </cell>
          <cell r="HV97" t="str">
            <v>нд</v>
          </cell>
          <cell r="HW97" t="str">
            <v>нд</v>
          </cell>
          <cell r="HX97" t="str">
            <v>нд</v>
          </cell>
          <cell r="HY97" t="str">
            <v>нд</v>
          </cell>
          <cell r="HZ97" t="str">
            <v>нд</v>
          </cell>
          <cell r="IA97" t="str">
            <v>нд</v>
          </cell>
          <cell r="IB97" t="str">
            <v>нд</v>
          </cell>
          <cell r="IC97" t="str">
            <v>нд</v>
          </cell>
          <cell r="ID97" t="str">
            <v>нд</v>
          </cell>
          <cell r="IE97" t="str">
            <v>нд</v>
          </cell>
          <cell r="IF97" t="str">
            <v>нд</v>
          </cell>
          <cell r="IG97" t="str">
            <v>нд</v>
          </cell>
          <cell r="IH97" t="str">
            <v>нд</v>
          </cell>
          <cell r="II97" t="str">
            <v>нд</v>
          </cell>
          <cell r="IJ97" t="str">
            <v>нд</v>
          </cell>
          <cell r="IK97" t="str">
            <v>нд</v>
          </cell>
          <cell r="IL97" t="str">
            <v>нд</v>
          </cell>
          <cell r="IM97" t="str">
            <v>нд</v>
          </cell>
          <cell r="IN97" t="str">
            <v>нд</v>
          </cell>
          <cell r="IO97" t="str">
            <v>нд</v>
          </cell>
          <cell r="IP97" t="str">
            <v>нд</v>
          </cell>
          <cell r="IQ97" t="str">
            <v>нд</v>
          </cell>
          <cell r="IR97" t="str">
            <v>нд</v>
          </cell>
          <cell r="IS97" t="str">
            <v>нд</v>
          </cell>
          <cell r="IT97" t="str">
            <v>нд</v>
          </cell>
          <cell r="IU97" t="str">
            <v>нд</v>
          </cell>
          <cell r="IV97" t="str">
            <v>нд</v>
          </cell>
          <cell r="IW97" t="str">
            <v>нд</v>
          </cell>
          <cell r="IX97" t="str">
            <v>нд</v>
          </cell>
          <cell r="IY97">
            <v>30.717292319999999</v>
          </cell>
          <cell r="IZ97">
            <v>0</v>
          </cell>
          <cell r="JA97">
            <v>0</v>
          </cell>
          <cell r="JB97">
            <v>0</v>
          </cell>
          <cell r="JC97">
            <v>0</v>
          </cell>
          <cell r="JD97">
            <v>0</v>
          </cell>
          <cell r="JE97">
            <v>0</v>
          </cell>
          <cell r="JF97">
            <v>0</v>
          </cell>
          <cell r="JG97">
            <v>14</v>
          </cell>
          <cell r="JH97">
            <v>0</v>
          </cell>
          <cell r="JI97">
            <v>14</v>
          </cell>
          <cell r="JJ97">
            <v>0</v>
          </cell>
          <cell r="JK97">
            <v>0</v>
          </cell>
          <cell r="JL97">
            <v>0</v>
          </cell>
          <cell r="JM97">
            <v>0</v>
          </cell>
          <cell r="JN97">
            <v>0</v>
          </cell>
          <cell r="JO97">
            <v>0</v>
          </cell>
          <cell r="JP97">
            <v>0</v>
          </cell>
          <cell r="JQ97">
            <v>0</v>
          </cell>
          <cell r="JR97">
            <v>0</v>
          </cell>
          <cell r="JS97">
            <v>0</v>
          </cell>
          <cell r="JT97">
            <v>0</v>
          </cell>
          <cell r="JU97">
            <v>0</v>
          </cell>
          <cell r="JV97">
            <v>0</v>
          </cell>
          <cell r="JW97">
            <v>0</v>
          </cell>
          <cell r="JX97">
            <v>0</v>
          </cell>
          <cell r="JY97">
            <v>0</v>
          </cell>
          <cell r="JZ97">
            <v>0</v>
          </cell>
          <cell r="KA97">
            <v>0</v>
          </cell>
          <cell r="KB97">
            <v>0</v>
          </cell>
          <cell r="KC97">
            <v>0</v>
          </cell>
          <cell r="KD97">
            <v>0</v>
          </cell>
          <cell r="KE97">
            <v>0</v>
          </cell>
          <cell r="KF97">
            <v>30.717292319999999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14</v>
          </cell>
          <cell r="KO97">
            <v>0</v>
          </cell>
          <cell r="KP97">
            <v>14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0</v>
          </cell>
          <cell r="LC97">
            <v>0</v>
          </cell>
          <cell r="LD97">
            <v>0</v>
          </cell>
          <cell r="LE97">
            <v>0</v>
          </cell>
          <cell r="LF97">
            <v>0</v>
          </cell>
          <cell r="LG97">
            <v>0</v>
          </cell>
          <cell r="LH97">
            <v>0</v>
          </cell>
          <cell r="LI97">
            <v>0</v>
          </cell>
          <cell r="LJ97">
            <v>0</v>
          </cell>
          <cell r="LK97">
            <v>0</v>
          </cell>
          <cell r="LL97">
            <v>0</v>
          </cell>
          <cell r="LQ97" t="str">
            <v>нд</v>
          </cell>
          <cell r="LR97" t="str">
            <v>нд</v>
          </cell>
          <cell r="LS97" t="str">
            <v>нд</v>
          </cell>
          <cell r="LT97" t="str">
            <v>нд</v>
          </cell>
          <cell r="LU97" t="str">
            <v>нд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 t="str">
            <v>нд</v>
          </cell>
          <cell r="MD97" t="str">
            <v>нд</v>
          </cell>
          <cell r="ME97" t="str">
            <v>нд</v>
          </cell>
          <cell r="MF97" t="str">
            <v>нд</v>
          </cell>
          <cell r="MG97" t="str">
            <v>нд</v>
          </cell>
          <cell r="MH97" t="str">
            <v>нд</v>
          </cell>
          <cell r="MI97" t="str">
            <v>нд</v>
          </cell>
          <cell r="MJ97" t="str">
            <v>нд</v>
          </cell>
          <cell r="MK97" t="str">
            <v>нд</v>
          </cell>
          <cell r="ML97" t="str">
            <v>нд</v>
          </cell>
          <cell r="MM97" t="str">
            <v>нд</v>
          </cell>
          <cell r="MN97" t="str">
            <v>нд</v>
          </cell>
          <cell r="MO97" t="str">
            <v>нд</v>
          </cell>
          <cell r="MP97" t="str">
            <v>нд</v>
          </cell>
          <cell r="MQ97" t="str">
            <v>нд</v>
          </cell>
          <cell r="MR97" t="str">
            <v>нд</v>
          </cell>
          <cell r="MS97" t="str">
            <v>нд</v>
          </cell>
          <cell r="MT97" t="str">
            <v>нд</v>
          </cell>
          <cell r="MU97" t="str">
            <v>нд</v>
          </cell>
          <cell r="MV97" t="str">
            <v>нд</v>
          </cell>
          <cell r="MW97" t="str">
            <v>нд</v>
          </cell>
          <cell r="MX97" t="str">
            <v>нд</v>
          </cell>
          <cell r="MY97" t="str">
            <v>нд</v>
          </cell>
          <cell r="MZ97" t="str">
            <v>нд</v>
          </cell>
          <cell r="NA97" t="str">
            <v>нд</v>
          </cell>
          <cell r="NB97" t="str">
            <v>нд</v>
          </cell>
          <cell r="NC97" t="str">
            <v>нд</v>
          </cell>
          <cell r="ND97" t="str">
            <v>нд</v>
          </cell>
          <cell r="NE97" t="str">
            <v>нд</v>
          </cell>
          <cell r="NF97" t="str">
            <v>нд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>
            <v>2020</v>
          </cell>
          <cell r="OM97">
            <v>2024</v>
          </cell>
          <cell r="ON97">
            <v>2021</v>
          </cell>
          <cell r="OO97">
            <v>2024</v>
          </cell>
          <cell r="OP97" t="str">
            <v>з</v>
          </cell>
          <cell r="OT97">
            <v>418.363788</v>
          </cell>
          <cell r="OV97">
            <v>0</v>
          </cell>
          <cell r="OW97">
            <v>0</v>
          </cell>
          <cell r="OX97">
            <v>0</v>
          </cell>
          <cell r="OY97">
            <v>113</v>
          </cell>
          <cell r="OZ97">
            <v>225.55676289999997</v>
          </cell>
        </row>
        <row r="98">
          <cell r="A98" t="str">
            <v>L_Che442_21</v>
          </cell>
          <cell r="B98" t="str">
            <v>1.1.6</v>
          </cell>
          <cell r="C98" t="str">
            <v>Приобретение оборудования в рамках Программы подготовки к ОЗП 2020/2021 гг.</v>
          </cell>
          <cell r="D98" t="str">
            <v>L_Che442_21</v>
          </cell>
          <cell r="E98" t="str">
            <v>нд</v>
          </cell>
          <cell r="H98">
            <v>49.895000000000003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 t="str">
            <v>нд</v>
          </cell>
          <cell r="S98" t="str">
            <v>нд</v>
          </cell>
          <cell r="T98" t="str">
            <v>нд</v>
          </cell>
          <cell r="U98" t="str">
            <v>нд</v>
          </cell>
          <cell r="V98" t="str">
            <v>нд</v>
          </cell>
          <cell r="W98" t="str">
            <v>нд</v>
          </cell>
          <cell r="X98" t="str">
            <v>нд</v>
          </cell>
          <cell r="Y98" t="str">
            <v>нд</v>
          </cell>
          <cell r="Z98" t="str">
            <v>нд</v>
          </cell>
          <cell r="AA98" t="str">
            <v>нд</v>
          </cell>
          <cell r="AB98" t="str">
            <v>нд</v>
          </cell>
          <cell r="AC98" t="str">
            <v>нд</v>
          </cell>
          <cell r="AD98" t="str">
            <v>нд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 t="str">
            <v>нд</v>
          </cell>
          <cell r="AK98" t="str">
            <v>нд</v>
          </cell>
          <cell r="AL98" t="str">
            <v>нд</v>
          </cell>
          <cell r="AM98" t="str">
            <v>нд</v>
          </cell>
          <cell r="AN98" t="str">
            <v>нд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 t="str">
            <v>нд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 t="str">
            <v>нд</v>
          </cell>
          <cell r="BA98" t="str">
            <v>нд</v>
          </cell>
          <cell r="BB98">
            <v>1</v>
          </cell>
          <cell r="BC98">
            <v>2</v>
          </cell>
          <cell r="BD98">
            <v>3</v>
          </cell>
          <cell r="BE98" t="str">
            <v/>
          </cell>
          <cell r="BF98" t="str">
            <v>1 2 3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1</v>
          </cell>
          <cell r="CR98">
            <v>2</v>
          </cell>
          <cell r="CS98">
            <v>3</v>
          </cell>
          <cell r="CT98" t="str">
            <v/>
          </cell>
          <cell r="CU98" t="str">
            <v>1 2 3</v>
          </cell>
          <cell r="CX98" t="str">
            <v>нд</v>
          </cell>
          <cell r="CY98" t="str">
            <v>нд</v>
          </cell>
          <cell r="CZ98" t="str">
            <v>нд</v>
          </cell>
          <cell r="DA98" t="str">
            <v>нд</v>
          </cell>
          <cell r="DB98" t="str">
            <v>нд</v>
          </cell>
          <cell r="DE98">
            <v>41.579166659999999</v>
          </cell>
          <cell r="DG98">
            <v>6.6666743236964976E-9</v>
          </cell>
          <cell r="DH98">
            <v>6.6666743236964976E-9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 t="str">
            <v>нд</v>
          </cell>
          <cell r="DS98" t="str">
            <v>нд</v>
          </cell>
          <cell r="DT98" t="str">
            <v>нд</v>
          </cell>
          <cell r="DU98" t="str">
            <v>нд</v>
          </cell>
          <cell r="DV98" t="str">
            <v>нд</v>
          </cell>
          <cell r="DW98" t="str">
            <v>нд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0</v>
          </cell>
          <cell r="FC98">
            <v>0</v>
          </cell>
          <cell r="FD98">
            <v>0</v>
          </cell>
          <cell r="FE98">
            <v>0</v>
          </cell>
          <cell r="FF98">
            <v>0</v>
          </cell>
          <cell r="FG98">
            <v>1</v>
          </cell>
          <cell r="FH98">
            <v>1</v>
          </cell>
          <cell r="FI98">
            <v>1</v>
          </cell>
          <cell r="FJ98">
            <v>1</v>
          </cell>
          <cell r="FK98" t="str">
            <v>1 1 1 1</v>
          </cell>
          <cell r="FN98" t="str">
            <v>нд</v>
          </cell>
          <cell r="FO98" t="str">
            <v>нд</v>
          </cell>
          <cell r="FP98" t="str">
            <v>нд</v>
          </cell>
          <cell r="FQ98" t="str">
            <v>нд</v>
          </cell>
          <cell r="FR98" t="str">
            <v>нд</v>
          </cell>
          <cell r="FS98" t="str">
            <v>нд</v>
          </cell>
          <cell r="FT98" t="str">
            <v>нд</v>
          </cell>
          <cell r="FU98" t="str">
            <v>нд</v>
          </cell>
          <cell r="FV98" t="str">
            <v>нд</v>
          </cell>
          <cell r="FW98" t="str">
            <v>нд</v>
          </cell>
          <cell r="FX98" t="str">
            <v>нд</v>
          </cell>
          <cell r="FZ98">
            <v>13.85972222</v>
          </cell>
          <cell r="GA98">
            <v>0</v>
          </cell>
          <cell r="GB98">
            <v>0</v>
          </cell>
          <cell r="GC98">
            <v>0</v>
          </cell>
          <cell r="GD98">
            <v>0</v>
          </cell>
          <cell r="GE98">
            <v>0</v>
          </cell>
          <cell r="GF98">
            <v>0</v>
          </cell>
          <cell r="GG98">
            <v>0</v>
          </cell>
          <cell r="GH98">
            <v>2</v>
          </cell>
          <cell r="GI98">
            <v>0</v>
          </cell>
          <cell r="GJ98">
            <v>2</v>
          </cell>
          <cell r="GK98" t="str">
            <v>нд</v>
          </cell>
          <cell r="GL98" t="str">
            <v>нд</v>
          </cell>
          <cell r="GM98" t="str">
            <v>нд</v>
          </cell>
          <cell r="GN98" t="str">
            <v>нд</v>
          </cell>
          <cell r="GO98" t="str">
            <v>нд</v>
          </cell>
          <cell r="GP98" t="str">
            <v>нд</v>
          </cell>
          <cell r="GQ98" t="str">
            <v>нд</v>
          </cell>
          <cell r="GR98" t="str">
            <v>нд</v>
          </cell>
          <cell r="GS98" t="str">
            <v>нд</v>
          </cell>
          <cell r="GT98" t="str">
            <v>нд</v>
          </cell>
          <cell r="GU98" t="str">
            <v>нд</v>
          </cell>
          <cell r="GV98" t="str">
            <v>нд</v>
          </cell>
          <cell r="GW98" t="str">
            <v>нд</v>
          </cell>
          <cell r="GX98" t="str">
            <v>нд</v>
          </cell>
          <cell r="GY98" t="str">
            <v>нд</v>
          </cell>
          <cell r="GZ98" t="str">
            <v>нд</v>
          </cell>
          <cell r="HA98" t="str">
            <v>нд</v>
          </cell>
          <cell r="HB98" t="str">
            <v>нд</v>
          </cell>
          <cell r="HC98" t="str">
            <v>нд</v>
          </cell>
          <cell r="HD98" t="str">
            <v>нд</v>
          </cell>
          <cell r="HE98" t="str">
            <v>нд</v>
          </cell>
          <cell r="HF98" t="str">
            <v>нд</v>
          </cell>
          <cell r="HG98" t="str">
            <v>нд</v>
          </cell>
          <cell r="HH98" t="str">
            <v>нд</v>
          </cell>
          <cell r="HI98" t="str">
            <v>нд</v>
          </cell>
          <cell r="HJ98" t="str">
            <v>нд</v>
          </cell>
          <cell r="HK98" t="str">
            <v>нд</v>
          </cell>
          <cell r="HL98" t="str">
            <v>нд</v>
          </cell>
          <cell r="HM98" t="str">
            <v>нд</v>
          </cell>
          <cell r="HN98" t="str">
            <v>нд</v>
          </cell>
          <cell r="HO98" t="str">
            <v>нд</v>
          </cell>
          <cell r="HP98" t="str">
            <v>нд</v>
          </cell>
          <cell r="HQ98" t="str">
            <v>нд</v>
          </cell>
          <cell r="HR98" t="str">
            <v>нд</v>
          </cell>
          <cell r="HS98" t="str">
            <v>нд</v>
          </cell>
          <cell r="HT98" t="str">
            <v>нд</v>
          </cell>
          <cell r="HU98" t="str">
            <v>нд</v>
          </cell>
          <cell r="HV98" t="str">
            <v>нд</v>
          </cell>
          <cell r="HW98" t="str">
            <v>нд</v>
          </cell>
          <cell r="HX98" t="str">
            <v>нд</v>
          </cell>
          <cell r="HY98" t="str">
            <v>нд</v>
          </cell>
          <cell r="HZ98" t="str">
            <v>нд</v>
          </cell>
          <cell r="IA98" t="str">
            <v>нд</v>
          </cell>
          <cell r="IB98" t="str">
            <v>нд</v>
          </cell>
          <cell r="IC98" t="str">
            <v>нд</v>
          </cell>
          <cell r="ID98" t="str">
            <v>нд</v>
          </cell>
          <cell r="IE98" t="str">
            <v>нд</v>
          </cell>
          <cell r="IF98" t="str">
            <v>нд</v>
          </cell>
          <cell r="IG98" t="str">
            <v>нд</v>
          </cell>
          <cell r="IH98" t="str">
            <v>нд</v>
          </cell>
          <cell r="II98" t="str">
            <v>нд</v>
          </cell>
          <cell r="IJ98" t="str">
            <v>нд</v>
          </cell>
          <cell r="IK98" t="str">
            <v>нд</v>
          </cell>
          <cell r="IL98" t="str">
            <v>нд</v>
          </cell>
          <cell r="IM98" t="str">
            <v>нд</v>
          </cell>
          <cell r="IN98" t="str">
            <v>нд</v>
          </cell>
          <cell r="IO98" t="str">
            <v>нд</v>
          </cell>
          <cell r="IP98" t="str">
            <v>нд</v>
          </cell>
          <cell r="IQ98" t="str">
            <v>нд</v>
          </cell>
          <cell r="IR98" t="str">
            <v>нд</v>
          </cell>
          <cell r="IS98" t="str">
            <v>нд</v>
          </cell>
          <cell r="IT98" t="str">
            <v>нд</v>
          </cell>
          <cell r="IU98" t="str">
            <v>нд</v>
          </cell>
          <cell r="IV98" t="str">
            <v>нд</v>
          </cell>
          <cell r="IW98" t="str">
            <v>нд</v>
          </cell>
          <cell r="IX98" t="str">
            <v>нд</v>
          </cell>
          <cell r="IY98">
            <v>6.92986111</v>
          </cell>
          <cell r="IZ98">
            <v>0</v>
          </cell>
          <cell r="JA98">
            <v>0</v>
          </cell>
          <cell r="JB98">
            <v>0</v>
          </cell>
          <cell r="JC98">
            <v>0</v>
          </cell>
          <cell r="JD98">
            <v>0</v>
          </cell>
          <cell r="JE98">
            <v>0</v>
          </cell>
          <cell r="JF98">
            <v>0</v>
          </cell>
          <cell r="JG98">
            <v>1</v>
          </cell>
          <cell r="JH98">
            <v>0</v>
          </cell>
          <cell r="JI98">
            <v>1</v>
          </cell>
          <cell r="JJ98">
            <v>0</v>
          </cell>
          <cell r="JK98">
            <v>0</v>
          </cell>
          <cell r="JL98">
            <v>0</v>
          </cell>
          <cell r="JM98">
            <v>0</v>
          </cell>
          <cell r="JN98">
            <v>0</v>
          </cell>
          <cell r="JO98">
            <v>0</v>
          </cell>
          <cell r="JP98">
            <v>0</v>
          </cell>
          <cell r="JQ98">
            <v>0</v>
          </cell>
          <cell r="JR98">
            <v>0</v>
          </cell>
          <cell r="JS98">
            <v>0</v>
          </cell>
          <cell r="JT98">
            <v>0</v>
          </cell>
          <cell r="JU98">
            <v>0</v>
          </cell>
          <cell r="JV98">
            <v>0</v>
          </cell>
          <cell r="JW98">
            <v>0</v>
          </cell>
          <cell r="JX98">
            <v>0</v>
          </cell>
          <cell r="JY98">
            <v>0</v>
          </cell>
          <cell r="JZ98">
            <v>0</v>
          </cell>
          <cell r="KA98">
            <v>0</v>
          </cell>
          <cell r="KB98">
            <v>0</v>
          </cell>
          <cell r="KC98">
            <v>0</v>
          </cell>
          <cell r="KD98">
            <v>0</v>
          </cell>
          <cell r="KE98">
            <v>0</v>
          </cell>
          <cell r="KF98">
            <v>6.92986111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1</v>
          </cell>
          <cell r="KO98">
            <v>0</v>
          </cell>
          <cell r="KP98">
            <v>1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0</v>
          </cell>
          <cell r="LC98">
            <v>0</v>
          </cell>
          <cell r="LD98">
            <v>0</v>
          </cell>
          <cell r="LE98">
            <v>0</v>
          </cell>
          <cell r="LF98">
            <v>0</v>
          </cell>
          <cell r="LG98">
            <v>0</v>
          </cell>
          <cell r="LH98">
            <v>0</v>
          </cell>
          <cell r="LI98">
            <v>0</v>
          </cell>
          <cell r="LJ98">
            <v>0</v>
          </cell>
          <cell r="LK98">
            <v>0</v>
          </cell>
          <cell r="LL98">
            <v>0</v>
          </cell>
          <cell r="LQ98" t="str">
            <v>нд</v>
          </cell>
          <cell r="LR98" t="str">
            <v>нд</v>
          </cell>
          <cell r="LS98" t="str">
            <v>нд</v>
          </cell>
          <cell r="LT98" t="str">
            <v>нд</v>
          </cell>
          <cell r="LU98" t="str">
            <v>нд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B98">
            <v>0</v>
          </cell>
          <cell r="MC98" t="str">
            <v>нд</v>
          </cell>
          <cell r="MD98" t="str">
            <v>нд</v>
          </cell>
          <cell r="ME98" t="str">
            <v>нд</v>
          </cell>
          <cell r="MF98" t="str">
            <v>нд</v>
          </cell>
          <cell r="MG98" t="str">
            <v>нд</v>
          </cell>
          <cell r="MH98" t="str">
            <v>нд</v>
          </cell>
          <cell r="MI98" t="str">
            <v>нд</v>
          </cell>
          <cell r="MJ98" t="str">
            <v>нд</v>
          </cell>
          <cell r="MK98" t="str">
            <v>нд</v>
          </cell>
          <cell r="ML98" t="str">
            <v>нд</v>
          </cell>
          <cell r="MM98" t="str">
            <v>нд</v>
          </cell>
          <cell r="MN98" t="str">
            <v>нд</v>
          </cell>
          <cell r="MO98" t="str">
            <v>нд</v>
          </cell>
          <cell r="MP98" t="str">
            <v>нд</v>
          </cell>
          <cell r="MQ98" t="str">
            <v>нд</v>
          </cell>
          <cell r="MR98" t="str">
            <v>нд</v>
          </cell>
          <cell r="MS98" t="str">
            <v>нд</v>
          </cell>
          <cell r="MT98" t="str">
            <v>нд</v>
          </cell>
          <cell r="MU98" t="str">
            <v>нд</v>
          </cell>
          <cell r="MV98" t="str">
            <v>нд</v>
          </cell>
          <cell r="MW98" t="str">
            <v>нд</v>
          </cell>
          <cell r="MX98" t="str">
            <v>нд</v>
          </cell>
          <cell r="MY98" t="str">
            <v>нд</v>
          </cell>
          <cell r="MZ98" t="str">
            <v>нд</v>
          </cell>
          <cell r="NA98" t="str">
            <v>нд</v>
          </cell>
          <cell r="NB98" t="str">
            <v>нд</v>
          </cell>
          <cell r="NC98" t="str">
            <v>нд</v>
          </cell>
          <cell r="ND98" t="str">
            <v>нд</v>
          </cell>
          <cell r="NE98" t="str">
            <v>нд</v>
          </cell>
          <cell r="NF98" t="str">
            <v>нд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>
            <v>2020</v>
          </cell>
          <cell r="OM98">
            <v>2024</v>
          </cell>
          <cell r="ON98">
            <v>2021</v>
          </cell>
          <cell r="OO98">
            <v>2024</v>
          </cell>
          <cell r="OP98" t="str">
            <v>з</v>
          </cell>
          <cell r="OT98">
            <v>49.895000000000003</v>
          </cell>
          <cell r="OV98">
            <v>0</v>
          </cell>
          <cell r="OW98">
            <v>0</v>
          </cell>
          <cell r="OX98">
            <v>0</v>
          </cell>
          <cell r="OY98">
            <v>5</v>
          </cell>
          <cell r="OZ98">
            <v>34.649305550000001</v>
          </cell>
        </row>
        <row r="99">
          <cell r="A99" t="str">
            <v>N_Che470_22</v>
          </cell>
          <cell r="B99" t="str">
            <v>1.1.6</v>
          </cell>
          <cell r="C99" t="str">
            <v>Программа доведения уровня напряжения в сетях 0,4-10 кВ до требований ГОСТ 33073-2019</v>
          </cell>
          <cell r="D99" t="str">
            <v>N_Che470_22</v>
          </cell>
          <cell r="E99" t="str">
            <v>нд</v>
          </cell>
          <cell r="H99">
            <v>187.85250239999999</v>
          </cell>
          <cell r="J99">
            <v>97.643329200000011</v>
          </cell>
          <cell r="K99">
            <v>0</v>
          </cell>
          <cell r="L99">
            <v>97.643329200000011</v>
          </cell>
          <cell r="M99">
            <v>0</v>
          </cell>
          <cell r="N99">
            <v>0</v>
          </cell>
          <cell r="O99">
            <v>81.369441000000009</v>
          </cell>
          <cell r="P99">
            <v>0</v>
          </cell>
          <cell r="Q99">
            <v>16.273888200000002</v>
          </cell>
          <cell r="R99" t="str">
            <v>нд</v>
          </cell>
          <cell r="S99" t="str">
            <v>нд</v>
          </cell>
          <cell r="T99" t="str">
            <v>нд</v>
          </cell>
          <cell r="U99" t="str">
            <v>нд</v>
          </cell>
          <cell r="V99" t="str">
            <v>нд</v>
          </cell>
          <cell r="W99" t="str">
            <v>нд</v>
          </cell>
          <cell r="X99" t="str">
            <v>нд</v>
          </cell>
          <cell r="Y99" t="str">
            <v>нд</v>
          </cell>
          <cell r="Z99" t="str">
            <v>нд</v>
          </cell>
          <cell r="AA99" t="str">
            <v>нд</v>
          </cell>
          <cell r="AB99" t="str">
            <v>нд</v>
          </cell>
          <cell r="AC99" t="str">
            <v>нд</v>
          </cell>
          <cell r="AD99" t="str">
            <v>нд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 t="str">
            <v>нд</v>
          </cell>
          <cell r="AK99" t="str">
            <v>нд</v>
          </cell>
          <cell r="AL99" t="str">
            <v>нд</v>
          </cell>
          <cell r="AM99" t="str">
            <v>нд</v>
          </cell>
          <cell r="AN99" t="str">
            <v>нд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 t="str">
            <v>нд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 t="str">
            <v>нд</v>
          </cell>
          <cell r="BA99" t="str">
            <v>нд</v>
          </cell>
          <cell r="BB99">
            <v>1</v>
          </cell>
          <cell r="BC99">
            <v>2</v>
          </cell>
          <cell r="BD99">
            <v>3</v>
          </cell>
          <cell r="BE99" t="str">
            <v/>
          </cell>
          <cell r="BF99" t="str">
            <v>1 2 3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1</v>
          </cell>
          <cell r="CR99">
            <v>2</v>
          </cell>
          <cell r="CS99">
            <v>3</v>
          </cell>
          <cell r="CT99" t="str">
            <v/>
          </cell>
          <cell r="CU99" t="str">
            <v>1 2 3</v>
          </cell>
          <cell r="CX99" t="str">
            <v>нд</v>
          </cell>
          <cell r="CY99" t="str">
            <v>нд</v>
          </cell>
          <cell r="CZ99" t="str">
            <v>нд</v>
          </cell>
          <cell r="DA99" t="str">
            <v>нд</v>
          </cell>
          <cell r="DB99" t="str">
            <v>нд</v>
          </cell>
          <cell r="DE99">
            <v>156.54375200000001</v>
          </cell>
          <cell r="DG99">
            <v>51.175699999999999</v>
          </cell>
          <cell r="DH99">
            <v>0</v>
          </cell>
          <cell r="DI99">
            <v>51.175699999999999</v>
          </cell>
          <cell r="DJ99">
            <v>0</v>
          </cell>
          <cell r="DK99">
            <v>0</v>
          </cell>
          <cell r="DL99">
            <v>51.175699999999999</v>
          </cell>
          <cell r="DM99">
            <v>0</v>
          </cell>
          <cell r="DN99" t="str">
            <v>нд</v>
          </cell>
          <cell r="DS99" t="str">
            <v>нд</v>
          </cell>
          <cell r="DT99" t="str">
            <v>нд</v>
          </cell>
          <cell r="DU99" t="str">
            <v>нд</v>
          </cell>
          <cell r="DV99" t="str">
            <v>нд</v>
          </cell>
          <cell r="DW99" t="str">
            <v>нд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0</v>
          </cell>
          <cell r="FC99">
            <v>0</v>
          </cell>
          <cell r="FD99">
            <v>0</v>
          </cell>
          <cell r="FE99">
            <v>0</v>
          </cell>
          <cell r="FF99">
            <v>0</v>
          </cell>
          <cell r="FG99">
            <v>1</v>
          </cell>
          <cell r="FH99">
            <v>1</v>
          </cell>
          <cell r="FI99">
            <v>1</v>
          </cell>
          <cell r="FJ99">
            <v>1</v>
          </cell>
          <cell r="FK99" t="str">
            <v>1 1 1 1</v>
          </cell>
          <cell r="FN99" t="str">
            <v>нд</v>
          </cell>
          <cell r="FO99" t="str">
            <v>нд</v>
          </cell>
          <cell r="FP99" t="str">
            <v>нд</v>
          </cell>
          <cell r="FQ99" t="str">
            <v>нд</v>
          </cell>
          <cell r="FR99" t="str">
            <v>нд</v>
          </cell>
          <cell r="FS99" t="str">
            <v>нд</v>
          </cell>
          <cell r="FT99" t="str">
            <v>нд</v>
          </cell>
          <cell r="FU99" t="str">
            <v>нд</v>
          </cell>
          <cell r="FV99" t="str">
            <v>нд</v>
          </cell>
          <cell r="FW99" t="str">
            <v>нд</v>
          </cell>
          <cell r="FX99" t="str">
            <v>нд</v>
          </cell>
          <cell r="FZ99">
            <v>152.83295000000001</v>
          </cell>
          <cell r="GA99">
            <v>0</v>
          </cell>
          <cell r="GB99">
            <v>0</v>
          </cell>
          <cell r="GC99">
            <v>0</v>
          </cell>
          <cell r="GD99">
            <v>0</v>
          </cell>
          <cell r="GE99">
            <v>0</v>
          </cell>
          <cell r="GF99">
            <v>0</v>
          </cell>
          <cell r="GG99">
            <v>0</v>
          </cell>
          <cell r="GH99">
            <v>320</v>
          </cell>
          <cell r="GI99">
            <v>0</v>
          </cell>
          <cell r="GJ99">
            <v>320</v>
          </cell>
          <cell r="GK99" t="str">
            <v>нд</v>
          </cell>
          <cell r="GL99" t="str">
            <v>нд</v>
          </cell>
          <cell r="GM99" t="str">
            <v>нд</v>
          </cell>
          <cell r="GN99" t="str">
            <v>нд</v>
          </cell>
          <cell r="GO99" t="str">
            <v>нд</v>
          </cell>
          <cell r="GP99" t="str">
            <v>нд</v>
          </cell>
          <cell r="GQ99" t="str">
            <v>нд</v>
          </cell>
          <cell r="GR99" t="str">
            <v>нд</v>
          </cell>
          <cell r="GS99" t="str">
            <v>нд</v>
          </cell>
          <cell r="GT99" t="str">
            <v>нд</v>
          </cell>
          <cell r="GU99" t="str">
            <v>нд</v>
          </cell>
          <cell r="GV99" t="str">
            <v>нд</v>
          </cell>
          <cell r="GW99" t="str">
            <v>нд</v>
          </cell>
          <cell r="GX99" t="str">
            <v>нд</v>
          </cell>
          <cell r="GY99" t="str">
            <v>нд</v>
          </cell>
          <cell r="GZ99" t="str">
            <v>нд</v>
          </cell>
          <cell r="HA99" t="str">
            <v>нд</v>
          </cell>
          <cell r="HB99" t="str">
            <v>нд</v>
          </cell>
          <cell r="HC99" t="str">
            <v>нд</v>
          </cell>
          <cell r="HD99" t="str">
            <v>нд</v>
          </cell>
          <cell r="HE99" t="str">
            <v>нд</v>
          </cell>
          <cell r="HF99" t="str">
            <v>нд</v>
          </cell>
          <cell r="HG99" t="str">
            <v>нд</v>
          </cell>
          <cell r="HH99" t="str">
            <v>нд</v>
          </cell>
          <cell r="HI99" t="str">
            <v>нд</v>
          </cell>
          <cell r="HJ99" t="str">
            <v>нд</v>
          </cell>
          <cell r="HK99" t="str">
            <v>нд</v>
          </cell>
          <cell r="HL99" t="str">
            <v>нд</v>
          </cell>
          <cell r="HM99" t="str">
            <v>нд</v>
          </cell>
          <cell r="HN99" t="str">
            <v>нд</v>
          </cell>
          <cell r="HO99" t="str">
            <v>нд</v>
          </cell>
          <cell r="HP99" t="str">
            <v>нд</v>
          </cell>
          <cell r="HQ99" t="str">
            <v>нд</v>
          </cell>
          <cell r="HR99" t="str">
            <v>нд</v>
          </cell>
          <cell r="HS99" t="str">
            <v>нд</v>
          </cell>
          <cell r="HT99" t="str">
            <v>нд</v>
          </cell>
          <cell r="HU99" t="str">
            <v>нд</v>
          </cell>
          <cell r="HV99" t="str">
            <v>нд</v>
          </cell>
          <cell r="HW99" t="str">
            <v>нд</v>
          </cell>
          <cell r="HX99" t="str">
            <v>нд</v>
          </cell>
          <cell r="HY99" t="str">
            <v>нд</v>
          </cell>
          <cell r="HZ99" t="str">
            <v>нд</v>
          </cell>
          <cell r="IA99" t="str">
            <v>нд</v>
          </cell>
          <cell r="IB99" t="str">
            <v>нд</v>
          </cell>
          <cell r="IC99" t="str">
            <v>нд</v>
          </cell>
          <cell r="ID99" t="str">
            <v>нд</v>
          </cell>
          <cell r="IE99" t="str">
            <v>нд</v>
          </cell>
          <cell r="IF99" t="str">
            <v>нд</v>
          </cell>
          <cell r="IG99" t="str">
            <v>нд</v>
          </cell>
          <cell r="IH99" t="str">
            <v>нд</v>
          </cell>
          <cell r="II99" t="str">
            <v>нд</v>
          </cell>
          <cell r="IJ99" t="str">
            <v>нд</v>
          </cell>
          <cell r="IK99" t="str">
            <v>нд</v>
          </cell>
          <cell r="IL99" t="str">
            <v>нд</v>
          </cell>
          <cell r="IM99" t="str">
            <v>нд</v>
          </cell>
          <cell r="IN99" t="str">
            <v>нд</v>
          </cell>
          <cell r="IO99" t="str">
            <v>нд</v>
          </cell>
          <cell r="IP99" t="str">
            <v>нд</v>
          </cell>
          <cell r="IQ99" t="str">
            <v>нд</v>
          </cell>
          <cell r="IR99" t="str">
            <v>нд</v>
          </cell>
          <cell r="IS99" t="str">
            <v>нд</v>
          </cell>
          <cell r="IT99" t="str">
            <v>нд</v>
          </cell>
          <cell r="IU99" t="str">
            <v>нд</v>
          </cell>
          <cell r="IV99" t="str">
            <v>нд</v>
          </cell>
          <cell r="IW99" t="str">
            <v>нд</v>
          </cell>
          <cell r="IX99" t="str">
            <v>нд</v>
          </cell>
          <cell r="IY99">
            <v>3.7108020000000002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JD99">
            <v>0</v>
          </cell>
          <cell r="JE99">
            <v>0</v>
          </cell>
          <cell r="JF99">
            <v>0</v>
          </cell>
          <cell r="JG99">
            <v>13</v>
          </cell>
          <cell r="JH99">
            <v>0</v>
          </cell>
          <cell r="JI99">
            <v>13</v>
          </cell>
          <cell r="JJ99">
            <v>0</v>
          </cell>
          <cell r="JK99">
            <v>0</v>
          </cell>
          <cell r="JL99">
            <v>0</v>
          </cell>
          <cell r="JM99">
            <v>0</v>
          </cell>
          <cell r="JN99">
            <v>0</v>
          </cell>
          <cell r="JO99">
            <v>0</v>
          </cell>
          <cell r="JP99">
            <v>0</v>
          </cell>
          <cell r="JQ99">
            <v>0</v>
          </cell>
          <cell r="JR99">
            <v>0</v>
          </cell>
          <cell r="JS99">
            <v>0</v>
          </cell>
          <cell r="JT99">
            <v>0</v>
          </cell>
          <cell r="JU99">
            <v>0</v>
          </cell>
          <cell r="JV99">
            <v>0</v>
          </cell>
          <cell r="JW99">
            <v>0</v>
          </cell>
          <cell r="JX99">
            <v>0</v>
          </cell>
          <cell r="JY99">
            <v>0</v>
          </cell>
          <cell r="JZ99">
            <v>0</v>
          </cell>
          <cell r="KA99">
            <v>0</v>
          </cell>
          <cell r="KB99">
            <v>0</v>
          </cell>
          <cell r="KC99">
            <v>0</v>
          </cell>
          <cell r="KD99">
            <v>0</v>
          </cell>
          <cell r="KE99">
            <v>0</v>
          </cell>
          <cell r="KF99">
            <v>3.7108020000000002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13</v>
          </cell>
          <cell r="KO99">
            <v>0</v>
          </cell>
          <cell r="KP99">
            <v>13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0</v>
          </cell>
          <cell r="LC99">
            <v>0</v>
          </cell>
          <cell r="LD99">
            <v>0</v>
          </cell>
          <cell r="LE99">
            <v>0</v>
          </cell>
          <cell r="LF99">
            <v>0</v>
          </cell>
          <cell r="LG99">
            <v>0</v>
          </cell>
          <cell r="LH99">
            <v>0</v>
          </cell>
          <cell r="LI99">
            <v>0</v>
          </cell>
          <cell r="LJ99">
            <v>0</v>
          </cell>
          <cell r="LK99">
            <v>0</v>
          </cell>
          <cell r="LL99">
            <v>0</v>
          </cell>
          <cell r="LQ99" t="str">
            <v>нд</v>
          </cell>
          <cell r="LR99" t="str">
            <v>нд</v>
          </cell>
          <cell r="LS99" t="str">
            <v>нд</v>
          </cell>
          <cell r="LT99" t="str">
            <v>нд</v>
          </cell>
          <cell r="LU99" t="str">
            <v>нд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 t="str">
            <v>нд</v>
          </cell>
          <cell r="MD99" t="str">
            <v>нд</v>
          </cell>
          <cell r="ME99" t="str">
            <v>нд</v>
          </cell>
          <cell r="MF99" t="str">
            <v>нд</v>
          </cell>
          <cell r="MG99" t="str">
            <v>нд</v>
          </cell>
          <cell r="MH99" t="str">
            <v>нд</v>
          </cell>
          <cell r="MI99" t="str">
            <v>нд</v>
          </cell>
          <cell r="MJ99" t="str">
            <v>нд</v>
          </cell>
          <cell r="MK99" t="str">
            <v>нд</v>
          </cell>
          <cell r="ML99" t="str">
            <v>нд</v>
          </cell>
          <cell r="MM99" t="str">
            <v>нд</v>
          </cell>
          <cell r="MN99" t="str">
            <v>нд</v>
          </cell>
          <cell r="MO99" t="str">
            <v>нд</v>
          </cell>
          <cell r="MP99" t="str">
            <v>нд</v>
          </cell>
          <cell r="MQ99" t="str">
            <v>нд</v>
          </cell>
          <cell r="MR99" t="str">
            <v>нд</v>
          </cell>
          <cell r="MS99" t="str">
            <v>нд</v>
          </cell>
          <cell r="MT99" t="str">
            <v>нд</v>
          </cell>
          <cell r="MU99" t="str">
            <v>нд</v>
          </cell>
          <cell r="MV99" t="str">
            <v>нд</v>
          </cell>
          <cell r="MW99" t="str">
            <v>нд</v>
          </cell>
          <cell r="MX99" t="str">
            <v>нд</v>
          </cell>
          <cell r="MY99" t="str">
            <v>нд</v>
          </cell>
          <cell r="MZ99" t="str">
            <v>нд</v>
          </cell>
          <cell r="NA99" t="str">
            <v>нд</v>
          </cell>
          <cell r="NB99" t="str">
            <v>нд</v>
          </cell>
          <cell r="NC99" t="str">
            <v>нд</v>
          </cell>
          <cell r="ND99" t="str">
            <v>нд</v>
          </cell>
          <cell r="NE99" t="str">
            <v>нд</v>
          </cell>
          <cell r="NF99" t="str">
            <v>нд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>
            <v>2022</v>
          </cell>
          <cell r="OM99">
            <v>2024</v>
          </cell>
          <cell r="ON99">
            <v>2023</v>
          </cell>
          <cell r="OO99">
            <v>2024</v>
          </cell>
          <cell r="OP99" t="str">
            <v>з</v>
          </cell>
          <cell r="OT99">
            <v>187.85250240000002</v>
          </cell>
          <cell r="OV99">
            <v>0</v>
          </cell>
          <cell r="OW99">
            <v>0</v>
          </cell>
          <cell r="OX99">
            <v>0</v>
          </cell>
          <cell r="OY99">
            <v>333</v>
          </cell>
          <cell r="OZ99">
            <v>156.54375200000001</v>
          </cell>
        </row>
        <row r="100">
          <cell r="A100" t="str">
            <v>G_Che2_16</v>
          </cell>
          <cell r="B100" t="str">
            <v>1.1.6</v>
          </cell>
          <cell r="C100" t="str">
            <v>Приобретение оборудования, требующего монтажа для обслуживания сетей, прочее оборудование</v>
          </cell>
          <cell r="D100" t="str">
            <v>G_Che2_16</v>
          </cell>
          <cell r="E100" t="str">
            <v>нд</v>
          </cell>
          <cell r="H100">
            <v>42.692833960000002</v>
          </cell>
          <cell r="J100">
            <v>76.227065097999997</v>
          </cell>
          <cell r="K100">
            <v>59.139563438000003</v>
          </cell>
          <cell r="L100">
            <v>17.087501660000001</v>
          </cell>
          <cell r="M100">
            <v>0</v>
          </cell>
          <cell r="N100">
            <v>0</v>
          </cell>
          <cell r="O100">
            <v>14.239584716666668</v>
          </cell>
          <cell r="P100">
            <v>0</v>
          </cell>
          <cell r="Q100">
            <v>2.847916943333332</v>
          </cell>
          <cell r="R100" t="str">
            <v>нд</v>
          </cell>
          <cell r="S100" t="str">
            <v>нд</v>
          </cell>
          <cell r="T100" t="str">
            <v>нд</v>
          </cell>
          <cell r="U100" t="str">
            <v>нд</v>
          </cell>
          <cell r="V100" t="str">
            <v>нд</v>
          </cell>
          <cell r="W100" t="str">
            <v>нд</v>
          </cell>
          <cell r="X100" t="str">
            <v>нд</v>
          </cell>
          <cell r="Y100" t="str">
            <v>нд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 t="str">
            <v>нд</v>
          </cell>
          <cell r="AK100" t="str">
            <v>нд</v>
          </cell>
          <cell r="AL100" t="str">
            <v>нд</v>
          </cell>
          <cell r="AM100" t="str">
            <v>нд</v>
          </cell>
          <cell r="AN100" t="str">
            <v>нд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 t="str">
            <v>нд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 t="str">
            <v>нд</v>
          </cell>
          <cell r="BA100" t="str">
            <v>нд</v>
          </cell>
          <cell r="BB100">
            <v>1</v>
          </cell>
          <cell r="BC100">
            <v>2</v>
          </cell>
          <cell r="BD100">
            <v>3</v>
          </cell>
          <cell r="BE100" t="str">
            <v/>
          </cell>
          <cell r="BF100" t="str">
            <v>1 2 3</v>
          </cell>
          <cell r="BG100">
            <v>25.605332300000001</v>
          </cell>
          <cell r="BH100">
            <v>0</v>
          </cell>
          <cell r="BI100">
            <v>0</v>
          </cell>
          <cell r="BJ100">
            <v>21.33777691666667</v>
          </cell>
          <cell r="BK100">
            <v>0</v>
          </cell>
          <cell r="BL100">
            <v>4.2675553833333328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24.763977830000002</v>
          </cell>
          <cell r="BZ100">
            <v>0</v>
          </cell>
          <cell r="CA100">
            <v>0</v>
          </cell>
          <cell r="CB100">
            <v>20.636648191666669</v>
          </cell>
          <cell r="CC100">
            <v>0</v>
          </cell>
          <cell r="CD100">
            <v>4.1273296383333324</v>
          </cell>
          <cell r="CE100">
            <v>0.84135446999999997</v>
          </cell>
          <cell r="CF100">
            <v>0</v>
          </cell>
          <cell r="CG100">
            <v>0</v>
          </cell>
          <cell r="CH100">
            <v>0.70112872500000001</v>
          </cell>
          <cell r="CI100">
            <v>0</v>
          </cell>
          <cell r="CJ100">
            <v>0.14022574499999996</v>
          </cell>
          <cell r="CK100">
            <v>0.84135446999999997</v>
          </cell>
          <cell r="CL100">
            <v>0</v>
          </cell>
          <cell r="CM100">
            <v>0</v>
          </cell>
          <cell r="CN100">
            <v>0.70112872500000001</v>
          </cell>
          <cell r="CO100">
            <v>0</v>
          </cell>
          <cell r="CP100">
            <v>0.14022574499999996</v>
          </cell>
          <cell r="CQ100">
            <v>1</v>
          </cell>
          <cell r="CR100">
            <v>2</v>
          </cell>
          <cell r="CS100">
            <v>3</v>
          </cell>
          <cell r="CT100" t="str">
            <v/>
          </cell>
          <cell r="CU100" t="str">
            <v>1 2 3</v>
          </cell>
          <cell r="CX100" t="str">
            <v>нд</v>
          </cell>
          <cell r="CY100" t="str">
            <v>нд</v>
          </cell>
          <cell r="CZ100" t="str">
            <v>нд</v>
          </cell>
          <cell r="DA100" t="str">
            <v>нд</v>
          </cell>
          <cell r="DB100" t="str">
            <v>нд</v>
          </cell>
          <cell r="DE100">
            <v>24.184145459999996</v>
          </cell>
          <cell r="DG100">
            <v>49.282969531666673</v>
          </cell>
          <cell r="DH100">
            <v>44.358915031666676</v>
          </cell>
          <cell r="DI100">
            <v>4.9240544999999969</v>
          </cell>
          <cell r="DJ100">
            <v>0</v>
          </cell>
          <cell r="DK100">
            <v>0</v>
          </cell>
          <cell r="DL100">
            <v>4.9240544999999969</v>
          </cell>
          <cell r="DM100">
            <v>0</v>
          </cell>
          <cell r="DN100" t="str">
            <v>нд</v>
          </cell>
          <cell r="DS100" t="str">
            <v>нд</v>
          </cell>
          <cell r="DT100" t="str">
            <v>нд</v>
          </cell>
          <cell r="DU100" t="str">
            <v>нд</v>
          </cell>
          <cell r="DV100" t="str">
            <v>нд</v>
          </cell>
          <cell r="DW100" t="str">
            <v>нд</v>
          </cell>
          <cell r="DX100" t="str">
            <v/>
          </cell>
          <cell r="DY100">
            <v>1</v>
          </cell>
          <cell r="DZ100">
            <v>1</v>
          </cell>
          <cell r="EA100">
            <v>1</v>
          </cell>
          <cell r="EB100" t="str">
            <v>1 1 1</v>
          </cell>
          <cell r="EC100">
            <v>19.260090959999999</v>
          </cell>
          <cell r="ED100">
            <v>0</v>
          </cell>
          <cell r="EE100">
            <v>0</v>
          </cell>
          <cell r="EF100">
            <v>19.260090959999999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1.9381120700000001</v>
          </cell>
          <cell r="EN100">
            <v>0</v>
          </cell>
          <cell r="EO100">
            <v>0</v>
          </cell>
          <cell r="EP100">
            <v>1.9381120700000001</v>
          </cell>
          <cell r="EQ100">
            <v>0</v>
          </cell>
          <cell r="ER100">
            <v>5.0128586999999998</v>
          </cell>
          <cell r="ES100">
            <v>0</v>
          </cell>
          <cell r="ET100">
            <v>0</v>
          </cell>
          <cell r="EU100">
            <v>5.0128586999999998</v>
          </cell>
          <cell r="EV100">
            <v>0</v>
          </cell>
          <cell r="EW100">
            <v>12.30912019</v>
          </cell>
          <cell r="EX100">
            <v>0</v>
          </cell>
          <cell r="EY100">
            <v>0</v>
          </cell>
          <cell r="EZ100">
            <v>12.30912019</v>
          </cell>
          <cell r="FA100">
            <v>0</v>
          </cell>
          <cell r="FB100">
            <v>12.30912019</v>
          </cell>
          <cell r="FC100">
            <v>0</v>
          </cell>
          <cell r="FD100">
            <v>0</v>
          </cell>
          <cell r="FE100">
            <v>12.30912019</v>
          </cell>
          <cell r="FF100">
            <v>0</v>
          </cell>
          <cell r="FG100">
            <v>1</v>
          </cell>
          <cell r="FH100">
            <v>1</v>
          </cell>
          <cell r="FI100">
            <v>1</v>
          </cell>
          <cell r="FJ100">
            <v>1</v>
          </cell>
          <cell r="FK100" t="str">
            <v>1 1 1 1</v>
          </cell>
          <cell r="FN100" t="str">
            <v>нд</v>
          </cell>
          <cell r="FO100" t="str">
            <v>нд</v>
          </cell>
          <cell r="FP100" t="str">
            <v>нд</v>
          </cell>
          <cell r="FQ100" t="str">
            <v>нд</v>
          </cell>
          <cell r="FR100" t="str">
            <v>нд</v>
          </cell>
          <cell r="FS100" t="str">
            <v>нд</v>
          </cell>
          <cell r="FT100" t="str">
            <v>нд</v>
          </cell>
          <cell r="FU100" t="str">
            <v>нд</v>
          </cell>
          <cell r="FV100" t="str">
            <v>нд</v>
          </cell>
          <cell r="FW100" t="str">
            <v>нд</v>
          </cell>
          <cell r="FX100" t="str">
            <v>нд</v>
          </cell>
          <cell r="FZ100">
            <v>7.5658392999999933</v>
          </cell>
          <cell r="GA100">
            <v>0</v>
          </cell>
          <cell r="GB100">
            <v>0</v>
          </cell>
          <cell r="GC100">
            <v>0</v>
          </cell>
          <cell r="GD100">
            <v>0</v>
          </cell>
          <cell r="GE100">
            <v>0</v>
          </cell>
          <cell r="GF100">
            <v>0</v>
          </cell>
          <cell r="GG100">
            <v>0</v>
          </cell>
          <cell r="GH100">
            <v>20</v>
          </cell>
          <cell r="GI100">
            <v>0</v>
          </cell>
          <cell r="GJ100">
            <v>20</v>
          </cell>
          <cell r="GK100" t="str">
            <v>нд</v>
          </cell>
          <cell r="GL100" t="str">
            <v>нд</v>
          </cell>
          <cell r="GM100" t="str">
            <v>нд</v>
          </cell>
          <cell r="GN100" t="str">
            <v>нд</v>
          </cell>
          <cell r="GO100" t="str">
            <v>нд</v>
          </cell>
          <cell r="GP100" t="str">
            <v>нд</v>
          </cell>
          <cell r="GQ100" t="str">
            <v>нд</v>
          </cell>
          <cell r="GR100" t="str">
            <v>нд</v>
          </cell>
          <cell r="GS100" t="str">
            <v>нд</v>
          </cell>
          <cell r="GT100" t="str">
            <v>нд</v>
          </cell>
          <cell r="GU100" t="str">
            <v>нд</v>
          </cell>
          <cell r="GV100" t="str">
            <v>нд</v>
          </cell>
          <cell r="GW100" t="str">
            <v>нд</v>
          </cell>
          <cell r="GX100" t="str">
            <v>нд</v>
          </cell>
          <cell r="GY100" t="str">
            <v>нд</v>
          </cell>
          <cell r="GZ100" t="str">
            <v>нд</v>
          </cell>
          <cell r="HA100" t="str">
            <v>нд</v>
          </cell>
          <cell r="HB100" t="str">
            <v>нд</v>
          </cell>
          <cell r="HC100" t="str">
            <v>нд</v>
          </cell>
          <cell r="HD100" t="str">
            <v>нд</v>
          </cell>
          <cell r="HE100" t="str">
            <v>нд</v>
          </cell>
          <cell r="HF100" t="str">
            <v>нд</v>
          </cell>
          <cell r="HG100" t="str">
            <v>нд</v>
          </cell>
          <cell r="HH100" t="str">
            <v>нд</v>
          </cell>
          <cell r="HI100" t="str">
            <v>нд</v>
          </cell>
          <cell r="HJ100" t="str">
            <v>нд</v>
          </cell>
          <cell r="HK100" t="str">
            <v>нд</v>
          </cell>
          <cell r="HL100" t="str">
            <v>нд</v>
          </cell>
          <cell r="HM100" t="str">
            <v>нд</v>
          </cell>
          <cell r="HN100" t="str">
            <v>нд</v>
          </cell>
          <cell r="HO100" t="str">
            <v>нд</v>
          </cell>
          <cell r="HP100" t="str">
            <v>нд</v>
          </cell>
          <cell r="HQ100" t="str">
            <v>нд</v>
          </cell>
          <cell r="HR100" t="str">
            <v>нд</v>
          </cell>
          <cell r="HS100" t="str">
            <v>нд</v>
          </cell>
          <cell r="HT100" t="str">
            <v>нд</v>
          </cell>
          <cell r="HU100" t="str">
            <v>нд</v>
          </cell>
          <cell r="HV100" t="str">
            <v>нд</v>
          </cell>
          <cell r="HW100" t="str">
            <v>нд</v>
          </cell>
          <cell r="HX100" t="str">
            <v>нд</v>
          </cell>
          <cell r="HY100" t="str">
            <v>нд</v>
          </cell>
          <cell r="HZ100" t="str">
            <v>нд</v>
          </cell>
          <cell r="IA100" t="str">
            <v>нд</v>
          </cell>
          <cell r="IB100" t="str">
            <v>нд</v>
          </cell>
          <cell r="IC100" t="str">
            <v>нд</v>
          </cell>
          <cell r="ID100" t="str">
            <v>нд</v>
          </cell>
          <cell r="IE100" t="str">
            <v>нд</v>
          </cell>
          <cell r="IF100" t="str">
            <v>нд</v>
          </cell>
          <cell r="IG100" t="str">
            <v>нд</v>
          </cell>
          <cell r="IH100" t="str">
            <v>нд</v>
          </cell>
          <cell r="II100" t="str">
            <v>нд</v>
          </cell>
          <cell r="IJ100" t="str">
            <v>нд</v>
          </cell>
          <cell r="IK100" t="str">
            <v>нд</v>
          </cell>
          <cell r="IL100" t="str">
            <v>нд</v>
          </cell>
          <cell r="IM100" t="str">
            <v>нд</v>
          </cell>
          <cell r="IN100" t="str">
            <v>нд</v>
          </cell>
          <cell r="IO100" t="str">
            <v>нд</v>
          </cell>
          <cell r="IP100" t="str">
            <v>нд</v>
          </cell>
          <cell r="IQ100" t="str">
            <v>нд</v>
          </cell>
          <cell r="IR100" t="str">
            <v>нд</v>
          </cell>
          <cell r="IS100" t="str">
            <v>нд</v>
          </cell>
          <cell r="IT100" t="str">
            <v>нд</v>
          </cell>
          <cell r="IU100" t="str">
            <v>нд</v>
          </cell>
          <cell r="IV100" t="str">
            <v>нд</v>
          </cell>
          <cell r="IW100" t="str">
            <v>нд</v>
          </cell>
          <cell r="IX100" t="str">
            <v>нд</v>
          </cell>
          <cell r="IY100">
            <v>29.84661127</v>
          </cell>
          <cell r="IZ100">
            <v>0</v>
          </cell>
          <cell r="JA100">
            <v>0</v>
          </cell>
          <cell r="JB100">
            <v>0</v>
          </cell>
          <cell r="JC100">
            <v>0</v>
          </cell>
          <cell r="JD100">
            <v>0</v>
          </cell>
          <cell r="JE100">
            <v>0</v>
          </cell>
          <cell r="JF100">
            <v>0</v>
          </cell>
          <cell r="JG100">
            <v>67</v>
          </cell>
          <cell r="JH100">
            <v>0</v>
          </cell>
          <cell r="JI100">
            <v>67</v>
          </cell>
          <cell r="JJ100">
            <v>0</v>
          </cell>
          <cell r="JK100">
            <v>0</v>
          </cell>
          <cell r="JL100">
            <v>0</v>
          </cell>
          <cell r="JM100">
            <v>0</v>
          </cell>
          <cell r="JN100">
            <v>0</v>
          </cell>
          <cell r="JO100">
            <v>0</v>
          </cell>
          <cell r="JP100">
            <v>0</v>
          </cell>
          <cell r="JQ100">
            <v>0</v>
          </cell>
          <cell r="JR100">
            <v>0</v>
          </cell>
          <cell r="JS100">
            <v>0</v>
          </cell>
          <cell r="JT100">
            <v>0</v>
          </cell>
          <cell r="JU100">
            <v>9.5826065700000012</v>
          </cell>
          <cell r="JV100">
            <v>0</v>
          </cell>
          <cell r="JW100">
            <v>0</v>
          </cell>
          <cell r="JX100">
            <v>0</v>
          </cell>
          <cell r="JY100">
            <v>0</v>
          </cell>
          <cell r="JZ100">
            <v>0</v>
          </cell>
          <cell r="KA100">
            <v>0</v>
          </cell>
          <cell r="KB100">
            <v>0</v>
          </cell>
          <cell r="KC100">
            <v>32</v>
          </cell>
          <cell r="KD100">
            <v>0</v>
          </cell>
          <cell r="KE100">
            <v>32</v>
          </cell>
          <cell r="KF100">
            <v>6.6189175000000002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12</v>
          </cell>
          <cell r="KO100">
            <v>0</v>
          </cell>
          <cell r="KP100">
            <v>12</v>
          </cell>
          <cell r="KQ100">
            <v>13.645087199999999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23</v>
          </cell>
          <cell r="KZ100">
            <v>0</v>
          </cell>
          <cell r="LA100">
            <v>23</v>
          </cell>
          <cell r="LB100">
            <v>13.645087199999999</v>
          </cell>
          <cell r="LC100">
            <v>0</v>
          </cell>
          <cell r="LD100">
            <v>0</v>
          </cell>
          <cell r="LE100">
            <v>0</v>
          </cell>
          <cell r="LF100">
            <v>0</v>
          </cell>
          <cell r="LG100">
            <v>0</v>
          </cell>
          <cell r="LH100">
            <v>0</v>
          </cell>
          <cell r="LI100">
            <v>0</v>
          </cell>
          <cell r="LJ100">
            <v>23</v>
          </cell>
          <cell r="LK100">
            <v>0</v>
          </cell>
          <cell r="LL100">
            <v>23</v>
          </cell>
          <cell r="LQ100" t="str">
            <v>нд</v>
          </cell>
          <cell r="LR100" t="str">
            <v>нд</v>
          </cell>
          <cell r="LS100" t="str">
            <v>нд</v>
          </cell>
          <cell r="LT100" t="str">
            <v>нд</v>
          </cell>
          <cell r="LU100" t="str">
            <v>нд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 t="str">
            <v>нд</v>
          </cell>
          <cell r="MD100" t="str">
            <v>нд</v>
          </cell>
          <cell r="ME100" t="str">
            <v>нд</v>
          </cell>
          <cell r="MF100" t="str">
            <v>нд</v>
          </cell>
          <cell r="MG100" t="str">
            <v>нд</v>
          </cell>
          <cell r="MH100" t="str">
            <v>нд</v>
          </cell>
          <cell r="MI100" t="str">
            <v>нд</v>
          </cell>
          <cell r="MJ100" t="str">
            <v>нд</v>
          </cell>
          <cell r="MK100" t="str">
            <v>нд</v>
          </cell>
          <cell r="ML100" t="str">
            <v>нд</v>
          </cell>
          <cell r="MM100" t="str">
            <v>нд</v>
          </cell>
          <cell r="MN100" t="str">
            <v>нд</v>
          </cell>
          <cell r="MO100" t="str">
            <v>нд</v>
          </cell>
          <cell r="MP100" t="str">
            <v>нд</v>
          </cell>
          <cell r="MQ100" t="str">
            <v>нд</v>
          </cell>
          <cell r="MR100" t="str">
            <v>нд</v>
          </cell>
          <cell r="MS100" t="str">
            <v>нд</v>
          </cell>
          <cell r="MT100" t="str">
            <v>нд</v>
          </cell>
          <cell r="MU100" t="str">
            <v>нд</v>
          </cell>
          <cell r="MV100" t="str">
            <v>нд</v>
          </cell>
          <cell r="MW100" t="str">
            <v>нд</v>
          </cell>
          <cell r="MX100" t="str">
            <v>нд</v>
          </cell>
          <cell r="MY100" t="str">
            <v>нд</v>
          </cell>
          <cell r="MZ100" t="str">
            <v>нд</v>
          </cell>
          <cell r="NA100" t="str">
            <v>нд</v>
          </cell>
          <cell r="NB100" t="str">
            <v>нд</v>
          </cell>
          <cell r="NC100" t="str">
            <v>нд</v>
          </cell>
          <cell r="ND100" t="str">
            <v>нд</v>
          </cell>
          <cell r="NE100" t="str">
            <v>нд</v>
          </cell>
          <cell r="NF100" t="str">
            <v>нд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>
            <v>2014</v>
          </cell>
          <cell r="OM100">
            <v>2024</v>
          </cell>
          <cell r="ON100">
            <v>2024</v>
          </cell>
          <cell r="OO100">
            <v>2024</v>
          </cell>
          <cell r="OP100" t="str">
            <v>и</v>
          </cell>
          <cell r="OT100">
            <v>59.139563438000003</v>
          </cell>
          <cell r="OV100">
            <v>0</v>
          </cell>
          <cell r="OW100">
            <v>0</v>
          </cell>
          <cell r="OX100">
            <v>0</v>
          </cell>
          <cell r="OY100">
            <v>67</v>
          </cell>
          <cell r="OZ100">
            <v>29.84661127</v>
          </cell>
        </row>
        <row r="101">
          <cell r="A101" t="str">
            <v>Г</v>
          </cell>
          <cell r="B101" t="str">
            <v>1.2</v>
          </cell>
          <cell r="C101" t="str">
            <v>Инвестиционные проекты в сферах производства электрической энергии и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3932.6022027855006</v>
          </cell>
          <cell r="K101">
            <v>0</v>
          </cell>
          <cell r="L101">
            <v>3932.6022027855006</v>
          </cell>
          <cell r="M101">
            <v>818.12398278000001</v>
          </cell>
          <cell r="N101">
            <v>0</v>
          </cell>
          <cell r="O101">
            <v>245.11748446749993</v>
          </cell>
          <cell r="P101">
            <v>749.55393913499995</v>
          </cell>
          <cell r="Q101">
            <v>2119.8067964030001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2648.4101105499999</v>
          </cell>
          <cell r="DH101">
            <v>0</v>
          </cell>
          <cell r="DI101">
            <v>2648.4101105499999</v>
          </cell>
          <cell r="DJ101">
            <v>221.79169244000005</v>
          </cell>
          <cell r="DK101">
            <v>951.39924857999995</v>
          </cell>
          <cell r="DL101">
            <v>1337.37306115</v>
          </cell>
          <cell r="DM101">
            <v>137.84610837999995</v>
          </cell>
          <cell r="DN101">
            <v>7232.8990647759756</v>
          </cell>
          <cell r="DS101">
            <v>221.07634505263158</v>
          </cell>
          <cell r="DT101">
            <v>970.22431536842123</v>
          </cell>
          <cell r="DU101">
            <v>982.58513645830863</v>
          </cell>
          <cell r="DV101">
            <v>5059.0132678966138</v>
          </cell>
          <cell r="DW101">
            <v>5059.0132678966138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3466.8500087699999</v>
          </cell>
          <cell r="ED101">
            <v>36.684146650000002</v>
          </cell>
          <cell r="EE101">
            <v>1997.2028118200003</v>
          </cell>
          <cell r="EF101">
            <v>1190.2507855899999</v>
          </cell>
          <cell r="EG101">
            <v>242.71226471</v>
          </cell>
          <cell r="EH101">
            <v>210.02252780000003</v>
          </cell>
          <cell r="EI101">
            <v>3.2610385900000001</v>
          </cell>
          <cell r="EJ101">
            <v>51.45580812</v>
          </cell>
          <cell r="EK101">
            <v>131.85455195</v>
          </cell>
          <cell r="EL101">
            <v>23.451129139999999</v>
          </cell>
          <cell r="EM101">
            <v>921.71309960000008</v>
          </cell>
          <cell r="EN101">
            <v>14.308171959999999</v>
          </cell>
          <cell r="EO101">
            <v>284.17694648000003</v>
          </cell>
          <cell r="EP101">
            <v>537.84153619999995</v>
          </cell>
          <cell r="EQ101">
            <v>85.386444959999992</v>
          </cell>
          <cell r="ER101">
            <v>933.33469089999994</v>
          </cell>
          <cell r="ES101">
            <v>7.9436274600000001</v>
          </cell>
          <cell r="ET101">
            <v>776.0449337099999</v>
          </cell>
          <cell r="EU101">
            <v>97.98565576</v>
          </cell>
          <cell r="EV101">
            <v>51.360473970000008</v>
          </cell>
          <cell r="EW101">
            <v>1401.7796904700001</v>
          </cell>
          <cell r="EX101">
            <v>11.171308639999999</v>
          </cell>
          <cell r="EY101">
            <v>885.52512351000007</v>
          </cell>
          <cell r="EZ101">
            <v>422.56904168</v>
          </cell>
          <cell r="FA101">
            <v>82.514216639999972</v>
          </cell>
          <cell r="FB101">
            <v>1401.7796904700001</v>
          </cell>
          <cell r="FC101">
            <v>11.171308639999999</v>
          </cell>
          <cell r="FD101">
            <v>885.52512351000007</v>
          </cell>
          <cell r="FE101">
            <v>422.56904168</v>
          </cell>
          <cell r="FF101">
            <v>82.514216639999972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410.43100000000004</v>
          </cell>
          <cell r="FQ101">
            <v>0</v>
          </cell>
          <cell r="FR101">
            <v>1452.1193482625131</v>
          </cell>
          <cell r="FS101">
            <v>1310.5793482625131</v>
          </cell>
          <cell r="FT101">
            <v>73.739999999999995</v>
          </cell>
          <cell r="FU101">
            <v>67.8</v>
          </cell>
          <cell r="FV101">
            <v>123369</v>
          </cell>
          <cell r="FW101">
            <v>0</v>
          </cell>
          <cell r="FX101">
            <v>123369</v>
          </cell>
          <cell r="FZ101">
            <v>758.40588715000001</v>
          </cell>
          <cell r="GA101">
            <v>0</v>
          </cell>
          <cell r="GB101">
            <v>14.109</v>
          </cell>
          <cell r="GC101">
            <v>0</v>
          </cell>
          <cell r="GD101">
            <v>323.55900000000003</v>
          </cell>
          <cell r="GE101">
            <v>323.55900000000003</v>
          </cell>
          <cell r="GF101">
            <v>0</v>
          </cell>
          <cell r="GG101">
            <v>0</v>
          </cell>
          <cell r="GH101">
            <v>5039</v>
          </cell>
          <cell r="GI101">
            <v>0</v>
          </cell>
          <cell r="GJ101">
            <v>5039</v>
          </cell>
          <cell r="GK101">
            <v>3254.0160665748567</v>
          </cell>
          <cell r="GL101">
            <v>0</v>
          </cell>
          <cell r="GM101">
            <v>148.66199999999998</v>
          </cell>
          <cell r="GN101">
            <v>0</v>
          </cell>
          <cell r="GO101">
            <v>719.05332527825828</v>
          </cell>
          <cell r="GP101">
            <v>657.83932527825834</v>
          </cell>
          <cell r="GQ101">
            <v>0</v>
          </cell>
          <cell r="GR101">
            <v>61.213999999999999</v>
          </cell>
          <cell r="GS101">
            <v>2276</v>
          </cell>
          <cell r="GT101">
            <v>0</v>
          </cell>
          <cell r="GU101">
            <v>2276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0</v>
          </cell>
          <cell r="HS101">
            <v>0</v>
          </cell>
          <cell r="HT101">
            <v>0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0</v>
          </cell>
          <cell r="IA101">
            <v>0</v>
          </cell>
          <cell r="IB101">
            <v>0</v>
          </cell>
          <cell r="IC101">
            <v>3254.0160665748567</v>
          </cell>
          <cell r="ID101">
            <v>0</v>
          </cell>
          <cell r="IE101">
            <v>148.66199999999998</v>
          </cell>
          <cell r="IF101">
            <v>0</v>
          </cell>
          <cell r="IG101">
            <v>719.05332527825828</v>
          </cell>
          <cell r="IH101">
            <v>657.83932527825834</v>
          </cell>
          <cell r="II101">
            <v>0</v>
          </cell>
          <cell r="IJ101">
            <v>61.213999999999999</v>
          </cell>
          <cell r="IK101">
            <v>2276</v>
          </cell>
          <cell r="IL101">
            <v>0</v>
          </cell>
          <cell r="IM101">
            <v>2276</v>
          </cell>
          <cell r="IN101">
            <v>3254.0160665748567</v>
          </cell>
          <cell r="IO101">
            <v>0</v>
          </cell>
          <cell r="IP101">
            <v>148.66199999999998</v>
          </cell>
          <cell r="IQ101">
            <v>0</v>
          </cell>
          <cell r="IR101">
            <v>719.05332527825828</v>
          </cell>
          <cell r="IS101">
            <v>657.83932527825834</v>
          </cell>
          <cell r="IT101">
            <v>0</v>
          </cell>
          <cell r="IU101">
            <v>61.213999999999999</v>
          </cell>
          <cell r="IV101">
            <v>2276</v>
          </cell>
          <cell r="IW101">
            <v>0</v>
          </cell>
          <cell r="IX101">
            <v>2276</v>
          </cell>
          <cell r="IY101">
            <v>3464.8544089900006</v>
          </cell>
          <cell r="IZ101">
            <v>0</v>
          </cell>
          <cell r="JA101">
            <v>158.99700000000001</v>
          </cell>
          <cell r="JB101">
            <v>0</v>
          </cell>
          <cell r="JC101">
            <v>698.12799999999993</v>
          </cell>
          <cell r="JD101">
            <v>638.42799999999988</v>
          </cell>
          <cell r="JE101">
            <v>0</v>
          </cell>
          <cell r="JF101">
            <v>59.7</v>
          </cell>
          <cell r="JG101">
            <v>4800</v>
          </cell>
          <cell r="JH101">
            <v>0</v>
          </cell>
          <cell r="JI101">
            <v>4800</v>
          </cell>
          <cell r="JJ101">
            <v>166.82267041</v>
          </cell>
          <cell r="JK101">
            <v>0</v>
          </cell>
          <cell r="JL101">
            <v>7.0890000000000004</v>
          </cell>
          <cell r="JM101">
            <v>0</v>
          </cell>
          <cell r="JN101">
            <v>126.196</v>
          </cell>
          <cell r="JO101">
            <v>126.196</v>
          </cell>
          <cell r="JP101">
            <v>0</v>
          </cell>
          <cell r="JQ101">
            <v>0</v>
          </cell>
          <cell r="JR101">
            <v>1</v>
          </cell>
          <cell r="JS101">
            <v>0</v>
          </cell>
          <cell r="JT101">
            <v>1</v>
          </cell>
          <cell r="JU101">
            <v>342.77081932999999</v>
          </cell>
          <cell r="JV101">
            <v>0</v>
          </cell>
          <cell r="JW101">
            <v>17.832999999999998</v>
          </cell>
          <cell r="JX101">
            <v>0</v>
          </cell>
          <cell r="JY101">
            <v>250.94800000000001</v>
          </cell>
          <cell r="JZ101">
            <v>250.94800000000001</v>
          </cell>
          <cell r="KA101">
            <v>0</v>
          </cell>
          <cell r="KB101">
            <v>0</v>
          </cell>
          <cell r="KC101">
            <v>32</v>
          </cell>
          <cell r="KD101">
            <v>0</v>
          </cell>
          <cell r="KE101">
            <v>32</v>
          </cell>
          <cell r="KF101">
            <v>694.4617517800001</v>
          </cell>
          <cell r="KG101">
            <v>0</v>
          </cell>
          <cell r="KH101">
            <v>91.14</v>
          </cell>
          <cell r="KI101">
            <v>0</v>
          </cell>
          <cell r="KJ101">
            <v>184.57</v>
          </cell>
          <cell r="KK101">
            <v>184.57</v>
          </cell>
          <cell r="KL101">
            <v>0</v>
          </cell>
          <cell r="KM101">
            <v>0</v>
          </cell>
          <cell r="KN101">
            <v>40</v>
          </cell>
          <cell r="KO101">
            <v>0</v>
          </cell>
          <cell r="KP101">
            <v>40</v>
          </cell>
          <cell r="KQ101">
            <v>2260.7991674700006</v>
          </cell>
          <cell r="KR101">
            <v>0</v>
          </cell>
          <cell r="KS101">
            <v>42.935000000000002</v>
          </cell>
          <cell r="KT101">
            <v>0</v>
          </cell>
          <cell r="KU101">
            <v>136.41400000000002</v>
          </cell>
          <cell r="KV101">
            <v>76.713999999999999</v>
          </cell>
          <cell r="KW101">
            <v>0</v>
          </cell>
          <cell r="KX101">
            <v>59.7</v>
          </cell>
          <cell r="KY101">
            <v>4727</v>
          </cell>
          <cell r="KZ101">
            <v>0</v>
          </cell>
          <cell r="LA101">
            <v>4727</v>
          </cell>
          <cell r="LB101">
            <v>2260.7991674700006</v>
          </cell>
          <cell r="LC101">
            <v>0</v>
          </cell>
          <cell r="LD101">
            <v>42.935000000000002</v>
          </cell>
          <cell r="LE101">
            <v>0</v>
          </cell>
          <cell r="LF101">
            <v>136.41400000000002</v>
          </cell>
          <cell r="LG101">
            <v>76.713999999999999</v>
          </cell>
          <cell r="LH101">
            <v>0</v>
          </cell>
          <cell r="LI101">
            <v>59.7</v>
          </cell>
          <cell r="LJ101">
            <v>4727</v>
          </cell>
          <cell r="LK101">
            <v>0</v>
          </cell>
          <cell r="LL101">
            <v>4727</v>
          </cell>
          <cell r="LQ101">
            <v>0</v>
          </cell>
          <cell r="LR101">
            <v>165.4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19358.295430747363</v>
          </cell>
          <cell r="OV101">
            <v>1030.1889999999999</v>
          </cell>
          <cell r="OW101">
            <v>253.26600000000002</v>
          </cell>
          <cell r="OX101">
            <v>0</v>
          </cell>
          <cell r="OY101">
            <v>14426</v>
          </cell>
          <cell r="OZ101">
            <v>5437.2622816000003</v>
          </cell>
        </row>
        <row r="102">
          <cell r="A102" t="str">
            <v>Г</v>
          </cell>
          <cell r="B102" t="str">
            <v>1.2.1</v>
          </cell>
          <cell r="C102" t="str">
            <v>Технологическое присоединение (подключение),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3932.6022027855006</v>
          </cell>
          <cell r="K102">
            <v>0</v>
          </cell>
          <cell r="L102">
            <v>3932.6022027855006</v>
          </cell>
          <cell r="M102">
            <v>818.12398278000001</v>
          </cell>
          <cell r="N102">
            <v>0</v>
          </cell>
          <cell r="O102">
            <v>245.11748446749993</v>
          </cell>
          <cell r="P102">
            <v>749.55393913499995</v>
          </cell>
          <cell r="Q102">
            <v>2119.8067964030001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2648.4101105499999</v>
          </cell>
          <cell r="DH102">
            <v>0</v>
          </cell>
          <cell r="DI102">
            <v>2648.4101105499999</v>
          </cell>
          <cell r="DJ102">
            <v>221.79169244000005</v>
          </cell>
          <cell r="DK102">
            <v>951.39924857999995</v>
          </cell>
          <cell r="DL102">
            <v>1337.37306115</v>
          </cell>
          <cell r="DM102">
            <v>137.84610837999995</v>
          </cell>
          <cell r="DN102">
            <v>7232.8990647759756</v>
          </cell>
          <cell r="DS102">
            <v>221.07634505263158</v>
          </cell>
          <cell r="DT102">
            <v>970.22431536842123</v>
          </cell>
          <cell r="DU102">
            <v>982.58513645830863</v>
          </cell>
          <cell r="DV102">
            <v>5059.0132678966138</v>
          </cell>
          <cell r="DW102">
            <v>5059.0132678966138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3466.8500087699999</v>
          </cell>
          <cell r="ED102">
            <v>36.684146650000002</v>
          </cell>
          <cell r="EE102">
            <v>1997.2028118200003</v>
          </cell>
          <cell r="EF102">
            <v>1190.2507855899999</v>
          </cell>
          <cell r="EG102">
            <v>242.71226471</v>
          </cell>
          <cell r="EH102">
            <v>210.02252780000003</v>
          </cell>
          <cell r="EI102">
            <v>3.2610385900000001</v>
          </cell>
          <cell r="EJ102">
            <v>51.45580812</v>
          </cell>
          <cell r="EK102">
            <v>131.85455195</v>
          </cell>
          <cell r="EL102">
            <v>23.451129139999999</v>
          </cell>
          <cell r="EM102">
            <v>921.71309960000008</v>
          </cell>
          <cell r="EN102">
            <v>14.308171959999999</v>
          </cell>
          <cell r="EO102">
            <v>284.17694648000003</v>
          </cell>
          <cell r="EP102">
            <v>537.84153619999995</v>
          </cell>
          <cell r="EQ102">
            <v>85.386444959999992</v>
          </cell>
          <cell r="ER102">
            <v>933.33469089999994</v>
          </cell>
          <cell r="ES102">
            <v>7.9436274600000001</v>
          </cell>
          <cell r="ET102">
            <v>776.0449337099999</v>
          </cell>
          <cell r="EU102">
            <v>97.98565576</v>
          </cell>
          <cell r="EV102">
            <v>51.360473970000008</v>
          </cell>
          <cell r="EW102">
            <v>1401.7796904700001</v>
          </cell>
          <cell r="EX102">
            <v>11.171308639999999</v>
          </cell>
          <cell r="EY102">
            <v>885.52512351000007</v>
          </cell>
          <cell r="EZ102">
            <v>422.56904168</v>
          </cell>
          <cell r="FA102">
            <v>82.514216639999972</v>
          </cell>
          <cell r="FB102">
            <v>1401.7796904700001</v>
          </cell>
          <cell r="FC102">
            <v>11.171308639999999</v>
          </cell>
          <cell r="FD102">
            <v>885.52512351000007</v>
          </cell>
          <cell r="FE102">
            <v>422.56904168</v>
          </cell>
          <cell r="FF102">
            <v>82.514216639999972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410.43100000000004</v>
          </cell>
          <cell r="FQ102">
            <v>0</v>
          </cell>
          <cell r="FR102">
            <v>1452.1193482625131</v>
          </cell>
          <cell r="FS102">
            <v>1310.5793482625131</v>
          </cell>
          <cell r="FT102">
            <v>73.739999999999995</v>
          </cell>
          <cell r="FU102">
            <v>67.8</v>
          </cell>
          <cell r="FV102">
            <v>123369</v>
          </cell>
          <cell r="FW102">
            <v>0</v>
          </cell>
          <cell r="FX102">
            <v>123369</v>
          </cell>
          <cell r="FZ102">
            <v>758.40588715000001</v>
          </cell>
          <cell r="GA102">
            <v>0</v>
          </cell>
          <cell r="GB102">
            <v>14.109</v>
          </cell>
          <cell r="GC102">
            <v>0</v>
          </cell>
          <cell r="GD102">
            <v>323.55900000000003</v>
          </cell>
          <cell r="GE102">
            <v>323.55900000000003</v>
          </cell>
          <cell r="GF102">
            <v>0</v>
          </cell>
          <cell r="GG102">
            <v>0</v>
          </cell>
          <cell r="GH102">
            <v>5039</v>
          </cell>
          <cell r="GI102">
            <v>0</v>
          </cell>
          <cell r="GJ102">
            <v>5039</v>
          </cell>
          <cell r="GK102">
            <v>3254.0160665748567</v>
          </cell>
          <cell r="GL102">
            <v>0</v>
          </cell>
          <cell r="GM102">
            <v>148.66199999999998</v>
          </cell>
          <cell r="GN102">
            <v>0</v>
          </cell>
          <cell r="GO102">
            <v>719.05332527825828</v>
          </cell>
          <cell r="GP102">
            <v>657.83932527825834</v>
          </cell>
          <cell r="GQ102">
            <v>0</v>
          </cell>
          <cell r="GR102">
            <v>61.213999999999999</v>
          </cell>
          <cell r="GS102">
            <v>2276</v>
          </cell>
          <cell r="GT102">
            <v>0</v>
          </cell>
          <cell r="GU102">
            <v>2276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0</v>
          </cell>
          <cell r="HS102">
            <v>0</v>
          </cell>
          <cell r="HT102">
            <v>0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0</v>
          </cell>
          <cell r="IA102">
            <v>0</v>
          </cell>
          <cell r="IB102">
            <v>0</v>
          </cell>
          <cell r="IC102">
            <v>3254.0160665748567</v>
          </cell>
          <cell r="ID102">
            <v>0</v>
          </cell>
          <cell r="IE102">
            <v>148.66199999999998</v>
          </cell>
          <cell r="IF102">
            <v>0</v>
          </cell>
          <cell r="IG102">
            <v>719.05332527825828</v>
          </cell>
          <cell r="IH102">
            <v>657.83932527825834</v>
          </cell>
          <cell r="II102">
            <v>0</v>
          </cell>
          <cell r="IJ102">
            <v>61.213999999999999</v>
          </cell>
          <cell r="IK102">
            <v>2276</v>
          </cell>
          <cell r="IL102">
            <v>0</v>
          </cell>
          <cell r="IM102">
            <v>2276</v>
          </cell>
          <cell r="IN102">
            <v>3254.0160665748567</v>
          </cell>
          <cell r="IO102">
            <v>0</v>
          </cell>
          <cell r="IP102">
            <v>148.66199999999998</v>
          </cell>
          <cell r="IQ102">
            <v>0</v>
          </cell>
          <cell r="IR102">
            <v>719.05332527825828</v>
          </cell>
          <cell r="IS102">
            <v>657.83932527825834</v>
          </cell>
          <cell r="IT102">
            <v>0</v>
          </cell>
          <cell r="IU102">
            <v>61.213999999999999</v>
          </cell>
          <cell r="IV102">
            <v>2276</v>
          </cell>
          <cell r="IW102">
            <v>0</v>
          </cell>
          <cell r="IX102">
            <v>2276</v>
          </cell>
          <cell r="IY102">
            <v>3464.8544089900006</v>
          </cell>
          <cell r="IZ102">
            <v>0</v>
          </cell>
          <cell r="JA102">
            <v>158.99700000000001</v>
          </cell>
          <cell r="JB102">
            <v>0</v>
          </cell>
          <cell r="JC102">
            <v>698.12799999999993</v>
          </cell>
          <cell r="JD102">
            <v>638.42799999999988</v>
          </cell>
          <cell r="JE102">
            <v>0</v>
          </cell>
          <cell r="JF102">
            <v>59.7</v>
          </cell>
          <cell r="JG102">
            <v>4800</v>
          </cell>
          <cell r="JH102">
            <v>0</v>
          </cell>
          <cell r="JI102">
            <v>4800</v>
          </cell>
          <cell r="JJ102">
            <v>166.82267041</v>
          </cell>
          <cell r="JK102">
            <v>0</v>
          </cell>
          <cell r="JL102">
            <v>7.0890000000000004</v>
          </cell>
          <cell r="JM102">
            <v>0</v>
          </cell>
          <cell r="JN102">
            <v>126.196</v>
          </cell>
          <cell r="JO102">
            <v>126.196</v>
          </cell>
          <cell r="JP102">
            <v>0</v>
          </cell>
          <cell r="JQ102">
            <v>0</v>
          </cell>
          <cell r="JR102">
            <v>1</v>
          </cell>
          <cell r="JS102">
            <v>0</v>
          </cell>
          <cell r="JT102">
            <v>1</v>
          </cell>
          <cell r="JU102">
            <v>342.77081932999999</v>
          </cell>
          <cell r="JV102">
            <v>0</v>
          </cell>
          <cell r="JW102">
            <v>17.832999999999998</v>
          </cell>
          <cell r="JX102">
            <v>0</v>
          </cell>
          <cell r="JY102">
            <v>250.94800000000001</v>
          </cell>
          <cell r="JZ102">
            <v>250.94800000000001</v>
          </cell>
          <cell r="KA102">
            <v>0</v>
          </cell>
          <cell r="KB102">
            <v>0</v>
          </cell>
          <cell r="KC102">
            <v>32</v>
          </cell>
          <cell r="KD102">
            <v>0</v>
          </cell>
          <cell r="KE102">
            <v>32</v>
          </cell>
          <cell r="KF102">
            <v>694.4617517800001</v>
          </cell>
          <cell r="KG102">
            <v>0</v>
          </cell>
          <cell r="KH102">
            <v>91.14</v>
          </cell>
          <cell r="KI102">
            <v>0</v>
          </cell>
          <cell r="KJ102">
            <v>184.57</v>
          </cell>
          <cell r="KK102">
            <v>184.57</v>
          </cell>
          <cell r="KL102">
            <v>0</v>
          </cell>
          <cell r="KM102">
            <v>0</v>
          </cell>
          <cell r="KN102">
            <v>40</v>
          </cell>
          <cell r="KO102">
            <v>0</v>
          </cell>
          <cell r="KP102">
            <v>40</v>
          </cell>
          <cell r="KQ102">
            <v>2260.7991674700006</v>
          </cell>
          <cell r="KR102">
            <v>0</v>
          </cell>
          <cell r="KS102">
            <v>42.935000000000002</v>
          </cell>
          <cell r="KT102">
            <v>0</v>
          </cell>
          <cell r="KU102">
            <v>136.41400000000002</v>
          </cell>
          <cell r="KV102">
            <v>76.713999999999999</v>
          </cell>
          <cell r="KW102">
            <v>0</v>
          </cell>
          <cell r="KX102">
            <v>59.7</v>
          </cell>
          <cell r="KY102">
            <v>4727</v>
          </cell>
          <cell r="KZ102">
            <v>0</v>
          </cell>
          <cell r="LA102">
            <v>4727</v>
          </cell>
          <cell r="LB102">
            <v>2260.7991674700006</v>
          </cell>
          <cell r="LC102">
            <v>0</v>
          </cell>
          <cell r="LD102">
            <v>42.935000000000002</v>
          </cell>
          <cell r="LE102">
            <v>0</v>
          </cell>
          <cell r="LF102">
            <v>136.41400000000002</v>
          </cell>
          <cell r="LG102">
            <v>76.713999999999999</v>
          </cell>
          <cell r="LH102">
            <v>0</v>
          </cell>
          <cell r="LI102">
            <v>59.7</v>
          </cell>
          <cell r="LJ102">
            <v>4727</v>
          </cell>
          <cell r="LK102">
            <v>0</v>
          </cell>
          <cell r="LL102">
            <v>4727</v>
          </cell>
          <cell r="LQ102">
            <v>0</v>
          </cell>
          <cell r="LR102">
            <v>165.4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19358.295430747363</v>
          </cell>
          <cell r="OV102">
            <v>1030.1889999999999</v>
          </cell>
          <cell r="OW102">
            <v>253.26600000000002</v>
          </cell>
          <cell r="OX102">
            <v>0</v>
          </cell>
          <cell r="OY102">
            <v>14426</v>
          </cell>
          <cell r="OZ102">
            <v>5437.2622816000003</v>
          </cell>
        </row>
        <row r="103">
          <cell r="A103" t="str">
            <v>Г</v>
          </cell>
          <cell r="B103" t="str">
            <v>1.2.1.1</v>
          </cell>
          <cell r="C103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3932.6022027855006</v>
          </cell>
          <cell r="K103">
            <v>0</v>
          </cell>
          <cell r="L103">
            <v>3932.6022027855006</v>
          </cell>
          <cell r="M103">
            <v>818.12398278000001</v>
          </cell>
          <cell r="N103">
            <v>0</v>
          </cell>
          <cell r="O103">
            <v>245.11748446749993</v>
          </cell>
          <cell r="P103">
            <v>749.55393913499995</v>
          </cell>
          <cell r="Q103">
            <v>2119.8067964030001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2648.4101105499999</v>
          </cell>
          <cell r="DH103">
            <v>0</v>
          </cell>
          <cell r="DI103">
            <v>2648.4101105499999</v>
          </cell>
          <cell r="DJ103">
            <v>221.79169244000005</v>
          </cell>
          <cell r="DK103">
            <v>951.39924857999995</v>
          </cell>
          <cell r="DL103">
            <v>1337.37306115</v>
          </cell>
          <cell r="DM103">
            <v>137.84610837999995</v>
          </cell>
          <cell r="DN103">
            <v>7232.8990647759756</v>
          </cell>
          <cell r="DS103">
            <v>221.07634505263158</v>
          </cell>
          <cell r="DT103">
            <v>970.22431536842123</v>
          </cell>
          <cell r="DU103">
            <v>982.58513645830863</v>
          </cell>
          <cell r="DV103">
            <v>5059.0132678966138</v>
          </cell>
          <cell r="DW103">
            <v>5059.0132678966138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3466.8500087699999</v>
          </cell>
          <cell r="ED103">
            <v>36.684146650000002</v>
          </cell>
          <cell r="EE103">
            <v>1997.2028118200003</v>
          </cell>
          <cell r="EF103">
            <v>1190.2507855899999</v>
          </cell>
          <cell r="EG103">
            <v>242.71226471</v>
          </cell>
          <cell r="EH103">
            <v>210.02252780000003</v>
          </cell>
          <cell r="EI103">
            <v>3.2610385900000001</v>
          </cell>
          <cell r="EJ103">
            <v>51.45580812</v>
          </cell>
          <cell r="EK103">
            <v>131.85455195</v>
          </cell>
          <cell r="EL103">
            <v>23.451129139999999</v>
          </cell>
          <cell r="EM103">
            <v>921.71309960000008</v>
          </cell>
          <cell r="EN103">
            <v>14.308171959999999</v>
          </cell>
          <cell r="EO103">
            <v>284.17694648000003</v>
          </cell>
          <cell r="EP103">
            <v>537.84153619999995</v>
          </cell>
          <cell r="EQ103">
            <v>85.386444959999992</v>
          </cell>
          <cell r="ER103">
            <v>933.33469089999994</v>
          </cell>
          <cell r="ES103">
            <v>7.9436274600000001</v>
          </cell>
          <cell r="ET103">
            <v>776.0449337099999</v>
          </cell>
          <cell r="EU103">
            <v>97.98565576</v>
          </cell>
          <cell r="EV103">
            <v>51.360473970000008</v>
          </cell>
          <cell r="EW103">
            <v>1401.7796904700001</v>
          </cell>
          <cell r="EX103">
            <v>11.171308639999999</v>
          </cell>
          <cell r="EY103">
            <v>885.52512351000007</v>
          </cell>
          <cell r="EZ103">
            <v>422.56904168</v>
          </cell>
          <cell r="FA103">
            <v>82.514216639999972</v>
          </cell>
          <cell r="FB103">
            <v>1401.7796904700001</v>
          </cell>
          <cell r="FC103">
            <v>11.171308639999999</v>
          </cell>
          <cell r="FD103">
            <v>885.52512351000007</v>
          </cell>
          <cell r="FE103">
            <v>422.56904168</v>
          </cell>
          <cell r="FF103">
            <v>82.514216639999972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410.43100000000004</v>
          </cell>
          <cell r="FQ103">
            <v>0</v>
          </cell>
          <cell r="FR103">
            <v>1452.1193482625131</v>
          </cell>
          <cell r="FS103">
            <v>1310.5793482625131</v>
          </cell>
          <cell r="FT103">
            <v>73.739999999999995</v>
          </cell>
          <cell r="FU103">
            <v>67.8</v>
          </cell>
          <cell r="FV103">
            <v>123369</v>
          </cell>
          <cell r="FW103">
            <v>0</v>
          </cell>
          <cell r="FX103">
            <v>123369</v>
          </cell>
          <cell r="FZ103">
            <v>758.40588715000001</v>
          </cell>
          <cell r="GA103">
            <v>0</v>
          </cell>
          <cell r="GB103">
            <v>14.109</v>
          </cell>
          <cell r="GC103">
            <v>0</v>
          </cell>
          <cell r="GD103">
            <v>323.55900000000003</v>
          </cell>
          <cell r="GE103">
            <v>323.55900000000003</v>
          </cell>
          <cell r="GF103">
            <v>0</v>
          </cell>
          <cell r="GG103">
            <v>0</v>
          </cell>
          <cell r="GH103">
            <v>5039</v>
          </cell>
          <cell r="GI103">
            <v>0</v>
          </cell>
          <cell r="GJ103">
            <v>5039</v>
          </cell>
          <cell r="GK103">
            <v>3254.0160665748567</v>
          </cell>
          <cell r="GL103">
            <v>0</v>
          </cell>
          <cell r="GM103">
            <v>148.66199999999998</v>
          </cell>
          <cell r="GN103">
            <v>0</v>
          </cell>
          <cell r="GO103">
            <v>719.05332527825828</v>
          </cell>
          <cell r="GP103">
            <v>657.83932527825834</v>
          </cell>
          <cell r="GQ103">
            <v>0</v>
          </cell>
          <cell r="GR103">
            <v>61.213999999999999</v>
          </cell>
          <cell r="GS103">
            <v>2276</v>
          </cell>
          <cell r="GT103">
            <v>0</v>
          </cell>
          <cell r="GU103">
            <v>2276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0</v>
          </cell>
          <cell r="HS103">
            <v>0</v>
          </cell>
          <cell r="HT103">
            <v>0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0</v>
          </cell>
          <cell r="IA103">
            <v>0</v>
          </cell>
          <cell r="IB103">
            <v>0</v>
          </cell>
          <cell r="IC103">
            <v>3254.0160665748567</v>
          </cell>
          <cell r="ID103">
            <v>0</v>
          </cell>
          <cell r="IE103">
            <v>148.66199999999998</v>
          </cell>
          <cell r="IF103">
            <v>0</v>
          </cell>
          <cell r="IG103">
            <v>719.05332527825828</v>
          </cell>
          <cell r="IH103">
            <v>657.83932527825834</v>
          </cell>
          <cell r="II103">
            <v>0</v>
          </cell>
          <cell r="IJ103">
            <v>61.213999999999999</v>
          </cell>
          <cell r="IK103">
            <v>2276</v>
          </cell>
          <cell r="IL103">
            <v>0</v>
          </cell>
          <cell r="IM103">
            <v>2276</v>
          </cell>
          <cell r="IN103">
            <v>3254.0160665748567</v>
          </cell>
          <cell r="IO103">
            <v>0</v>
          </cell>
          <cell r="IP103">
            <v>148.66199999999998</v>
          </cell>
          <cell r="IQ103">
            <v>0</v>
          </cell>
          <cell r="IR103">
            <v>719.05332527825828</v>
          </cell>
          <cell r="IS103">
            <v>657.83932527825834</v>
          </cell>
          <cell r="IT103">
            <v>0</v>
          </cell>
          <cell r="IU103">
            <v>61.213999999999999</v>
          </cell>
          <cell r="IV103">
            <v>2276</v>
          </cell>
          <cell r="IW103">
            <v>0</v>
          </cell>
          <cell r="IX103">
            <v>2276</v>
          </cell>
          <cell r="IY103">
            <v>3464.8544089900006</v>
          </cell>
          <cell r="IZ103">
            <v>0</v>
          </cell>
          <cell r="JA103">
            <v>158.99700000000001</v>
          </cell>
          <cell r="JB103">
            <v>0</v>
          </cell>
          <cell r="JC103">
            <v>698.12799999999993</v>
          </cell>
          <cell r="JD103">
            <v>638.42799999999988</v>
          </cell>
          <cell r="JE103">
            <v>0</v>
          </cell>
          <cell r="JF103">
            <v>59.7</v>
          </cell>
          <cell r="JG103">
            <v>4800</v>
          </cell>
          <cell r="JH103">
            <v>0</v>
          </cell>
          <cell r="JI103">
            <v>4800</v>
          </cell>
          <cell r="JJ103">
            <v>166.82267041</v>
          </cell>
          <cell r="JK103">
            <v>0</v>
          </cell>
          <cell r="JL103">
            <v>7.0890000000000004</v>
          </cell>
          <cell r="JM103">
            <v>0</v>
          </cell>
          <cell r="JN103">
            <v>126.196</v>
          </cell>
          <cell r="JO103">
            <v>126.196</v>
          </cell>
          <cell r="JP103">
            <v>0</v>
          </cell>
          <cell r="JQ103">
            <v>0</v>
          </cell>
          <cell r="JR103">
            <v>1</v>
          </cell>
          <cell r="JS103">
            <v>0</v>
          </cell>
          <cell r="JT103">
            <v>1</v>
          </cell>
          <cell r="JU103">
            <v>342.77081932999999</v>
          </cell>
          <cell r="JV103">
            <v>0</v>
          </cell>
          <cell r="JW103">
            <v>17.832999999999998</v>
          </cell>
          <cell r="JX103">
            <v>0</v>
          </cell>
          <cell r="JY103">
            <v>250.94800000000001</v>
          </cell>
          <cell r="JZ103">
            <v>250.94800000000001</v>
          </cell>
          <cell r="KA103">
            <v>0</v>
          </cell>
          <cell r="KB103">
            <v>0</v>
          </cell>
          <cell r="KC103">
            <v>32</v>
          </cell>
          <cell r="KD103">
            <v>0</v>
          </cell>
          <cell r="KE103">
            <v>32</v>
          </cell>
          <cell r="KF103">
            <v>694.4617517800001</v>
          </cell>
          <cell r="KG103">
            <v>0</v>
          </cell>
          <cell r="KH103">
            <v>91.14</v>
          </cell>
          <cell r="KI103">
            <v>0</v>
          </cell>
          <cell r="KJ103">
            <v>184.57</v>
          </cell>
          <cell r="KK103">
            <v>184.57</v>
          </cell>
          <cell r="KL103">
            <v>0</v>
          </cell>
          <cell r="KM103">
            <v>0</v>
          </cell>
          <cell r="KN103">
            <v>40</v>
          </cell>
          <cell r="KO103">
            <v>0</v>
          </cell>
          <cell r="KP103">
            <v>40</v>
          </cell>
          <cell r="KQ103">
            <v>2260.7991674700006</v>
          </cell>
          <cell r="KR103">
            <v>0</v>
          </cell>
          <cell r="KS103">
            <v>42.935000000000002</v>
          </cell>
          <cell r="KT103">
            <v>0</v>
          </cell>
          <cell r="KU103">
            <v>136.41400000000002</v>
          </cell>
          <cell r="KV103">
            <v>76.713999999999999</v>
          </cell>
          <cell r="KW103">
            <v>0</v>
          </cell>
          <cell r="KX103">
            <v>59.7</v>
          </cell>
          <cell r="KY103">
            <v>4727</v>
          </cell>
          <cell r="KZ103">
            <v>0</v>
          </cell>
          <cell r="LA103">
            <v>4727</v>
          </cell>
          <cell r="LB103">
            <v>2260.7991674700006</v>
          </cell>
          <cell r="LC103">
            <v>0</v>
          </cell>
          <cell r="LD103">
            <v>42.935000000000002</v>
          </cell>
          <cell r="LE103">
            <v>0</v>
          </cell>
          <cell r="LF103">
            <v>136.41400000000002</v>
          </cell>
          <cell r="LG103">
            <v>76.713999999999999</v>
          </cell>
          <cell r="LH103">
            <v>0</v>
          </cell>
          <cell r="LI103">
            <v>59.7</v>
          </cell>
          <cell r="LJ103">
            <v>4727</v>
          </cell>
          <cell r="LK103">
            <v>0</v>
          </cell>
          <cell r="LL103">
            <v>4727</v>
          </cell>
          <cell r="LQ103">
            <v>0</v>
          </cell>
          <cell r="LR103">
            <v>165.4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19358.295430747363</v>
          </cell>
          <cell r="OV103">
            <v>1030.1889999999999</v>
          </cell>
          <cell r="OW103">
            <v>253.26600000000002</v>
          </cell>
          <cell r="OX103">
            <v>0</v>
          </cell>
          <cell r="OY103">
            <v>14426</v>
          </cell>
          <cell r="OZ103">
            <v>5437.2622816000003</v>
          </cell>
        </row>
        <row r="104">
          <cell r="A104" t="str">
            <v>Г</v>
          </cell>
          <cell r="B104" t="str">
            <v>1.2.1.1.1</v>
          </cell>
          <cell r="C104" t="str">
            <v>Наименование объекта по производству электрической энергии,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3932.6022027855006</v>
          </cell>
          <cell r="K104">
            <v>0</v>
          </cell>
          <cell r="L104">
            <v>3932.6022027855006</v>
          </cell>
          <cell r="M104">
            <v>818.12398278000001</v>
          </cell>
          <cell r="N104">
            <v>0</v>
          </cell>
          <cell r="O104">
            <v>245.11748446749993</v>
          </cell>
          <cell r="P104">
            <v>749.55393913499995</v>
          </cell>
          <cell r="Q104">
            <v>2119.8067964030001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2648.4101105499999</v>
          </cell>
          <cell r="DH104">
            <v>0</v>
          </cell>
          <cell r="DI104">
            <v>2648.4101105499999</v>
          </cell>
          <cell r="DJ104">
            <v>221.79169244000005</v>
          </cell>
          <cell r="DK104">
            <v>951.39924857999995</v>
          </cell>
          <cell r="DL104">
            <v>1337.37306115</v>
          </cell>
          <cell r="DM104">
            <v>137.84610837999995</v>
          </cell>
          <cell r="DN104">
            <v>7232.8990647759756</v>
          </cell>
          <cell r="DS104">
            <v>221.07634505263158</v>
          </cell>
          <cell r="DT104">
            <v>970.22431536842123</v>
          </cell>
          <cell r="DU104">
            <v>982.58513645830863</v>
          </cell>
          <cell r="DV104">
            <v>5059.0132678966138</v>
          </cell>
          <cell r="DW104">
            <v>5059.0132678966138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3466.8500087699999</v>
          </cell>
          <cell r="ED104">
            <v>36.684146650000002</v>
          </cell>
          <cell r="EE104">
            <v>1997.2028118200003</v>
          </cell>
          <cell r="EF104">
            <v>1190.2507855899999</v>
          </cell>
          <cell r="EG104">
            <v>242.71226471</v>
          </cell>
          <cell r="EH104">
            <v>210.02252780000003</v>
          </cell>
          <cell r="EI104">
            <v>3.2610385900000001</v>
          </cell>
          <cell r="EJ104">
            <v>51.45580812</v>
          </cell>
          <cell r="EK104">
            <v>131.85455195</v>
          </cell>
          <cell r="EL104">
            <v>23.451129139999999</v>
          </cell>
          <cell r="EM104">
            <v>921.71309960000008</v>
          </cell>
          <cell r="EN104">
            <v>14.308171959999999</v>
          </cell>
          <cell r="EO104">
            <v>284.17694648000003</v>
          </cell>
          <cell r="EP104">
            <v>537.84153619999995</v>
          </cell>
          <cell r="EQ104">
            <v>85.386444959999992</v>
          </cell>
          <cell r="ER104">
            <v>933.33469089999994</v>
          </cell>
          <cell r="ES104">
            <v>7.9436274600000001</v>
          </cell>
          <cell r="ET104">
            <v>776.0449337099999</v>
          </cell>
          <cell r="EU104">
            <v>97.98565576</v>
          </cell>
          <cell r="EV104">
            <v>51.360473970000008</v>
          </cell>
          <cell r="EW104">
            <v>1401.7796904700001</v>
          </cell>
          <cell r="EX104">
            <v>11.171308639999999</v>
          </cell>
          <cell r="EY104">
            <v>885.52512351000007</v>
          </cell>
          <cell r="EZ104">
            <v>422.56904168</v>
          </cell>
          <cell r="FA104">
            <v>82.514216639999972</v>
          </cell>
          <cell r="FB104">
            <v>1401.7796904700001</v>
          </cell>
          <cell r="FC104">
            <v>11.171308639999999</v>
          </cell>
          <cell r="FD104">
            <v>885.52512351000007</v>
          </cell>
          <cell r="FE104">
            <v>422.56904168</v>
          </cell>
          <cell r="FF104">
            <v>82.514216639999972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410.43100000000004</v>
          </cell>
          <cell r="FQ104">
            <v>0</v>
          </cell>
          <cell r="FR104">
            <v>1452.1193482625131</v>
          </cell>
          <cell r="FS104">
            <v>1310.5793482625131</v>
          </cell>
          <cell r="FT104">
            <v>73.739999999999995</v>
          </cell>
          <cell r="FU104">
            <v>67.8</v>
          </cell>
          <cell r="FV104">
            <v>123369</v>
          </cell>
          <cell r="FW104">
            <v>0</v>
          </cell>
          <cell r="FX104">
            <v>123369</v>
          </cell>
          <cell r="FZ104">
            <v>758.40588715000001</v>
          </cell>
          <cell r="GA104">
            <v>0</v>
          </cell>
          <cell r="GB104">
            <v>14.109</v>
          </cell>
          <cell r="GC104">
            <v>0</v>
          </cell>
          <cell r="GD104">
            <v>323.55900000000003</v>
          </cell>
          <cell r="GE104">
            <v>323.55900000000003</v>
          </cell>
          <cell r="GF104">
            <v>0</v>
          </cell>
          <cell r="GG104">
            <v>0</v>
          </cell>
          <cell r="GH104">
            <v>5039</v>
          </cell>
          <cell r="GI104">
            <v>0</v>
          </cell>
          <cell r="GJ104">
            <v>5039</v>
          </cell>
          <cell r="GK104">
            <v>3254.0160665748567</v>
          </cell>
          <cell r="GL104">
            <v>0</v>
          </cell>
          <cell r="GM104">
            <v>148.66199999999998</v>
          </cell>
          <cell r="GN104">
            <v>0</v>
          </cell>
          <cell r="GO104">
            <v>719.05332527825828</v>
          </cell>
          <cell r="GP104">
            <v>657.83932527825834</v>
          </cell>
          <cell r="GQ104">
            <v>0</v>
          </cell>
          <cell r="GR104">
            <v>61.213999999999999</v>
          </cell>
          <cell r="GS104">
            <v>2276</v>
          </cell>
          <cell r="GT104">
            <v>0</v>
          </cell>
          <cell r="GU104">
            <v>2276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0</v>
          </cell>
          <cell r="HS104">
            <v>0</v>
          </cell>
          <cell r="HT104">
            <v>0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0</v>
          </cell>
          <cell r="IA104">
            <v>0</v>
          </cell>
          <cell r="IB104">
            <v>0</v>
          </cell>
          <cell r="IC104">
            <v>3254.0160665748567</v>
          </cell>
          <cell r="ID104">
            <v>0</v>
          </cell>
          <cell r="IE104">
            <v>148.66199999999998</v>
          </cell>
          <cell r="IF104">
            <v>0</v>
          </cell>
          <cell r="IG104">
            <v>719.05332527825828</v>
          </cell>
          <cell r="IH104">
            <v>657.83932527825834</v>
          </cell>
          <cell r="II104">
            <v>0</v>
          </cell>
          <cell r="IJ104">
            <v>61.213999999999999</v>
          </cell>
          <cell r="IK104">
            <v>2276</v>
          </cell>
          <cell r="IL104">
            <v>0</v>
          </cell>
          <cell r="IM104">
            <v>2276</v>
          </cell>
          <cell r="IN104">
            <v>3254.0160665748567</v>
          </cell>
          <cell r="IO104">
            <v>0</v>
          </cell>
          <cell r="IP104">
            <v>148.66199999999998</v>
          </cell>
          <cell r="IQ104">
            <v>0</v>
          </cell>
          <cell r="IR104">
            <v>719.05332527825828</v>
          </cell>
          <cell r="IS104">
            <v>657.83932527825834</v>
          </cell>
          <cell r="IT104">
            <v>0</v>
          </cell>
          <cell r="IU104">
            <v>61.213999999999999</v>
          </cell>
          <cell r="IV104">
            <v>2276</v>
          </cell>
          <cell r="IW104">
            <v>0</v>
          </cell>
          <cell r="IX104">
            <v>2276</v>
          </cell>
          <cell r="IY104">
            <v>3464.8544089900006</v>
          </cell>
          <cell r="IZ104">
            <v>0</v>
          </cell>
          <cell r="JA104">
            <v>158.99700000000001</v>
          </cell>
          <cell r="JB104">
            <v>0</v>
          </cell>
          <cell r="JC104">
            <v>698.12799999999993</v>
          </cell>
          <cell r="JD104">
            <v>638.42799999999988</v>
          </cell>
          <cell r="JE104">
            <v>0</v>
          </cell>
          <cell r="JF104">
            <v>59.7</v>
          </cell>
          <cell r="JG104">
            <v>4800</v>
          </cell>
          <cell r="JH104">
            <v>0</v>
          </cell>
          <cell r="JI104">
            <v>4800</v>
          </cell>
          <cell r="JJ104">
            <v>166.82267041</v>
          </cell>
          <cell r="JK104">
            <v>0</v>
          </cell>
          <cell r="JL104">
            <v>7.0890000000000004</v>
          </cell>
          <cell r="JM104">
            <v>0</v>
          </cell>
          <cell r="JN104">
            <v>126.196</v>
          </cell>
          <cell r="JO104">
            <v>126.196</v>
          </cell>
          <cell r="JP104">
            <v>0</v>
          </cell>
          <cell r="JQ104">
            <v>0</v>
          </cell>
          <cell r="JR104">
            <v>1</v>
          </cell>
          <cell r="JS104">
            <v>0</v>
          </cell>
          <cell r="JT104">
            <v>1</v>
          </cell>
          <cell r="JU104">
            <v>342.77081932999999</v>
          </cell>
          <cell r="JV104">
            <v>0</v>
          </cell>
          <cell r="JW104">
            <v>17.832999999999998</v>
          </cell>
          <cell r="JX104">
            <v>0</v>
          </cell>
          <cell r="JY104">
            <v>250.94800000000001</v>
          </cell>
          <cell r="JZ104">
            <v>250.94800000000001</v>
          </cell>
          <cell r="KA104">
            <v>0</v>
          </cell>
          <cell r="KB104">
            <v>0</v>
          </cell>
          <cell r="KC104">
            <v>32</v>
          </cell>
          <cell r="KD104">
            <v>0</v>
          </cell>
          <cell r="KE104">
            <v>32</v>
          </cell>
          <cell r="KF104">
            <v>694.4617517800001</v>
          </cell>
          <cell r="KG104">
            <v>0</v>
          </cell>
          <cell r="KH104">
            <v>91.14</v>
          </cell>
          <cell r="KI104">
            <v>0</v>
          </cell>
          <cell r="KJ104">
            <v>184.57</v>
          </cell>
          <cell r="KK104">
            <v>184.57</v>
          </cell>
          <cell r="KL104">
            <v>0</v>
          </cell>
          <cell r="KM104">
            <v>0</v>
          </cell>
          <cell r="KN104">
            <v>40</v>
          </cell>
          <cell r="KO104">
            <v>0</v>
          </cell>
          <cell r="KP104">
            <v>40</v>
          </cell>
          <cell r="KQ104">
            <v>2260.7991674700006</v>
          </cell>
          <cell r="KR104">
            <v>0</v>
          </cell>
          <cell r="KS104">
            <v>42.935000000000002</v>
          </cell>
          <cell r="KT104">
            <v>0</v>
          </cell>
          <cell r="KU104">
            <v>136.41400000000002</v>
          </cell>
          <cell r="KV104">
            <v>76.713999999999999</v>
          </cell>
          <cell r="KW104">
            <v>0</v>
          </cell>
          <cell r="KX104">
            <v>59.7</v>
          </cell>
          <cell r="KY104">
            <v>4727</v>
          </cell>
          <cell r="KZ104">
            <v>0</v>
          </cell>
          <cell r="LA104">
            <v>4727</v>
          </cell>
          <cell r="LB104">
            <v>2260.7991674700006</v>
          </cell>
          <cell r="LC104">
            <v>0</v>
          </cell>
          <cell r="LD104">
            <v>42.935000000000002</v>
          </cell>
          <cell r="LE104">
            <v>0</v>
          </cell>
          <cell r="LF104">
            <v>136.41400000000002</v>
          </cell>
          <cell r="LG104">
            <v>76.713999999999999</v>
          </cell>
          <cell r="LH104">
            <v>0</v>
          </cell>
          <cell r="LI104">
            <v>59.7</v>
          </cell>
          <cell r="LJ104">
            <v>4727</v>
          </cell>
          <cell r="LK104">
            <v>0</v>
          </cell>
          <cell r="LL104">
            <v>4727</v>
          </cell>
          <cell r="LQ104">
            <v>0</v>
          </cell>
          <cell r="LR104">
            <v>165.4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19358.295430747363</v>
          </cell>
          <cell r="OV104">
            <v>1030.1889999999999</v>
          </cell>
          <cell r="OW104">
            <v>253.26600000000002</v>
          </cell>
          <cell r="OX104">
            <v>0</v>
          </cell>
          <cell r="OY104">
            <v>14426</v>
          </cell>
          <cell r="OZ104">
            <v>5437.2622816000003</v>
          </cell>
        </row>
        <row r="105">
          <cell r="A105" t="str">
            <v>Г</v>
          </cell>
          <cell r="B105" t="str">
            <v>1.2.1.1.2</v>
          </cell>
          <cell r="C105" t="str">
            <v>Наименование объекта по производству электрической энергии,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3932.6022027855006</v>
          </cell>
          <cell r="K105">
            <v>0</v>
          </cell>
          <cell r="L105">
            <v>3932.6022027855006</v>
          </cell>
          <cell r="M105">
            <v>818.12398278000001</v>
          </cell>
          <cell r="N105">
            <v>0</v>
          </cell>
          <cell r="O105">
            <v>245.11748446749993</v>
          </cell>
          <cell r="P105">
            <v>749.55393913499995</v>
          </cell>
          <cell r="Q105">
            <v>2119.8067964030001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2648.4101105499999</v>
          </cell>
          <cell r="DH105">
            <v>0</v>
          </cell>
          <cell r="DI105">
            <v>2648.4101105499999</v>
          </cell>
          <cell r="DJ105">
            <v>221.79169244000005</v>
          </cell>
          <cell r="DK105">
            <v>951.39924857999995</v>
          </cell>
          <cell r="DL105">
            <v>1337.37306115</v>
          </cell>
          <cell r="DM105">
            <v>137.84610837999995</v>
          </cell>
          <cell r="DN105">
            <v>7232.8990647759756</v>
          </cell>
          <cell r="DS105">
            <v>221.07634505263158</v>
          </cell>
          <cell r="DT105">
            <v>970.22431536842123</v>
          </cell>
          <cell r="DU105">
            <v>982.58513645830863</v>
          </cell>
          <cell r="DV105">
            <v>5059.0132678966138</v>
          </cell>
          <cell r="DW105">
            <v>5059.0132678966138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3466.8500087699999</v>
          </cell>
          <cell r="ED105">
            <v>36.684146650000002</v>
          </cell>
          <cell r="EE105">
            <v>1997.2028118200003</v>
          </cell>
          <cell r="EF105">
            <v>1190.2507855899999</v>
          </cell>
          <cell r="EG105">
            <v>242.71226471</v>
          </cell>
          <cell r="EH105">
            <v>210.02252780000003</v>
          </cell>
          <cell r="EI105">
            <v>3.2610385900000001</v>
          </cell>
          <cell r="EJ105">
            <v>51.45580812</v>
          </cell>
          <cell r="EK105">
            <v>131.85455195</v>
          </cell>
          <cell r="EL105">
            <v>23.451129139999999</v>
          </cell>
          <cell r="EM105">
            <v>921.71309960000008</v>
          </cell>
          <cell r="EN105">
            <v>14.308171959999999</v>
          </cell>
          <cell r="EO105">
            <v>284.17694648000003</v>
          </cell>
          <cell r="EP105">
            <v>537.84153619999995</v>
          </cell>
          <cell r="EQ105">
            <v>85.386444959999992</v>
          </cell>
          <cell r="ER105">
            <v>933.33469089999994</v>
          </cell>
          <cell r="ES105">
            <v>7.9436274600000001</v>
          </cell>
          <cell r="ET105">
            <v>776.0449337099999</v>
          </cell>
          <cell r="EU105">
            <v>97.98565576</v>
          </cell>
          <cell r="EV105">
            <v>51.360473970000008</v>
          </cell>
          <cell r="EW105">
            <v>1401.7796904700001</v>
          </cell>
          <cell r="EX105">
            <v>11.171308639999999</v>
          </cell>
          <cell r="EY105">
            <v>885.52512351000007</v>
          </cell>
          <cell r="EZ105">
            <v>422.56904168</v>
          </cell>
          <cell r="FA105">
            <v>82.514216639999972</v>
          </cell>
          <cell r="FB105">
            <v>1401.7796904700001</v>
          </cell>
          <cell r="FC105">
            <v>11.171308639999999</v>
          </cell>
          <cell r="FD105">
            <v>885.52512351000007</v>
          </cell>
          <cell r="FE105">
            <v>422.56904168</v>
          </cell>
          <cell r="FF105">
            <v>82.514216639999972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410.43100000000004</v>
          </cell>
          <cell r="FQ105">
            <v>0</v>
          </cell>
          <cell r="FR105">
            <v>1452.1193482625131</v>
          </cell>
          <cell r="FS105">
            <v>1310.5793482625131</v>
          </cell>
          <cell r="FT105">
            <v>73.739999999999995</v>
          </cell>
          <cell r="FU105">
            <v>67.8</v>
          </cell>
          <cell r="FV105">
            <v>123369</v>
          </cell>
          <cell r="FW105">
            <v>0</v>
          </cell>
          <cell r="FX105">
            <v>123369</v>
          </cell>
          <cell r="FZ105">
            <v>758.40588715000001</v>
          </cell>
          <cell r="GA105">
            <v>0</v>
          </cell>
          <cell r="GB105">
            <v>14.109</v>
          </cell>
          <cell r="GC105">
            <v>0</v>
          </cell>
          <cell r="GD105">
            <v>323.55900000000003</v>
          </cell>
          <cell r="GE105">
            <v>323.55900000000003</v>
          </cell>
          <cell r="GF105">
            <v>0</v>
          </cell>
          <cell r="GG105">
            <v>0</v>
          </cell>
          <cell r="GH105">
            <v>5039</v>
          </cell>
          <cell r="GI105">
            <v>0</v>
          </cell>
          <cell r="GJ105">
            <v>5039</v>
          </cell>
          <cell r="GK105">
            <v>3254.0160665748567</v>
          </cell>
          <cell r="GL105">
            <v>0</v>
          </cell>
          <cell r="GM105">
            <v>148.66199999999998</v>
          </cell>
          <cell r="GN105">
            <v>0</v>
          </cell>
          <cell r="GO105">
            <v>719.05332527825828</v>
          </cell>
          <cell r="GP105">
            <v>657.83932527825834</v>
          </cell>
          <cell r="GQ105">
            <v>0</v>
          </cell>
          <cell r="GR105">
            <v>61.213999999999999</v>
          </cell>
          <cell r="GS105">
            <v>2276</v>
          </cell>
          <cell r="GT105">
            <v>0</v>
          </cell>
          <cell r="GU105">
            <v>2276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0</v>
          </cell>
          <cell r="HS105">
            <v>0</v>
          </cell>
          <cell r="HT105">
            <v>0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0</v>
          </cell>
          <cell r="IA105">
            <v>0</v>
          </cell>
          <cell r="IB105">
            <v>0</v>
          </cell>
          <cell r="IC105">
            <v>3254.0160665748567</v>
          </cell>
          <cell r="ID105">
            <v>0</v>
          </cell>
          <cell r="IE105">
            <v>148.66199999999998</v>
          </cell>
          <cell r="IF105">
            <v>0</v>
          </cell>
          <cell r="IG105">
            <v>719.05332527825828</v>
          </cell>
          <cell r="IH105">
            <v>657.83932527825834</v>
          </cell>
          <cell r="II105">
            <v>0</v>
          </cell>
          <cell r="IJ105">
            <v>61.213999999999999</v>
          </cell>
          <cell r="IK105">
            <v>2276</v>
          </cell>
          <cell r="IL105">
            <v>0</v>
          </cell>
          <cell r="IM105">
            <v>2276</v>
          </cell>
          <cell r="IN105">
            <v>3254.0160665748567</v>
          </cell>
          <cell r="IO105">
            <v>0</v>
          </cell>
          <cell r="IP105">
            <v>148.66199999999998</v>
          </cell>
          <cell r="IQ105">
            <v>0</v>
          </cell>
          <cell r="IR105">
            <v>719.05332527825828</v>
          </cell>
          <cell r="IS105">
            <v>657.83932527825834</v>
          </cell>
          <cell r="IT105">
            <v>0</v>
          </cell>
          <cell r="IU105">
            <v>61.213999999999999</v>
          </cell>
          <cell r="IV105">
            <v>2276</v>
          </cell>
          <cell r="IW105">
            <v>0</v>
          </cell>
          <cell r="IX105">
            <v>2276</v>
          </cell>
          <cell r="IY105">
            <v>3464.8544089900006</v>
          </cell>
          <cell r="IZ105">
            <v>0</v>
          </cell>
          <cell r="JA105">
            <v>158.99700000000001</v>
          </cell>
          <cell r="JB105">
            <v>0</v>
          </cell>
          <cell r="JC105">
            <v>698.12799999999993</v>
          </cell>
          <cell r="JD105">
            <v>638.42799999999988</v>
          </cell>
          <cell r="JE105">
            <v>0</v>
          </cell>
          <cell r="JF105">
            <v>59.7</v>
          </cell>
          <cell r="JG105">
            <v>4800</v>
          </cell>
          <cell r="JH105">
            <v>0</v>
          </cell>
          <cell r="JI105">
            <v>4800</v>
          </cell>
          <cell r="JJ105">
            <v>166.82267041</v>
          </cell>
          <cell r="JK105">
            <v>0</v>
          </cell>
          <cell r="JL105">
            <v>7.0890000000000004</v>
          </cell>
          <cell r="JM105">
            <v>0</v>
          </cell>
          <cell r="JN105">
            <v>126.196</v>
          </cell>
          <cell r="JO105">
            <v>126.196</v>
          </cell>
          <cell r="JP105">
            <v>0</v>
          </cell>
          <cell r="JQ105">
            <v>0</v>
          </cell>
          <cell r="JR105">
            <v>1</v>
          </cell>
          <cell r="JS105">
            <v>0</v>
          </cell>
          <cell r="JT105">
            <v>1</v>
          </cell>
          <cell r="JU105">
            <v>342.77081932999999</v>
          </cell>
          <cell r="JV105">
            <v>0</v>
          </cell>
          <cell r="JW105">
            <v>17.832999999999998</v>
          </cell>
          <cell r="JX105">
            <v>0</v>
          </cell>
          <cell r="JY105">
            <v>250.94800000000001</v>
          </cell>
          <cell r="JZ105">
            <v>250.94800000000001</v>
          </cell>
          <cell r="KA105">
            <v>0</v>
          </cell>
          <cell r="KB105">
            <v>0</v>
          </cell>
          <cell r="KC105">
            <v>32</v>
          </cell>
          <cell r="KD105">
            <v>0</v>
          </cell>
          <cell r="KE105">
            <v>32</v>
          </cell>
          <cell r="KF105">
            <v>694.4617517800001</v>
          </cell>
          <cell r="KG105">
            <v>0</v>
          </cell>
          <cell r="KH105">
            <v>91.14</v>
          </cell>
          <cell r="KI105">
            <v>0</v>
          </cell>
          <cell r="KJ105">
            <v>184.57</v>
          </cell>
          <cell r="KK105">
            <v>184.57</v>
          </cell>
          <cell r="KL105">
            <v>0</v>
          </cell>
          <cell r="KM105">
            <v>0</v>
          </cell>
          <cell r="KN105">
            <v>40</v>
          </cell>
          <cell r="KO105">
            <v>0</v>
          </cell>
          <cell r="KP105">
            <v>40</v>
          </cell>
          <cell r="KQ105">
            <v>2260.7991674700006</v>
          </cell>
          <cell r="KR105">
            <v>0</v>
          </cell>
          <cell r="KS105">
            <v>42.935000000000002</v>
          </cell>
          <cell r="KT105">
            <v>0</v>
          </cell>
          <cell r="KU105">
            <v>136.41400000000002</v>
          </cell>
          <cell r="KV105">
            <v>76.713999999999999</v>
          </cell>
          <cell r="KW105">
            <v>0</v>
          </cell>
          <cell r="KX105">
            <v>59.7</v>
          </cell>
          <cell r="KY105">
            <v>4727</v>
          </cell>
          <cell r="KZ105">
            <v>0</v>
          </cell>
          <cell r="LA105">
            <v>4727</v>
          </cell>
          <cell r="LB105">
            <v>2260.7991674700006</v>
          </cell>
          <cell r="LC105">
            <v>0</v>
          </cell>
          <cell r="LD105">
            <v>42.935000000000002</v>
          </cell>
          <cell r="LE105">
            <v>0</v>
          </cell>
          <cell r="LF105">
            <v>136.41400000000002</v>
          </cell>
          <cell r="LG105">
            <v>76.713999999999999</v>
          </cell>
          <cell r="LH105">
            <v>0</v>
          </cell>
          <cell r="LI105">
            <v>59.7</v>
          </cell>
          <cell r="LJ105">
            <v>4727</v>
          </cell>
          <cell r="LK105">
            <v>0</v>
          </cell>
          <cell r="LL105">
            <v>4727</v>
          </cell>
          <cell r="LQ105">
            <v>0</v>
          </cell>
          <cell r="LR105">
            <v>165.4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19358.295430747363</v>
          </cell>
          <cell r="OV105">
            <v>1030.1889999999999</v>
          </cell>
          <cell r="OW105">
            <v>253.26600000000002</v>
          </cell>
          <cell r="OX105">
            <v>0</v>
          </cell>
          <cell r="OY105">
            <v>14426</v>
          </cell>
          <cell r="OZ105">
            <v>5437.2622816000003</v>
          </cell>
        </row>
        <row r="106">
          <cell r="A106" t="str">
            <v>Г</v>
          </cell>
          <cell r="B106" t="str">
            <v>1.2.1.2</v>
          </cell>
          <cell r="C106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3932.6022027855006</v>
          </cell>
          <cell r="K106">
            <v>0</v>
          </cell>
          <cell r="L106">
            <v>3932.6022027855006</v>
          </cell>
          <cell r="M106">
            <v>818.12398278000001</v>
          </cell>
          <cell r="N106">
            <v>0</v>
          </cell>
          <cell r="O106">
            <v>245.11748446749993</v>
          </cell>
          <cell r="P106">
            <v>749.55393913499995</v>
          </cell>
          <cell r="Q106">
            <v>2119.8067964030001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2648.4101105499999</v>
          </cell>
          <cell r="DH106">
            <v>0</v>
          </cell>
          <cell r="DI106">
            <v>2648.4101105499999</v>
          </cell>
          <cell r="DJ106">
            <v>221.79169244000005</v>
          </cell>
          <cell r="DK106">
            <v>951.39924857999995</v>
          </cell>
          <cell r="DL106">
            <v>1337.37306115</v>
          </cell>
          <cell r="DM106">
            <v>137.84610837999995</v>
          </cell>
          <cell r="DN106">
            <v>7232.8990647759756</v>
          </cell>
          <cell r="DS106">
            <v>221.07634505263158</v>
          </cell>
          <cell r="DT106">
            <v>970.22431536842123</v>
          </cell>
          <cell r="DU106">
            <v>982.58513645830863</v>
          </cell>
          <cell r="DV106">
            <v>5059.0132678966138</v>
          </cell>
          <cell r="DW106">
            <v>5059.0132678966138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3466.8500087699999</v>
          </cell>
          <cell r="ED106">
            <v>36.684146650000002</v>
          </cell>
          <cell r="EE106">
            <v>1997.2028118200003</v>
          </cell>
          <cell r="EF106">
            <v>1190.2507855899999</v>
          </cell>
          <cell r="EG106">
            <v>242.71226471</v>
          </cell>
          <cell r="EH106">
            <v>210.02252780000003</v>
          </cell>
          <cell r="EI106">
            <v>3.2610385900000001</v>
          </cell>
          <cell r="EJ106">
            <v>51.45580812</v>
          </cell>
          <cell r="EK106">
            <v>131.85455195</v>
          </cell>
          <cell r="EL106">
            <v>23.451129139999999</v>
          </cell>
          <cell r="EM106">
            <v>921.71309960000008</v>
          </cell>
          <cell r="EN106">
            <v>14.308171959999999</v>
          </cell>
          <cell r="EO106">
            <v>284.17694648000003</v>
          </cell>
          <cell r="EP106">
            <v>537.84153619999995</v>
          </cell>
          <cell r="EQ106">
            <v>85.386444959999992</v>
          </cell>
          <cell r="ER106">
            <v>933.33469089999994</v>
          </cell>
          <cell r="ES106">
            <v>7.9436274600000001</v>
          </cell>
          <cell r="ET106">
            <v>776.0449337099999</v>
          </cell>
          <cell r="EU106">
            <v>97.98565576</v>
          </cell>
          <cell r="EV106">
            <v>51.360473970000008</v>
          </cell>
          <cell r="EW106">
            <v>1401.7796904700001</v>
          </cell>
          <cell r="EX106">
            <v>11.171308639999999</v>
          </cell>
          <cell r="EY106">
            <v>885.52512351000007</v>
          </cell>
          <cell r="EZ106">
            <v>422.56904168</v>
          </cell>
          <cell r="FA106">
            <v>82.514216639999972</v>
          </cell>
          <cell r="FB106">
            <v>1401.7796904700001</v>
          </cell>
          <cell r="FC106">
            <v>11.171308639999999</v>
          </cell>
          <cell r="FD106">
            <v>885.52512351000007</v>
          </cell>
          <cell r="FE106">
            <v>422.56904168</v>
          </cell>
          <cell r="FF106">
            <v>82.514216639999972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410.43100000000004</v>
          </cell>
          <cell r="FQ106">
            <v>0</v>
          </cell>
          <cell r="FR106">
            <v>1452.1193482625131</v>
          </cell>
          <cell r="FS106">
            <v>1310.5793482625131</v>
          </cell>
          <cell r="FT106">
            <v>73.739999999999995</v>
          </cell>
          <cell r="FU106">
            <v>67.8</v>
          </cell>
          <cell r="FV106">
            <v>123369</v>
          </cell>
          <cell r="FW106">
            <v>0</v>
          </cell>
          <cell r="FX106">
            <v>123369</v>
          </cell>
          <cell r="FZ106">
            <v>758.40588715000001</v>
          </cell>
          <cell r="GA106">
            <v>0</v>
          </cell>
          <cell r="GB106">
            <v>14.109</v>
          </cell>
          <cell r="GC106">
            <v>0</v>
          </cell>
          <cell r="GD106">
            <v>323.55900000000003</v>
          </cell>
          <cell r="GE106">
            <v>323.55900000000003</v>
          </cell>
          <cell r="GF106">
            <v>0</v>
          </cell>
          <cell r="GG106">
            <v>0</v>
          </cell>
          <cell r="GH106">
            <v>5039</v>
          </cell>
          <cell r="GI106">
            <v>0</v>
          </cell>
          <cell r="GJ106">
            <v>5039</v>
          </cell>
          <cell r="GK106">
            <v>3254.0160665748567</v>
          </cell>
          <cell r="GL106">
            <v>0</v>
          </cell>
          <cell r="GM106">
            <v>148.66199999999998</v>
          </cell>
          <cell r="GN106">
            <v>0</v>
          </cell>
          <cell r="GO106">
            <v>719.05332527825828</v>
          </cell>
          <cell r="GP106">
            <v>657.83932527825834</v>
          </cell>
          <cell r="GQ106">
            <v>0</v>
          </cell>
          <cell r="GR106">
            <v>61.213999999999999</v>
          </cell>
          <cell r="GS106">
            <v>2276</v>
          </cell>
          <cell r="GT106">
            <v>0</v>
          </cell>
          <cell r="GU106">
            <v>2276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0</v>
          </cell>
          <cell r="HS106">
            <v>0</v>
          </cell>
          <cell r="HT106">
            <v>0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0</v>
          </cell>
          <cell r="IA106">
            <v>0</v>
          </cell>
          <cell r="IB106">
            <v>0</v>
          </cell>
          <cell r="IC106">
            <v>3254.0160665748567</v>
          </cell>
          <cell r="ID106">
            <v>0</v>
          </cell>
          <cell r="IE106">
            <v>148.66199999999998</v>
          </cell>
          <cell r="IF106">
            <v>0</v>
          </cell>
          <cell r="IG106">
            <v>719.05332527825828</v>
          </cell>
          <cell r="IH106">
            <v>657.83932527825834</v>
          </cell>
          <cell r="II106">
            <v>0</v>
          </cell>
          <cell r="IJ106">
            <v>61.213999999999999</v>
          </cell>
          <cell r="IK106">
            <v>2276</v>
          </cell>
          <cell r="IL106">
            <v>0</v>
          </cell>
          <cell r="IM106">
            <v>2276</v>
          </cell>
          <cell r="IN106">
            <v>3254.0160665748567</v>
          </cell>
          <cell r="IO106">
            <v>0</v>
          </cell>
          <cell r="IP106">
            <v>148.66199999999998</v>
          </cell>
          <cell r="IQ106">
            <v>0</v>
          </cell>
          <cell r="IR106">
            <v>719.05332527825828</v>
          </cell>
          <cell r="IS106">
            <v>657.83932527825834</v>
          </cell>
          <cell r="IT106">
            <v>0</v>
          </cell>
          <cell r="IU106">
            <v>61.213999999999999</v>
          </cell>
          <cell r="IV106">
            <v>2276</v>
          </cell>
          <cell r="IW106">
            <v>0</v>
          </cell>
          <cell r="IX106">
            <v>2276</v>
          </cell>
          <cell r="IY106">
            <v>3464.8544089900006</v>
          </cell>
          <cell r="IZ106">
            <v>0</v>
          </cell>
          <cell r="JA106">
            <v>158.99700000000001</v>
          </cell>
          <cell r="JB106">
            <v>0</v>
          </cell>
          <cell r="JC106">
            <v>698.12799999999993</v>
          </cell>
          <cell r="JD106">
            <v>638.42799999999988</v>
          </cell>
          <cell r="JE106">
            <v>0</v>
          </cell>
          <cell r="JF106">
            <v>59.7</v>
          </cell>
          <cell r="JG106">
            <v>4800</v>
          </cell>
          <cell r="JH106">
            <v>0</v>
          </cell>
          <cell r="JI106">
            <v>4800</v>
          </cell>
          <cell r="JJ106">
            <v>166.82267041</v>
          </cell>
          <cell r="JK106">
            <v>0</v>
          </cell>
          <cell r="JL106">
            <v>7.0890000000000004</v>
          </cell>
          <cell r="JM106">
            <v>0</v>
          </cell>
          <cell r="JN106">
            <v>126.196</v>
          </cell>
          <cell r="JO106">
            <v>126.196</v>
          </cell>
          <cell r="JP106">
            <v>0</v>
          </cell>
          <cell r="JQ106">
            <v>0</v>
          </cell>
          <cell r="JR106">
            <v>1</v>
          </cell>
          <cell r="JS106">
            <v>0</v>
          </cell>
          <cell r="JT106">
            <v>1</v>
          </cell>
          <cell r="JU106">
            <v>342.77081932999999</v>
          </cell>
          <cell r="JV106">
            <v>0</v>
          </cell>
          <cell r="JW106">
            <v>17.832999999999998</v>
          </cell>
          <cell r="JX106">
            <v>0</v>
          </cell>
          <cell r="JY106">
            <v>250.94800000000001</v>
          </cell>
          <cell r="JZ106">
            <v>250.94800000000001</v>
          </cell>
          <cell r="KA106">
            <v>0</v>
          </cell>
          <cell r="KB106">
            <v>0</v>
          </cell>
          <cell r="KC106">
            <v>32</v>
          </cell>
          <cell r="KD106">
            <v>0</v>
          </cell>
          <cell r="KE106">
            <v>32</v>
          </cell>
          <cell r="KF106">
            <v>694.4617517800001</v>
          </cell>
          <cell r="KG106">
            <v>0</v>
          </cell>
          <cell r="KH106">
            <v>91.14</v>
          </cell>
          <cell r="KI106">
            <v>0</v>
          </cell>
          <cell r="KJ106">
            <v>184.57</v>
          </cell>
          <cell r="KK106">
            <v>184.57</v>
          </cell>
          <cell r="KL106">
            <v>0</v>
          </cell>
          <cell r="KM106">
            <v>0</v>
          </cell>
          <cell r="KN106">
            <v>40</v>
          </cell>
          <cell r="KO106">
            <v>0</v>
          </cell>
          <cell r="KP106">
            <v>40</v>
          </cell>
          <cell r="KQ106">
            <v>2260.7991674700006</v>
          </cell>
          <cell r="KR106">
            <v>0</v>
          </cell>
          <cell r="KS106">
            <v>42.935000000000002</v>
          </cell>
          <cell r="KT106">
            <v>0</v>
          </cell>
          <cell r="KU106">
            <v>136.41400000000002</v>
          </cell>
          <cell r="KV106">
            <v>76.713999999999999</v>
          </cell>
          <cell r="KW106">
            <v>0</v>
          </cell>
          <cell r="KX106">
            <v>59.7</v>
          </cell>
          <cell r="KY106">
            <v>4727</v>
          </cell>
          <cell r="KZ106">
            <v>0</v>
          </cell>
          <cell r="LA106">
            <v>4727</v>
          </cell>
          <cell r="LB106">
            <v>2260.7991674700006</v>
          </cell>
          <cell r="LC106">
            <v>0</v>
          </cell>
          <cell r="LD106">
            <v>42.935000000000002</v>
          </cell>
          <cell r="LE106">
            <v>0</v>
          </cell>
          <cell r="LF106">
            <v>136.41400000000002</v>
          </cell>
          <cell r="LG106">
            <v>76.713999999999999</v>
          </cell>
          <cell r="LH106">
            <v>0</v>
          </cell>
          <cell r="LI106">
            <v>59.7</v>
          </cell>
          <cell r="LJ106">
            <v>4727</v>
          </cell>
          <cell r="LK106">
            <v>0</v>
          </cell>
          <cell r="LL106">
            <v>4727</v>
          </cell>
          <cell r="LQ106">
            <v>0</v>
          </cell>
          <cell r="LR106">
            <v>165.4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19358.295430747363</v>
          </cell>
          <cell r="OV106">
            <v>1030.1889999999999</v>
          </cell>
          <cell r="OW106">
            <v>253.26600000000002</v>
          </cell>
          <cell r="OX106">
            <v>0</v>
          </cell>
          <cell r="OY106">
            <v>14426</v>
          </cell>
          <cell r="OZ106">
            <v>5437.2622816000003</v>
          </cell>
        </row>
        <row r="107">
          <cell r="A107" t="str">
            <v>Г</v>
          </cell>
          <cell r="B107" t="str">
            <v>1.2.1.2.1</v>
          </cell>
          <cell r="C107" t="str">
            <v>Наименование объекта по производству электрической энергии, 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3932.6022027855006</v>
          </cell>
          <cell r="K107">
            <v>0</v>
          </cell>
          <cell r="L107">
            <v>3932.6022027855006</v>
          </cell>
          <cell r="M107">
            <v>818.12398278000001</v>
          </cell>
          <cell r="N107">
            <v>0</v>
          </cell>
          <cell r="O107">
            <v>245.11748446749993</v>
          </cell>
          <cell r="P107">
            <v>749.55393913499995</v>
          </cell>
          <cell r="Q107">
            <v>2119.8067964030001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2648.4101105499999</v>
          </cell>
          <cell r="DH107">
            <v>0</v>
          </cell>
          <cell r="DI107">
            <v>2648.4101105499999</v>
          </cell>
          <cell r="DJ107">
            <v>221.79169244000005</v>
          </cell>
          <cell r="DK107">
            <v>951.39924857999995</v>
          </cell>
          <cell r="DL107">
            <v>1337.37306115</v>
          </cell>
          <cell r="DM107">
            <v>137.84610837999995</v>
          </cell>
          <cell r="DN107">
            <v>7232.8990647759756</v>
          </cell>
          <cell r="DS107">
            <v>221.07634505263158</v>
          </cell>
          <cell r="DT107">
            <v>970.22431536842123</v>
          </cell>
          <cell r="DU107">
            <v>982.58513645830863</v>
          </cell>
          <cell r="DV107">
            <v>5059.0132678966138</v>
          </cell>
          <cell r="DW107">
            <v>5059.0132678966138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3466.8500087699999</v>
          </cell>
          <cell r="ED107">
            <v>36.684146650000002</v>
          </cell>
          <cell r="EE107">
            <v>1997.2028118200003</v>
          </cell>
          <cell r="EF107">
            <v>1190.2507855899999</v>
          </cell>
          <cell r="EG107">
            <v>242.71226471</v>
          </cell>
          <cell r="EH107">
            <v>210.02252780000003</v>
          </cell>
          <cell r="EI107">
            <v>3.2610385900000001</v>
          </cell>
          <cell r="EJ107">
            <v>51.45580812</v>
          </cell>
          <cell r="EK107">
            <v>131.85455195</v>
          </cell>
          <cell r="EL107">
            <v>23.451129139999999</v>
          </cell>
          <cell r="EM107">
            <v>921.71309960000008</v>
          </cell>
          <cell r="EN107">
            <v>14.308171959999999</v>
          </cell>
          <cell r="EO107">
            <v>284.17694648000003</v>
          </cell>
          <cell r="EP107">
            <v>537.84153619999995</v>
          </cell>
          <cell r="EQ107">
            <v>85.386444959999992</v>
          </cell>
          <cell r="ER107">
            <v>933.33469089999994</v>
          </cell>
          <cell r="ES107">
            <v>7.9436274600000001</v>
          </cell>
          <cell r="ET107">
            <v>776.0449337099999</v>
          </cell>
          <cell r="EU107">
            <v>97.98565576</v>
          </cell>
          <cell r="EV107">
            <v>51.360473970000008</v>
          </cell>
          <cell r="EW107">
            <v>1401.7796904700001</v>
          </cell>
          <cell r="EX107">
            <v>11.171308639999999</v>
          </cell>
          <cell r="EY107">
            <v>885.52512351000007</v>
          </cell>
          <cell r="EZ107">
            <v>422.56904168</v>
          </cell>
          <cell r="FA107">
            <v>82.514216639999972</v>
          </cell>
          <cell r="FB107">
            <v>1401.7796904700001</v>
          </cell>
          <cell r="FC107">
            <v>11.171308639999999</v>
          </cell>
          <cell r="FD107">
            <v>885.52512351000007</v>
          </cell>
          <cell r="FE107">
            <v>422.56904168</v>
          </cell>
          <cell r="FF107">
            <v>82.514216639999972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410.43100000000004</v>
          </cell>
          <cell r="FQ107">
            <v>0</v>
          </cell>
          <cell r="FR107">
            <v>1452.1193482625131</v>
          </cell>
          <cell r="FS107">
            <v>1310.5793482625131</v>
          </cell>
          <cell r="FT107">
            <v>73.739999999999995</v>
          </cell>
          <cell r="FU107">
            <v>67.8</v>
          </cell>
          <cell r="FV107">
            <v>123369</v>
          </cell>
          <cell r="FW107">
            <v>0</v>
          </cell>
          <cell r="FX107">
            <v>123369</v>
          </cell>
          <cell r="FZ107">
            <v>758.40588715000001</v>
          </cell>
          <cell r="GA107">
            <v>0</v>
          </cell>
          <cell r="GB107">
            <v>14.109</v>
          </cell>
          <cell r="GC107">
            <v>0</v>
          </cell>
          <cell r="GD107">
            <v>323.55900000000003</v>
          </cell>
          <cell r="GE107">
            <v>323.55900000000003</v>
          </cell>
          <cell r="GF107">
            <v>0</v>
          </cell>
          <cell r="GG107">
            <v>0</v>
          </cell>
          <cell r="GH107">
            <v>5039</v>
          </cell>
          <cell r="GI107">
            <v>0</v>
          </cell>
          <cell r="GJ107">
            <v>5039</v>
          </cell>
          <cell r="GK107">
            <v>3254.0160665748567</v>
          </cell>
          <cell r="GL107">
            <v>0</v>
          </cell>
          <cell r="GM107">
            <v>148.66199999999998</v>
          </cell>
          <cell r="GN107">
            <v>0</v>
          </cell>
          <cell r="GO107">
            <v>719.05332527825828</v>
          </cell>
          <cell r="GP107">
            <v>657.83932527825834</v>
          </cell>
          <cell r="GQ107">
            <v>0</v>
          </cell>
          <cell r="GR107">
            <v>61.213999999999999</v>
          </cell>
          <cell r="GS107">
            <v>2276</v>
          </cell>
          <cell r="GT107">
            <v>0</v>
          </cell>
          <cell r="GU107">
            <v>2276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0</v>
          </cell>
          <cell r="HS107">
            <v>0</v>
          </cell>
          <cell r="HT107">
            <v>0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0</v>
          </cell>
          <cell r="IA107">
            <v>0</v>
          </cell>
          <cell r="IB107">
            <v>0</v>
          </cell>
          <cell r="IC107">
            <v>3254.0160665748567</v>
          </cell>
          <cell r="ID107">
            <v>0</v>
          </cell>
          <cell r="IE107">
            <v>148.66199999999998</v>
          </cell>
          <cell r="IF107">
            <v>0</v>
          </cell>
          <cell r="IG107">
            <v>719.05332527825828</v>
          </cell>
          <cell r="IH107">
            <v>657.83932527825834</v>
          </cell>
          <cell r="II107">
            <v>0</v>
          </cell>
          <cell r="IJ107">
            <v>61.213999999999999</v>
          </cell>
          <cell r="IK107">
            <v>2276</v>
          </cell>
          <cell r="IL107">
            <v>0</v>
          </cell>
          <cell r="IM107">
            <v>2276</v>
          </cell>
          <cell r="IN107">
            <v>3254.0160665748567</v>
          </cell>
          <cell r="IO107">
            <v>0</v>
          </cell>
          <cell r="IP107">
            <v>148.66199999999998</v>
          </cell>
          <cell r="IQ107">
            <v>0</v>
          </cell>
          <cell r="IR107">
            <v>719.05332527825828</v>
          </cell>
          <cell r="IS107">
            <v>657.83932527825834</v>
          </cell>
          <cell r="IT107">
            <v>0</v>
          </cell>
          <cell r="IU107">
            <v>61.213999999999999</v>
          </cell>
          <cell r="IV107">
            <v>2276</v>
          </cell>
          <cell r="IW107">
            <v>0</v>
          </cell>
          <cell r="IX107">
            <v>2276</v>
          </cell>
          <cell r="IY107">
            <v>3464.8544089900006</v>
          </cell>
          <cell r="IZ107">
            <v>0</v>
          </cell>
          <cell r="JA107">
            <v>158.99700000000001</v>
          </cell>
          <cell r="JB107">
            <v>0</v>
          </cell>
          <cell r="JC107">
            <v>698.12799999999993</v>
          </cell>
          <cell r="JD107">
            <v>638.42799999999988</v>
          </cell>
          <cell r="JE107">
            <v>0</v>
          </cell>
          <cell r="JF107">
            <v>59.7</v>
          </cell>
          <cell r="JG107">
            <v>4800</v>
          </cell>
          <cell r="JH107">
            <v>0</v>
          </cell>
          <cell r="JI107">
            <v>4800</v>
          </cell>
          <cell r="JJ107">
            <v>166.82267041</v>
          </cell>
          <cell r="JK107">
            <v>0</v>
          </cell>
          <cell r="JL107">
            <v>7.0890000000000004</v>
          </cell>
          <cell r="JM107">
            <v>0</v>
          </cell>
          <cell r="JN107">
            <v>126.196</v>
          </cell>
          <cell r="JO107">
            <v>126.196</v>
          </cell>
          <cell r="JP107">
            <v>0</v>
          </cell>
          <cell r="JQ107">
            <v>0</v>
          </cell>
          <cell r="JR107">
            <v>1</v>
          </cell>
          <cell r="JS107">
            <v>0</v>
          </cell>
          <cell r="JT107">
            <v>1</v>
          </cell>
          <cell r="JU107">
            <v>342.77081932999999</v>
          </cell>
          <cell r="JV107">
            <v>0</v>
          </cell>
          <cell r="JW107">
            <v>17.832999999999998</v>
          </cell>
          <cell r="JX107">
            <v>0</v>
          </cell>
          <cell r="JY107">
            <v>250.94800000000001</v>
          </cell>
          <cell r="JZ107">
            <v>250.94800000000001</v>
          </cell>
          <cell r="KA107">
            <v>0</v>
          </cell>
          <cell r="KB107">
            <v>0</v>
          </cell>
          <cell r="KC107">
            <v>32</v>
          </cell>
          <cell r="KD107">
            <v>0</v>
          </cell>
          <cell r="KE107">
            <v>32</v>
          </cell>
          <cell r="KF107">
            <v>694.4617517800001</v>
          </cell>
          <cell r="KG107">
            <v>0</v>
          </cell>
          <cell r="KH107">
            <v>91.14</v>
          </cell>
          <cell r="KI107">
            <v>0</v>
          </cell>
          <cell r="KJ107">
            <v>184.57</v>
          </cell>
          <cell r="KK107">
            <v>184.57</v>
          </cell>
          <cell r="KL107">
            <v>0</v>
          </cell>
          <cell r="KM107">
            <v>0</v>
          </cell>
          <cell r="KN107">
            <v>40</v>
          </cell>
          <cell r="KO107">
            <v>0</v>
          </cell>
          <cell r="KP107">
            <v>40</v>
          </cell>
          <cell r="KQ107">
            <v>2260.7991674700006</v>
          </cell>
          <cell r="KR107">
            <v>0</v>
          </cell>
          <cell r="KS107">
            <v>42.935000000000002</v>
          </cell>
          <cell r="KT107">
            <v>0</v>
          </cell>
          <cell r="KU107">
            <v>136.41400000000002</v>
          </cell>
          <cell r="KV107">
            <v>76.713999999999999</v>
          </cell>
          <cell r="KW107">
            <v>0</v>
          </cell>
          <cell r="KX107">
            <v>59.7</v>
          </cell>
          <cell r="KY107">
            <v>4727</v>
          </cell>
          <cell r="KZ107">
            <v>0</v>
          </cell>
          <cell r="LA107">
            <v>4727</v>
          </cell>
          <cell r="LB107">
            <v>2260.7991674700006</v>
          </cell>
          <cell r="LC107">
            <v>0</v>
          </cell>
          <cell r="LD107">
            <v>42.935000000000002</v>
          </cell>
          <cell r="LE107">
            <v>0</v>
          </cell>
          <cell r="LF107">
            <v>136.41400000000002</v>
          </cell>
          <cell r="LG107">
            <v>76.713999999999999</v>
          </cell>
          <cell r="LH107">
            <v>0</v>
          </cell>
          <cell r="LI107">
            <v>59.7</v>
          </cell>
          <cell r="LJ107">
            <v>4727</v>
          </cell>
          <cell r="LK107">
            <v>0</v>
          </cell>
          <cell r="LL107">
            <v>4727</v>
          </cell>
          <cell r="LQ107">
            <v>0</v>
          </cell>
          <cell r="LR107">
            <v>165.4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19358.295430747363</v>
          </cell>
          <cell r="OV107">
            <v>1030.1889999999999</v>
          </cell>
          <cell r="OW107">
            <v>253.26600000000002</v>
          </cell>
          <cell r="OX107">
            <v>0</v>
          </cell>
          <cell r="OY107">
            <v>14426</v>
          </cell>
          <cell r="OZ107">
            <v>5437.2622816000003</v>
          </cell>
        </row>
        <row r="108">
          <cell r="A108" t="str">
            <v>Г</v>
          </cell>
          <cell r="B108" t="str">
            <v>1.2.1.2.2</v>
          </cell>
          <cell r="C108" t="str">
            <v>Наименование объекта по производству электрической энергии,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3932.6022027855006</v>
          </cell>
          <cell r="K108">
            <v>0</v>
          </cell>
          <cell r="L108">
            <v>3932.6022027855006</v>
          </cell>
          <cell r="M108">
            <v>818.12398278000001</v>
          </cell>
          <cell r="N108">
            <v>0</v>
          </cell>
          <cell r="O108">
            <v>245.11748446749993</v>
          </cell>
          <cell r="P108">
            <v>749.55393913499995</v>
          </cell>
          <cell r="Q108">
            <v>2119.8067964030001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2648.4101105499999</v>
          </cell>
          <cell r="DH108">
            <v>0</v>
          </cell>
          <cell r="DI108">
            <v>2648.4101105499999</v>
          </cell>
          <cell r="DJ108">
            <v>221.79169244000005</v>
          </cell>
          <cell r="DK108">
            <v>951.39924857999995</v>
          </cell>
          <cell r="DL108">
            <v>1337.37306115</v>
          </cell>
          <cell r="DM108">
            <v>137.84610837999995</v>
          </cell>
          <cell r="DN108">
            <v>7232.8990647759756</v>
          </cell>
          <cell r="DS108">
            <v>221.07634505263158</v>
          </cell>
          <cell r="DT108">
            <v>970.22431536842123</v>
          </cell>
          <cell r="DU108">
            <v>982.58513645830863</v>
          </cell>
          <cell r="DV108">
            <v>5059.0132678966138</v>
          </cell>
          <cell r="DW108">
            <v>5059.0132678966138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3466.8500087699999</v>
          </cell>
          <cell r="ED108">
            <v>36.684146650000002</v>
          </cell>
          <cell r="EE108">
            <v>1997.2028118200003</v>
          </cell>
          <cell r="EF108">
            <v>1190.2507855899999</v>
          </cell>
          <cell r="EG108">
            <v>242.71226471</v>
          </cell>
          <cell r="EH108">
            <v>210.02252780000003</v>
          </cell>
          <cell r="EI108">
            <v>3.2610385900000001</v>
          </cell>
          <cell r="EJ108">
            <v>51.45580812</v>
          </cell>
          <cell r="EK108">
            <v>131.85455195</v>
          </cell>
          <cell r="EL108">
            <v>23.451129139999999</v>
          </cell>
          <cell r="EM108">
            <v>921.71309960000008</v>
          </cell>
          <cell r="EN108">
            <v>14.308171959999999</v>
          </cell>
          <cell r="EO108">
            <v>284.17694648000003</v>
          </cell>
          <cell r="EP108">
            <v>537.84153619999995</v>
          </cell>
          <cell r="EQ108">
            <v>85.386444959999992</v>
          </cell>
          <cell r="ER108">
            <v>933.33469089999994</v>
          </cell>
          <cell r="ES108">
            <v>7.9436274600000001</v>
          </cell>
          <cell r="ET108">
            <v>776.0449337099999</v>
          </cell>
          <cell r="EU108">
            <v>97.98565576</v>
          </cell>
          <cell r="EV108">
            <v>51.360473970000008</v>
          </cell>
          <cell r="EW108">
            <v>1401.7796904700001</v>
          </cell>
          <cell r="EX108">
            <v>11.171308639999999</v>
          </cell>
          <cell r="EY108">
            <v>885.52512351000007</v>
          </cell>
          <cell r="EZ108">
            <v>422.56904168</v>
          </cell>
          <cell r="FA108">
            <v>82.514216639999972</v>
          </cell>
          <cell r="FB108">
            <v>1401.7796904700001</v>
          </cell>
          <cell r="FC108">
            <v>11.171308639999999</v>
          </cell>
          <cell r="FD108">
            <v>885.52512351000007</v>
          </cell>
          <cell r="FE108">
            <v>422.56904168</v>
          </cell>
          <cell r="FF108">
            <v>82.514216639999972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410.43100000000004</v>
          </cell>
          <cell r="FQ108">
            <v>0</v>
          </cell>
          <cell r="FR108">
            <v>1452.1193482625131</v>
          </cell>
          <cell r="FS108">
            <v>1310.5793482625131</v>
          </cell>
          <cell r="FT108">
            <v>73.739999999999995</v>
          </cell>
          <cell r="FU108">
            <v>67.8</v>
          </cell>
          <cell r="FV108">
            <v>123369</v>
          </cell>
          <cell r="FW108">
            <v>0</v>
          </cell>
          <cell r="FX108">
            <v>123369</v>
          </cell>
          <cell r="FZ108">
            <v>758.40588715000001</v>
          </cell>
          <cell r="GA108">
            <v>0</v>
          </cell>
          <cell r="GB108">
            <v>14.109</v>
          </cell>
          <cell r="GC108">
            <v>0</v>
          </cell>
          <cell r="GD108">
            <v>323.55900000000003</v>
          </cell>
          <cell r="GE108">
            <v>323.55900000000003</v>
          </cell>
          <cell r="GF108">
            <v>0</v>
          </cell>
          <cell r="GG108">
            <v>0</v>
          </cell>
          <cell r="GH108">
            <v>5039</v>
          </cell>
          <cell r="GI108">
            <v>0</v>
          </cell>
          <cell r="GJ108">
            <v>5039</v>
          </cell>
          <cell r="GK108">
            <v>3254.0160665748567</v>
          </cell>
          <cell r="GL108">
            <v>0</v>
          </cell>
          <cell r="GM108">
            <v>148.66199999999998</v>
          </cell>
          <cell r="GN108">
            <v>0</v>
          </cell>
          <cell r="GO108">
            <v>719.05332527825828</v>
          </cell>
          <cell r="GP108">
            <v>657.83932527825834</v>
          </cell>
          <cell r="GQ108">
            <v>0</v>
          </cell>
          <cell r="GR108">
            <v>61.213999999999999</v>
          </cell>
          <cell r="GS108">
            <v>2276</v>
          </cell>
          <cell r="GT108">
            <v>0</v>
          </cell>
          <cell r="GU108">
            <v>2276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0</v>
          </cell>
          <cell r="HS108">
            <v>0</v>
          </cell>
          <cell r="HT108">
            <v>0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0</v>
          </cell>
          <cell r="IA108">
            <v>0</v>
          </cell>
          <cell r="IB108">
            <v>0</v>
          </cell>
          <cell r="IC108">
            <v>3254.0160665748567</v>
          </cell>
          <cell r="ID108">
            <v>0</v>
          </cell>
          <cell r="IE108">
            <v>148.66199999999998</v>
          </cell>
          <cell r="IF108">
            <v>0</v>
          </cell>
          <cell r="IG108">
            <v>719.05332527825828</v>
          </cell>
          <cell r="IH108">
            <v>657.83932527825834</v>
          </cell>
          <cell r="II108">
            <v>0</v>
          </cell>
          <cell r="IJ108">
            <v>61.213999999999999</v>
          </cell>
          <cell r="IK108">
            <v>2276</v>
          </cell>
          <cell r="IL108">
            <v>0</v>
          </cell>
          <cell r="IM108">
            <v>2276</v>
          </cell>
          <cell r="IN108">
            <v>3254.0160665748567</v>
          </cell>
          <cell r="IO108">
            <v>0</v>
          </cell>
          <cell r="IP108">
            <v>148.66199999999998</v>
          </cell>
          <cell r="IQ108">
            <v>0</v>
          </cell>
          <cell r="IR108">
            <v>719.05332527825828</v>
          </cell>
          <cell r="IS108">
            <v>657.83932527825834</v>
          </cell>
          <cell r="IT108">
            <v>0</v>
          </cell>
          <cell r="IU108">
            <v>61.213999999999999</v>
          </cell>
          <cell r="IV108">
            <v>2276</v>
          </cell>
          <cell r="IW108">
            <v>0</v>
          </cell>
          <cell r="IX108">
            <v>2276</v>
          </cell>
          <cell r="IY108">
            <v>3464.8544089900006</v>
          </cell>
          <cell r="IZ108">
            <v>0</v>
          </cell>
          <cell r="JA108">
            <v>158.99700000000001</v>
          </cell>
          <cell r="JB108">
            <v>0</v>
          </cell>
          <cell r="JC108">
            <v>698.12799999999993</v>
          </cell>
          <cell r="JD108">
            <v>638.42799999999988</v>
          </cell>
          <cell r="JE108">
            <v>0</v>
          </cell>
          <cell r="JF108">
            <v>59.7</v>
          </cell>
          <cell r="JG108">
            <v>4800</v>
          </cell>
          <cell r="JH108">
            <v>0</v>
          </cell>
          <cell r="JI108">
            <v>4800</v>
          </cell>
          <cell r="JJ108">
            <v>166.82267041</v>
          </cell>
          <cell r="JK108">
            <v>0</v>
          </cell>
          <cell r="JL108">
            <v>7.0890000000000004</v>
          </cell>
          <cell r="JM108">
            <v>0</v>
          </cell>
          <cell r="JN108">
            <v>126.196</v>
          </cell>
          <cell r="JO108">
            <v>126.196</v>
          </cell>
          <cell r="JP108">
            <v>0</v>
          </cell>
          <cell r="JQ108">
            <v>0</v>
          </cell>
          <cell r="JR108">
            <v>1</v>
          </cell>
          <cell r="JS108">
            <v>0</v>
          </cell>
          <cell r="JT108">
            <v>1</v>
          </cell>
          <cell r="JU108">
            <v>342.77081932999999</v>
          </cell>
          <cell r="JV108">
            <v>0</v>
          </cell>
          <cell r="JW108">
            <v>17.832999999999998</v>
          </cell>
          <cell r="JX108">
            <v>0</v>
          </cell>
          <cell r="JY108">
            <v>250.94800000000001</v>
          </cell>
          <cell r="JZ108">
            <v>250.94800000000001</v>
          </cell>
          <cell r="KA108">
            <v>0</v>
          </cell>
          <cell r="KB108">
            <v>0</v>
          </cell>
          <cell r="KC108">
            <v>32</v>
          </cell>
          <cell r="KD108">
            <v>0</v>
          </cell>
          <cell r="KE108">
            <v>32</v>
          </cell>
          <cell r="KF108">
            <v>694.4617517800001</v>
          </cell>
          <cell r="KG108">
            <v>0</v>
          </cell>
          <cell r="KH108">
            <v>91.14</v>
          </cell>
          <cell r="KI108">
            <v>0</v>
          </cell>
          <cell r="KJ108">
            <v>184.57</v>
          </cell>
          <cell r="KK108">
            <v>184.57</v>
          </cell>
          <cell r="KL108">
            <v>0</v>
          </cell>
          <cell r="KM108">
            <v>0</v>
          </cell>
          <cell r="KN108">
            <v>40</v>
          </cell>
          <cell r="KO108">
            <v>0</v>
          </cell>
          <cell r="KP108">
            <v>40</v>
          </cell>
          <cell r="KQ108">
            <v>2260.7991674700006</v>
          </cell>
          <cell r="KR108">
            <v>0</v>
          </cell>
          <cell r="KS108">
            <v>42.935000000000002</v>
          </cell>
          <cell r="KT108">
            <v>0</v>
          </cell>
          <cell r="KU108">
            <v>136.41400000000002</v>
          </cell>
          <cell r="KV108">
            <v>76.713999999999999</v>
          </cell>
          <cell r="KW108">
            <v>0</v>
          </cell>
          <cell r="KX108">
            <v>59.7</v>
          </cell>
          <cell r="KY108">
            <v>4727</v>
          </cell>
          <cell r="KZ108">
            <v>0</v>
          </cell>
          <cell r="LA108">
            <v>4727</v>
          </cell>
          <cell r="LB108">
            <v>2260.7991674700006</v>
          </cell>
          <cell r="LC108">
            <v>0</v>
          </cell>
          <cell r="LD108">
            <v>42.935000000000002</v>
          </cell>
          <cell r="LE108">
            <v>0</v>
          </cell>
          <cell r="LF108">
            <v>136.41400000000002</v>
          </cell>
          <cell r="LG108">
            <v>76.713999999999999</v>
          </cell>
          <cell r="LH108">
            <v>0</v>
          </cell>
          <cell r="LI108">
            <v>59.7</v>
          </cell>
          <cell r="LJ108">
            <v>4727</v>
          </cell>
          <cell r="LK108">
            <v>0</v>
          </cell>
          <cell r="LL108">
            <v>4727</v>
          </cell>
          <cell r="LQ108">
            <v>0</v>
          </cell>
          <cell r="LR108">
            <v>165.4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19358.295430747363</v>
          </cell>
          <cell r="OV108">
            <v>1030.1889999999999</v>
          </cell>
          <cell r="OW108">
            <v>253.26600000000002</v>
          </cell>
          <cell r="OX108">
            <v>0</v>
          </cell>
          <cell r="OY108">
            <v>14426</v>
          </cell>
          <cell r="OZ108">
            <v>5437.2622816000003</v>
          </cell>
        </row>
        <row r="109">
          <cell r="A109" t="str">
            <v>Г</v>
          </cell>
          <cell r="B109" t="str">
            <v>1.2.1.3</v>
          </cell>
          <cell r="C109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3932.6022027855006</v>
          </cell>
          <cell r="K109">
            <v>0</v>
          </cell>
          <cell r="L109">
            <v>3932.6022027855006</v>
          </cell>
          <cell r="M109">
            <v>818.12398278000001</v>
          </cell>
          <cell r="N109">
            <v>0</v>
          </cell>
          <cell r="O109">
            <v>245.11748446749993</v>
          </cell>
          <cell r="P109">
            <v>749.55393913499995</v>
          </cell>
          <cell r="Q109">
            <v>2119.8067964030001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2648.4101105499999</v>
          </cell>
          <cell r="DH109">
            <v>0</v>
          </cell>
          <cell r="DI109">
            <v>2648.4101105499999</v>
          </cell>
          <cell r="DJ109">
            <v>221.79169244000005</v>
          </cell>
          <cell r="DK109">
            <v>951.39924857999995</v>
          </cell>
          <cell r="DL109">
            <v>1337.37306115</v>
          </cell>
          <cell r="DM109">
            <v>137.84610837999995</v>
          </cell>
          <cell r="DN109">
            <v>7232.8990647759756</v>
          </cell>
          <cell r="DS109">
            <v>221.07634505263158</v>
          </cell>
          <cell r="DT109">
            <v>970.22431536842123</v>
          </cell>
          <cell r="DU109">
            <v>982.58513645830863</v>
          </cell>
          <cell r="DV109">
            <v>5059.0132678966138</v>
          </cell>
          <cell r="DW109">
            <v>5059.0132678966138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3466.8500087699999</v>
          </cell>
          <cell r="ED109">
            <v>36.684146650000002</v>
          </cell>
          <cell r="EE109">
            <v>1997.2028118200003</v>
          </cell>
          <cell r="EF109">
            <v>1190.2507855899999</v>
          </cell>
          <cell r="EG109">
            <v>242.71226471</v>
          </cell>
          <cell r="EH109">
            <v>210.02252780000003</v>
          </cell>
          <cell r="EI109">
            <v>3.2610385900000001</v>
          </cell>
          <cell r="EJ109">
            <v>51.45580812</v>
          </cell>
          <cell r="EK109">
            <v>131.85455195</v>
          </cell>
          <cell r="EL109">
            <v>23.451129139999999</v>
          </cell>
          <cell r="EM109">
            <v>921.71309960000008</v>
          </cell>
          <cell r="EN109">
            <v>14.308171959999999</v>
          </cell>
          <cell r="EO109">
            <v>284.17694648000003</v>
          </cell>
          <cell r="EP109">
            <v>537.84153619999995</v>
          </cell>
          <cell r="EQ109">
            <v>85.386444959999992</v>
          </cell>
          <cell r="ER109">
            <v>933.33469089999994</v>
          </cell>
          <cell r="ES109">
            <v>7.9436274600000001</v>
          </cell>
          <cell r="ET109">
            <v>776.0449337099999</v>
          </cell>
          <cell r="EU109">
            <v>97.98565576</v>
          </cell>
          <cell r="EV109">
            <v>51.360473970000008</v>
          </cell>
          <cell r="EW109">
            <v>1401.7796904700001</v>
          </cell>
          <cell r="EX109">
            <v>11.171308639999999</v>
          </cell>
          <cell r="EY109">
            <v>885.52512351000007</v>
          </cell>
          <cell r="EZ109">
            <v>422.56904168</v>
          </cell>
          <cell r="FA109">
            <v>82.514216639999972</v>
          </cell>
          <cell r="FB109">
            <v>1401.7796904700001</v>
          </cell>
          <cell r="FC109">
            <v>11.171308639999999</v>
          </cell>
          <cell r="FD109">
            <v>885.52512351000007</v>
          </cell>
          <cell r="FE109">
            <v>422.56904168</v>
          </cell>
          <cell r="FF109">
            <v>82.514216639999972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410.43100000000004</v>
          </cell>
          <cell r="FQ109">
            <v>0</v>
          </cell>
          <cell r="FR109">
            <v>1452.1193482625131</v>
          </cell>
          <cell r="FS109">
            <v>1310.5793482625131</v>
          </cell>
          <cell r="FT109">
            <v>73.739999999999995</v>
          </cell>
          <cell r="FU109">
            <v>67.8</v>
          </cell>
          <cell r="FV109">
            <v>123369</v>
          </cell>
          <cell r="FW109">
            <v>0</v>
          </cell>
          <cell r="FX109">
            <v>123369</v>
          </cell>
          <cell r="FZ109">
            <v>758.40588715000001</v>
          </cell>
          <cell r="GA109">
            <v>0</v>
          </cell>
          <cell r="GB109">
            <v>14.109</v>
          </cell>
          <cell r="GC109">
            <v>0</v>
          </cell>
          <cell r="GD109">
            <v>323.55900000000003</v>
          </cell>
          <cell r="GE109">
            <v>323.55900000000003</v>
          </cell>
          <cell r="GF109">
            <v>0</v>
          </cell>
          <cell r="GG109">
            <v>0</v>
          </cell>
          <cell r="GH109">
            <v>5039</v>
          </cell>
          <cell r="GI109">
            <v>0</v>
          </cell>
          <cell r="GJ109">
            <v>5039</v>
          </cell>
          <cell r="GK109">
            <v>3254.0160665748567</v>
          </cell>
          <cell r="GL109">
            <v>0</v>
          </cell>
          <cell r="GM109">
            <v>148.66199999999998</v>
          </cell>
          <cell r="GN109">
            <v>0</v>
          </cell>
          <cell r="GO109">
            <v>719.05332527825828</v>
          </cell>
          <cell r="GP109">
            <v>657.83932527825834</v>
          </cell>
          <cell r="GQ109">
            <v>0</v>
          </cell>
          <cell r="GR109">
            <v>61.213999999999999</v>
          </cell>
          <cell r="GS109">
            <v>2276</v>
          </cell>
          <cell r="GT109">
            <v>0</v>
          </cell>
          <cell r="GU109">
            <v>2276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0</v>
          </cell>
          <cell r="HS109">
            <v>0</v>
          </cell>
          <cell r="HT109">
            <v>0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0</v>
          </cell>
          <cell r="IA109">
            <v>0</v>
          </cell>
          <cell r="IB109">
            <v>0</v>
          </cell>
          <cell r="IC109">
            <v>3254.0160665748567</v>
          </cell>
          <cell r="ID109">
            <v>0</v>
          </cell>
          <cell r="IE109">
            <v>148.66199999999998</v>
          </cell>
          <cell r="IF109">
            <v>0</v>
          </cell>
          <cell r="IG109">
            <v>719.05332527825828</v>
          </cell>
          <cell r="IH109">
            <v>657.83932527825834</v>
          </cell>
          <cell r="II109">
            <v>0</v>
          </cell>
          <cell r="IJ109">
            <v>61.213999999999999</v>
          </cell>
          <cell r="IK109">
            <v>2276</v>
          </cell>
          <cell r="IL109">
            <v>0</v>
          </cell>
          <cell r="IM109">
            <v>2276</v>
          </cell>
          <cell r="IN109">
            <v>3254.0160665748567</v>
          </cell>
          <cell r="IO109">
            <v>0</v>
          </cell>
          <cell r="IP109">
            <v>148.66199999999998</v>
          </cell>
          <cell r="IQ109">
            <v>0</v>
          </cell>
          <cell r="IR109">
            <v>719.05332527825828</v>
          </cell>
          <cell r="IS109">
            <v>657.83932527825834</v>
          </cell>
          <cell r="IT109">
            <v>0</v>
          </cell>
          <cell r="IU109">
            <v>61.213999999999999</v>
          </cell>
          <cell r="IV109">
            <v>2276</v>
          </cell>
          <cell r="IW109">
            <v>0</v>
          </cell>
          <cell r="IX109">
            <v>2276</v>
          </cell>
          <cell r="IY109">
            <v>3464.8544089900006</v>
          </cell>
          <cell r="IZ109">
            <v>0</v>
          </cell>
          <cell r="JA109">
            <v>158.99700000000001</v>
          </cell>
          <cell r="JB109">
            <v>0</v>
          </cell>
          <cell r="JC109">
            <v>698.12799999999993</v>
          </cell>
          <cell r="JD109">
            <v>638.42799999999988</v>
          </cell>
          <cell r="JE109">
            <v>0</v>
          </cell>
          <cell r="JF109">
            <v>59.7</v>
          </cell>
          <cell r="JG109">
            <v>4800</v>
          </cell>
          <cell r="JH109">
            <v>0</v>
          </cell>
          <cell r="JI109">
            <v>4800</v>
          </cell>
          <cell r="JJ109">
            <v>166.82267041</v>
          </cell>
          <cell r="JK109">
            <v>0</v>
          </cell>
          <cell r="JL109">
            <v>7.0890000000000004</v>
          </cell>
          <cell r="JM109">
            <v>0</v>
          </cell>
          <cell r="JN109">
            <v>126.196</v>
          </cell>
          <cell r="JO109">
            <v>126.196</v>
          </cell>
          <cell r="JP109">
            <v>0</v>
          </cell>
          <cell r="JQ109">
            <v>0</v>
          </cell>
          <cell r="JR109">
            <v>1</v>
          </cell>
          <cell r="JS109">
            <v>0</v>
          </cell>
          <cell r="JT109">
            <v>1</v>
          </cell>
          <cell r="JU109">
            <v>342.77081932999999</v>
          </cell>
          <cell r="JV109">
            <v>0</v>
          </cell>
          <cell r="JW109">
            <v>17.832999999999998</v>
          </cell>
          <cell r="JX109">
            <v>0</v>
          </cell>
          <cell r="JY109">
            <v>250.94800000000001</v>
          </cell>
          <cell r="JZ109">
            <v>250.94800000000001</v>
          </cell>
          <cell r="KA109">
            <v>0</v>
          </cell>
          <cell r="KB109">
            <v>0</v>
          </cell>
          <cell r="KC109">
            <v>32</v>
          </cell>
          <cell r="KD109">
            <v>0</v>
          </cell>
          <cell r="KE109">
            <v>32</v>
          </cell>
          <cell r="KF109">
            <v>694.4617517800001</v>
          </cell>
          <cell r="KG109">
            <v>0</v>
          </cell>
          <cell r="KH109">
            <v>91.14</v>
          </cell>
          <cell r="KI109">
            <v>0</v>
          </cell>
          <cell r="KJ109">
            <v>184.57</v>
          </cell>
          <cell r="KK109">
            <v>184.57</v>
          </cell>
          <cell r="KL109">
            <v>0</v>
          </cell>
          <cell r="KM109">
            <v>0</v>
          </cell>
          <cell r="KN109">
            <v>40</v>
          </cell>
          <cell r="KO109">
            <v>0</v>
          </cell>
          <cell r="KP109">
            <v>40</v>
          </cell>
          <cell r="KQ109">
            <v>2260.7991674700006</v>
          </cell>
          <cell r="KR109">
            <v>0</v>
          </cell>
          <cell r="KS109">
            <v>42.935000000000002</v>
          </cell>
          <cell r="KT109">
            <v>0</v>
          </cell>
          <cell r="KU109">
            <v>136.41400000000002</v>
          </cell>
          <cell r="KV109">
            <v>76.713999999999999</v>
          </cell>
          <cell r="KW109">
            <v>0</v>
          </cell>
          <cell r="KX109">
            <v>59.7</v>
          </cell>
          <cell r="KY109">
            <v>4727</v>
          </cell>
          <cell r="KZ109">
            <v>0</v>
          </cell>
          <cell r="LA109">
            <v>4727</v>
          </cell>
          <cell r="LB109">
            <v>2260.7991674700006</v>
          </cell>
          <cell r="LC109">
            <v>0</v>
          </cell>
          <cell r="LD109">
            <v>42.935000000000002</v>
          </cell>
          <cell r="LE109">
            <v>0</v>
          </cell>
          <cell r="LF109">
            <v>136.41400000000002</v>
          </cell>
          <cell r="LG109">
            <v>76.713999999999999</v>
          </cell>
          <cell r="LH109">
            <v>0</v>
          </cell>
          <cell r="LI109">
            <v>59.7</v>
          </cell>
          <cell r="LJ109">
            <v>4727</v>
          </cell>
          <cell r="LK109">
            <v>0</v>
          </cell>
          <cell r="LL109">
            <v>4727</v>
          </cell>
          <cell r="LQ109">
            <v>0</v>
          </cell>
          <cell r="LR109">
            <v>165.4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19358.295430747363</v>
          </cell>
          <cell r="OV109">
            <v>1030.1889999999999</v>
          </cell>
          <cell r="OW109">
            <v>253.26600000000002</v>
          </cell>
          <cell r="OX109">
            <v>0</v>
          </cell>
          <cell r="OY109">
            <v>14426</v>
          </cell>
          <cell r="OZ109">
            <v>5437.2622816000003</v>
          </cell>
        </row>
        <row r="110">
          <cell r="A110" t="str">
            <v>Г</v>
          </cell>
          <cell r="B110" t="str">
            <v>1.2.1.3.1</v>
          </cell>
          <cell r="C110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3932.6022027855006</v>
          </cell>
          <cell r="K110">
            <v>0</v>
          </cell>
          <cell r="L110">
            <v>3932.6022027855006</v>
          </cell>
          <cell r="M110">
            <v>818.12398278000001</v>
          </cell>
          <cell r="N110">
            <v>0</v>
          </cell>
          <cell r="O110">
            <v>245.11748446749993</v>
          </cell>
          <cell r="P110">
            <v>749.55393913499995</v>
          </cell>
          <cell r="Q110">
            <v>2119.8067964030001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2648.4101105499999</v>
          </cell>
          <cell r="DH110">
            <v>0</v>
          </cell>
          <cell r="DI110">
            <v>2648.4101105499999</v>
          </cell>
          <cell r="DJ110">
            <v>221.79169244000005</v>
          </cell>
          <cell r="DK110">
            <v>951.39924857999995</v>
          </cell>
          <cell r="DL110">
            <v>1337.37306115</v>
          </cell>
          <cell r="DM110">
            <v>137.84610837999995</v>
          </cell>
          <cell r="DN110">
            <v>7232.8990647759756</v>
          </cell>
          <cell r="DS110">
            <v>221.07634505263158</v>
          </cell>
          <cell r="DT110">
            <v>970.22431536842123</v>
          </cell>
          <cell r="DU110">
            <v>982.58513645830863</v>
          </cell>
          <cell r="DV110">
            <v>5059.0132678966138</v>
          </cell>
          <cell r="DW110">
            <v>5059.0132678966138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3466.8500087699999</v>
          </cell>
          <cell r="ED110">
            <v>36.684146650000002</v>
          </cell>
          <cell r="EE110">
            <v>1997.2028118200003</v>
          </cell>
          <cell r="EF110">
            <v>1190.2507855899999</v>
          </cell>
          <cell r="EG110">
            <v>242.71226471</v>
          </cell>
          <cell r="EH110">
            <v>210.02252780000003</v>
          </cell>
          <cell r="EI110">
            <v>3.2610385900000001</v>
          </cell>
          <cell r="EJ110">
            <v>51.45580812</v>
          </cell>
          <cell r="EK110">
            <v>131.85455195</v>
          </cell>
          <cell r="EL110">
            <v>23.451129139999999</v>
          </cell>
          <cell r="EM110">
            <v>921.71309960000008</v>
          </cell>
          <cell r="EN110">
            <v>14.308171959999999</v>
          </cell>
          <cell r="EO110">
            <v>284.17694648000003</v>
          </cell>
          <cell r="EP110">
            <v>537.84153619999995</v>
          </cell>
          <cell r="EQ110">
            <v>85.386444959999992</v>
          </cell>
          <cell r="ER110">
            <v>933.33469089999994</v>
          </cell>
          <cell r="ES110">
            <v>7.9436274600000001</v>
          </cell>
          <cell r="ET110">
            <v>776.0449337099999</v>
          </cell>
          <cell r="EU110">
            <v>97.98565576</v>
          </cell>
          <cell r="EV110">
            <v>51.360473970000008</v>
          </cell>
          <cell r="EW110">
            <v>1401.7796904700001</v>
          </cell>
          <cell r="EX110">
            <v>11.171308639999999</v>
          </cell>
          <cell r="EY110">
            <v>885.52512351000007</v>
          </cell>
          <cell r="EZ110">
            <v>422.56904168</v>
          </cell>
          <cell r="FA110">
            <v>82.514216639999972</v>
          </cell>
          <cell r="FB110">
            <v>1401.7796904700001</v>
          </cell>
          <cell r="FC110">
            <v>11.171308639999999</v>
          </cell>
          <cell r="FD110">
            <v>885.52512351000007</v>
          </cell>
          <cell r="FE110">
            <v>422.56904168</v>
          </cell>
          <cell r="FF110">
            <v>82.514216639999972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410.43100000000004</v>
          </cell>
          <cell r="FQ110">
            <v>0</v>
          </cell>
          <cell r="FR110">
            <v>1452.1193482625131</v>
          </cell>
          <cell r="FS110">
            <v>1310.5793482625131</v>
          </cell>
          <cell r="FT110">
            <v>73.739999999999995</v>
          </cell>
          <cell r="FU110">
            <v>67.8</v>
          </cell>
          <cell r="FV110">
            <v>123369</v>
          </cell>
          <cell r="FW110">
            <v>0</v>
          </cell>
          <cell r="FX110">
            <v>123369</v>
          </cell>
          <cell r="FZ110">
            <v>758.40588715000001</v>
          </cell>
          <cell r="GA110">
            <v>0</v>
          </cell>
          <cell r="GB110">
            <v>14.109</v>
          </cell>
          <cell r="GC110">
            <v>0</v>
          </cell>
          <cell r="GD110">
            <v>323.55900000000003</v>
          </cell>
          <cell r="GE110">
            <v>323.55900000000003</v>
          </cell>
          <cell r="GF110">
            <v>0</v>
          </cell>
          <cell r="GG110">
            <v>0</v>
          </cell>
          <cell r="GH110">
            <v>5039</v>
          </cell>
          <cell r="GI110">
            <v>0</v>
          </cell>
          <cell r="GJ110">
            <v>5039</v>
          </cell>
          <cell r="GK110">
            <v>3254.0160665748567</v>
          </cell>
          <cell r="GL110">
            <v>0</v>
          </cell>
          <cell r="GM110">
            <v>148.66199999999998</v>
          </cell>
          <cell r="GN110">
            <v>0</v>
          </cell>
          <cell r="GO110">
            <v>719.05332527825828</v>
          </cell>
          <cell r="GP110">
            <v>657.83932527825834</v>
          </cell>
          <cell r="GQ110">
            <v>0</v>
          </cell>
          <cell r="GR110">
            <v>61.213999999999999</v>
          </cell>
          <cell r="GS110">
            <v>2276</v>
          </cell>
          <cell r="GT110">
            <v>0</v>
          </cell>
          <cell r="GU110">
            <v>2276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0</v>
          </cell>
          <cell r="HS110">
            <v>0</v>
          </cell>
          <cell r="HT110">
            <v>0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0</v>
          </cell>
          <cell r="IA110">
            <v>0</v>
          </cell>
          <cell r="IB110">
            <v>0</v>
          </cell>
          <cell r="IC110">
            <v>3254.0160665748567</v>
          </cell>
          <cell r="ID110">
            <v>0</v>
          </cell>
          <cell r="IE110">
            <v>148.66199999999998</v>
          </cell>
          <cell r="IF110">
            <v>0</v>
          </cell>
          <cell r="IG110">
            <v>719.05332527825828</v>
          </cell>
          <cell r="IH110">
            <v>657.83932527825834</v>
          </cell>
          <cell r="II110">
            <v>0</v>
          </cell>
          <cell r="IJ110">
            <v>61.213999999999999</v>
          </cell>
          <cell r="IK110">
            <v>2276</v>
          </cell>
          <cell r="IL110">
            <v>0</v>
          </cell>
          <cell r="IM110">
            <v>2276</v>
          </cell>
          <cell r="IN110">
            <v>3254.0160665748567</v>
          </cell>
          <cell r="IO110">
            <v>0</v>
          </cell>
          <cell r="IP110">
            <v>148.66199999999998</v>
          </cell>
          <cell r="IQ110">
            <v>0</v>
          </cell>
          <cell r="IR110">
            <v>719.05332527825828</v>
          </cell>
          <cell r="IS110">
            <v>657.83932527825834</v>
          </cell>
          <cell r="IT110">
            <v>0</v>
          </cell>
          <cell r="IU110">
            <v>61.213999999999999</v>
          </cell>
          <cell r="IV110">
            <v>2276</v>
          </cell>
          <cell r="IW110">
            <v>0</v>
          </cell>
          <cell r="IX110">
            <v>2276</v>
          </cell>
          <cell r="IY110">
            <v>3464.8544089900006</v>
          </cell>
          <cell r="IZ110">
            <v>0</v>
          </cell>
          <cell r="JA110">
            <v>158.99700000000001</v>
          </cell>
          <cell r="JB110">
            <v>0</v>
          </cell>
          <cell r="JC110">
            <v>698.12799999999993</v>
          </cell>
          <cell r="JD110">
            <v>638.42799999999988</v>
          </cell>
          <cell r="JE110">
            <v>0</v>
          </cell>
          <cell r="JF110">
            <v>59.7</v>
          </cell>
          <cell r="JG110">
            <v>4800</v>
          </cell>
          <cell r="JH110">
            <v>0</v>
          </cell>
          <cell r="JI110">
            <v>4800</v>
          </cell>
          <cell r="JJ110">
            <v>166.82267041</v>
          </cell>
          <cell r="JK110">
            <v>0</v>
          </cell>
          <cell r="JL110">
            <v>7.0890000000000004</v>
          </cell>
          <cell r="JM110">
            <v>0</v>
          </cell>
          <cell r="JN110">
            <v>126.196</v>
          </cell>
          <cell r="JO110">
            <v>126.196</v>
          </cell>
          <cell r="JP110">
            <v>0</v>
          </cell>
          <cell r="JQ110">
            <v>0</v>
          </cell>
          <cell r="JR110">
            <v>1</v>
          </cell>
          <cell r="JS110">
            <v>0</v>
          </cell>
          <cell r="JT110">
            <v>1</v>
          </cell>
          <cell r="JU110">
            <v>342.77081932999999</v>
          </cell>
          <cell r="JV110">
            <v>0</v>
          </cell>
          <cell r="JW110">
            <v>17.832999999999998</v>
          </cell>
          <cell r="JX110">
            <v>0</v>
          </cell>
          <cell r="JY110">
            <v>250.94800000000001</v>
          </cell>
          <cell r="JZ110">
            <v>250.94800000000001</v>
          </cell>
          <cell r="KA110">
            <v>0</v>
          </cell>
          <cell r="KB110">
            <v>0</v>
          </cell>
          <cell r="KC110">
            <v>32</v>
          </cell>
          <cell r="KD110">
            <v>0</v>
          </cell>
          <cell r="KE110">
            <v>32</v>
          </cell>
          <cell r="KF110">
            <v>694.4617517800001</v>
          </cell>
          <cell r="KG110">
            <v>0</v>
          </cell>
          <cell r="KH110">
            <v>91.14</v>
          </cell>
          <cell r="KI110">
            <v>0</v>
          </cell>
          <cell r="KJ110">
            <v>184.57</v>
          </cell>
          <cell r="KK110">
            <v>184.57</v>
          </cell>
          <cell r="KL110">
            <v>0</v>
          </cell>
          <cell r="KM110">
            <v>0</v>
          </cell>
          <cell r="KN110">
            <v>40</v>
          </cell>
          <cell r="KO110">
            <v>0</v>
          </cell>
          <cell r="KP110">
            <v>40</v>
          </cell>
          <cell r="KQ110">
            <v>2260.7991674700006</v>
          </cell>
          <cell r="KR110">
            <v>0</v>
          </cell>
          <cell r="KS110">
            <v>42.935000000000002</v>
          </cell>
          <cell r="KT110">
            <v>0</v>
          </cell>
          <cell r="KU110">
            <v>136.41400000000002</v>
          </cell>
          <cell r="KV110">
            <v>76.713999999999999</v>
          </cell>
          <cell r="KW110">
            <v>0</v>
          </cell>
          <cell r="KX110">
            <v>59.7</v>
          </cell>
          <cell r="KY110">
            <v>4727</v>
          </cell>
          <cell r="KZ110">
            <v>0</v>
          </cell>
          <cell r="LA110">
            <v>4727</v>
          </cell>
          <cell r="LB110">
            <v>2260.7991674700006</v>
          </cell>
          <cell r="LC110">
            <v>0</v>
          </cell>
          <cell r="LD110">
            <v>42.935000000000002</v>
          </cell>
          <cell r="LE110">
            <v>0</v>
          </cell>
          <cell r="LF110">
            <v>136.41400000000002</v>
          </cell>
          <cell r="LG110">
            <v>76.713999999999999</v>
          </cell>
          <cell r="LH110">
            <v>0</v>
          </cell>
          <cell r="LI110">
            <v>59.7</v>
          </cell>
          <cell r="LJ110">
            <v>4727</v>
          </cell>
          <cell r="LK110">
            <v>0</v>
          </cell>
          <cell r="LL110">
            <v>4727</v>
          </cell>
          <cell r="LQ110">
            <v>0</v>
          </cell>
          <cell r="LR110">
            <v>165.4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19358.295430747363</v>
          </cell>
          <cell r="OV110">
            <v>1030.1889999999999</v>
          </cell>
          <cell r="OW110">
            <v>253.26600000000002</v>
          </cell>
          <cell r="OX110">
            <v>0</v>
          </cell>
          <cell r="OY110">
            <v>14426</v>
          </cell>
          <cell r="OZ110">
            <v>5437.2622816000003</v>
          </cell>
        </row>
        <row r="111">
          <cell r="A111" t="str">
            <v>Г</v>
          </cell>
          <cell r="B111" t="str">
            <v>1.2.1.3.2</v>
          </cell>
          <cell r="C111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3932.6022027855006</v>
          </cell>
          <cell r="K111">
            <v>0</v>
          </cell>
          <cell r="L111">
            <v>3932.6022027855006</v>
          </cell>
          <cell r="M111">
            <v>818.12398278000001</v>
          </cell>
          <cell r="N111">
            <v>0</v>
          </cell>
          <cell r="O111">
            <v>245.11748446749993</v>
          </cell>
          <cell r="P111">
            <v>749.55393913499995</v>
          </cell>
          <cell r="Q111">
            <v>2119.8067964030001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2648.4101105499999</v>
          </cell>
          <cell r="DH111">
            <v>0</v>
          </cell>
          <cell r="DI111">
            <v>2648.4101105499999</v>
          </cell>
          <cell r="DJ111">
            <v>221.79169244000005</v>
          </cell>
          <cell r="DK111">
            <v>951.39924857999995</v>
          </cell>
          <cell r="DL111">
            <v>1337.37306115</v>
          </cell>
          <cell r="DM111">
            <v>137.84610837999995</v>
          </cell>
          <cell r="DN111">
            <v>7232.8990647759756</v>
          </cell>
          <cell r="DS111">
            <v>221.07634505263158</v>
          </cell>
          <cell r="DT111">
            <v>970.22431536842123</v>
          </cell>
          <cell r="DU111">
            <v>982.58513645830863</v>
          </cell>
          <cell r="DV111">
            <v>5059.0132678966138</v>
          </cell>
          <cell r="DW111">
            <v>5059.0132678966138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3466.8500087699999</v>
          </cell>
          <cell r="ED111">
            <v>36.684146650000002</v>
          </cell>
          <cell r="EE111">
            <v>1997.2028118200003</v>
          </cell>
          <cell r="EF111">
            <v>1190.2507855899999</v>
          </cell>
          <cell r="EG111">
            <v>242.71226471</v>
          </cell>
          <cell r="EH111">
            <v>210.02252780000003</v>
          </cell>
          <cell r="EI111">
            <v>3.2610385900000001</v>
          </cell>
          <cell r="EJ111">
            <v>51.45580812</v>
          </cell>
          <cell r="EK111">
            <v>131.85455195</v>
          </cell>
          <cell r="EL111">
            <v>23.451129139999999</v>
          </cell>
          <cell r="EM111">
            <v>921.71309960000008</v>
          </cell>
          <cell r="EN111">
            <v>14.308171959999999</v>
          </cell>
          <cell r="EO111">
            <v>284.17694648000003</v>
          </cell>
          <cell r="EP111">
            <v>537.84153619999995</v>
          </cell>
          <cell r="EQ111">
            <v>85.386444959999992</v>
          </cell>
          <cell r="ER111">
            <v>933.33469089999994</v>
          </cell>
          <cell r="ES111">
            <v>7.9436274600000001</v>
          </cell>
          <cell r="ET111">
            <v>776.0449337099999</v>
          </cell>
          <cell r="EU111">
            <v>97.98565576</v>
          </cell>
          <cell r="EV111">
            <v>51.360473970000008</v>
          </cell>
          <cell r="EW111">
            <v>1401.7796904700001</v>
          </cell>
          <cell r="EX111">
            <v>11.171308639999999</v>
          </cell>
          <cell r="EY111">
            <v>885.52512351000007</v>
          </cell>
          <cell r="EZ111">
            <v>422.56904168</v>
          </cell>
          <cell r="FA111">
            <v>82.514216639999972</v>
          </cell>
          <cell r="FB111">
            <v>1401.7796904700001</v>
          </cell>
          <cell r="FC111">
            <v>11.171308639999999</v>
          </cell>
          <cell r="FD111">
            <v>885.52512351000007</v>
          </cell>
          <cell r="FE111">
            <v>422.56904168</v>
          </cell>
          <cell r="FF111">
            <v>82.514216639999972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410.43100000000004</v>
          </cell>
          <cell r="FQ111">
            <v>0</v>
          </cell>
          <cell r="FR111">
            <v>1452.1193482625131</v>
          </cell>
          <cell r="FS111">
            <v>1310.5793482625131</v>
          </cell>
          <cell r="FT111">
            <v>73.739999999999995</v>
          </cell>
          <cell r="FU111">
            <v>67.8</v>
          </cell>
          <cell r="FV111">
            <v>123369</v>
          </cell>
          <cell r="FW111">
            <v>0</v>
          </cell>
          <cell r="FX111">
            <v>123369</v>
          </cell>
          <cell r="FZ111">
            <v>758.40588715000001</v>
          </cell>
          <cell r="GA111">
            <v>0</v>
          </cell>
          <cell r="GB111">
            <v>14.109</v>
          </cell>
          <cell r="GC111">
            <v>0</v>
          </cell>
          <cell r="GD111">
            <v>323.55900000000003</v>
          </cell>
          <cell r="GE111">
            <v>323.55900000000003</v>
          </cell>
          <cell r="GF111">
            <v>0</v>
          </cell>
          <cell r="GG111">
            <v>0</v>
          </cell>
          <cell r="GH111">
            <v>5039</v>
          </cell>
          <cell r="GI111">
            <v>0</v>
          </cell>
          <cell r="GJ111">
            <v>5039</v>
          </cell>
          <cell r="GK111">
            <v>3254.0160665748567</v>
          </cell>
          <cell r="GL111">
            <v>0</v>
          </cell>
          <cell r="GM111">
            <v>148.66199999999998</v>
          </cell>
          <cell r="GN111">
            <v>0</v>
          </cell>
          <cell r="GO111">
            <v>719.05332527825828</v>
          </cell>
          <cell r="GP111">
            <v>657.83932527825834</v>
          </cell>
          <cell r="GQ111">
            <v>0</v>
          </cell>
          <cell r="GR111">
            <v>61.213999999999999</v>
          </cell>
          <cell r="GS111">
            <v>2276</v>
          </cell>
          <cell r="GT111">
            <v>0</v>
          </cell>
          <cell r="GU111">
            <v>2276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0</v>
          </cell>
          <cell r="HS111">
            <v>0</v>
          </cell>
          <cell r="HT111">
            <v>0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0</v>
          </cell>
          <cell r="IA111">
            <v>0</v>
          </cell>
          <cell r="IB111">
            <v>0</v>
          </cell>
          <cell r="IC111">
            <v>3254.0160665748567</v>
          </cell>
          <cell r="ID111">
            <v>0</v>
          </cell>
          <cell r="IE111">
            <v>148.66199999999998</v>
          </cell>
          <cell r="IF111">
            <v>0</v>
          </cell>
          <cell r="IG111">
            <v>719.05332527825828</v>
          </cell>
          <cell r="IH111">
            <v>657.83932527825834</v>
          </cell>
          <cell r="II111">
            <v>0</v>
          </cell>
          <cell r="IJ111">
            <v>61.213999999999999</v>
          </cell>
          <cell r="IK111">
            <v>2276</v>
          </cell>
          <cell r="IL111">
            <v>0</v>
          </cell>
          <cell r="IM111">
            <v>2276</v>
          </cell>
          <cell r="IN111">
            <v>3254.0160665748567</v>
          </cell>
          <cell r="IO111">
            <v>0</v>
          </cell>
          <cell r="IP111">
            <v>148.66199999999998</v>
          </cell>
          <cell r="IQ111">
            <v>0</v>
          </cell>
          <cell r="IR111">
            <v>719.05332527825828</v>
          </cell>
          <cell r="IS111">
            <v>657.83932527825834</v>
          </cell>
          <cell r="IT111">
            <v>0</v>
          </cell>
          <cell r="IU111">
            <v>61.213999999999999</v>
          </cell>
          <cell r="IV111">
            <v>2276</v>
          </cell>
          <cell r="IW111">
            <v>0</v>
          </cell>
          <cell r="IX111">
            <v>2276</v>
          </cell>
          <cell r="IY111">
            <v>3464.8544089900006</v>
          </cell>
          <cell r="IZ111">
            <v>0</v>
          </cell>
          <cell r="JA111">
            <v>158.99700000000001</v>
          </cell>
          <cell r="JB111">
            <v>0</v>
          </cell>
          <cell r="JC111">
            <v>698.12799999999993</v>
          </cell>
          <cell r="JD111">
            <v>638.42799999999988</v>
          </cell>
          <cell r="JE111">
            <v>0</v>
          </cell>
          <cell r="JF111">
            <v>59.7</v>
          </cell>
          <cell r="JG111">
            <v>4800</v>
          </cell>
          <cell r="JH111">
            <v>0</v>
          </cell>
          <cell r="JI111">
            <v>4800</v>
          </cell>
          <cell r="JJ111">
            <v>166.82267041</v>
          </cell>
          <cell r="JK111">
            <v>0</v>
          </cell>
          <cell r="JL111">
            <v>7.0890000000000004</v>
          </cell>
          <cell r="JM111">
            <v>0</v>
          </cell>
          <cell r="JN111">
            <v>126.196</v>
          </cell>
          <cell r="JO111">
            <v>126.196</v>
          </cell>
          <cell r="JP111">
            <v>0</v>
          </cell>
          <cell r="JQ111">
            <v>0</v>
          </cell>
          <cell r="JR111">
            <v>1</v>
          </cell>
          <cell r="JS111">
            <v>0</v>
          </cell>
          <cell r="JT111">
            <v>1</v>
          </cell>
          <cell r="JU111">
            <v>342.77081932999999</v>
          </cell>
          <cell r="JV111">
            <v>0</v>
          </cell>
          <cell r="JW111">
            <v>17.832999999999998</v>
          </cell>
          <cell r="JX111">
            <v>0</v>
          </cell>
          <cell r="JY111">
            <v>250.94800000000001</v>
          </cell>
          <cell r="JZ111">
            <v>250.94800000000001</v>
          </cell>
          <cell r="KA111">
            <v>0</v>
          </cell>
          <cell r="KB111">
            <v>0</v>
          </cell>
          <cell r="KC111">
            <v>32</v>
          </cell>
          <cell r="KD111">
            <v>0</v>
          </cell>
          <cell r="KE111">
            <v>32</v>
          </cell>
          <cell r="KF111">
            <v>694.4617517800001</v>
          </cell>
          <cell r="KG111">
            <v>0</v>
          </cell>
          <cell r="KH111">
            <v>91.14</v>
          </cell>
          <cell r="KI111">
            <v>0</v>
          </cell>
          <cell r="KJ111">
            <v>184.57</v>
          </cell>
          <cell r="KK111">
            <v>184.57</v>
          </cell>
          <cell r="KL111">
            <v>0</v>
          </cell>
          <cell r="KM111">
            <v>0</v>
          </cell>
          <cell r="KN111">
            <v>40</v>
          </cell>
          <cell r="KO111">
            <v>0</v>
          </cell>
          <cell r="KP111">
            <v>40</v>
          </cell>
          <cell r="KQ111">
            <v>2260.7991674700006</v>
          </cell>
          <cell r="KR111">
            <v>0</v>
          </cell>
          <cell r="KS111">
            <v>42.935000000000002</v>
          </cell>
          <cell r="KT111">
            <v>0</v>
          </cell>
          <cell r="KU111">
            <v>136.41400000000002</v>
          </cell>
          <cell r="KV111">
            <v>76.713999999999999</v>
          </cell>
          <cell r="KW111">
            <v>0</v>
          </cell>
          <cell r="KX111">
            <v>59.7</v>
          </cell>
          <cell r="KY111">
            <v>4727</v>
          </cell>
          <cell r="KZ111">
            <v>0</v>
          </cell>
          <cell r="LA111">
            <v>4727</v>
          </cell>
          <cell r="LB111">
            <v>2260.7991674700006</v>
          </cell>
          <cell r="LC111">
            <v>0</v>
          </cell>
          <cell r="LD111">
            <v>42.935000000000002</v>
          </cell>
          <cell r="LE111">
            <v>0</v>
          </cell>
          <cell r="LF111">
            <v>136.41400000000002</v>
          </cell>
          <cell r="LG111">
            <v>76.713999999999999</v>
          </cell>
          <cell r="LH111">
            <v>0</v>
          </cell>
          <cell r="LI111">
            <v>59.7</v>
          </cell>
          <cell r="LJ111">
            <v>4727</v>
          </cell>
          <cell r="LK111">
            <v>0</v>
          </cell>
          <cell r="LL111">
            <v>4727</v>
          </cell>
          <cell r="LQ111">
            <v>0</v>
          </cell>
          <cell r="LR111">
            <v>165.4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19358.295430747363</v>
          </cell>
          <cell r="OV111">
            <v>1030.1889999999999</v>
          </cell>
          <cell r="OW111">
            <v>253.26600000000002</v>
          </cell>
          <cell r="OX111">
            <v>0</v>
          </cell>
          <cell r="OY111">
            <v>14426</v>
          </cell>
          <cell r="OZ111">
            <v>5437.2622816000003</v>
          </cell>
        </row>
        <row r="112">
          <cell r="A112" t="str">
            <v>Г</v>
          </cell>
          <cell r="B112" t="str">
            <v>1.2.1.3.3</v>
          </cell>
          <cell r="C112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3932.6022027855006</v>
          </cell>
          <cell r="K112">
            <v>0</v>
          </cell>
          <cell r="L112">
            <v>3932.6022027855006</v>
          </cell>
          <cell r="M112">
            <v>818.12398278000001</v>
          </cell>
          <cell r="N112">
            <v>0</v>
          </cell>
          <cell r="O112">
            <v>245.11748446749993</v>
          </cell>
          <cell r="P112">
            <v>749.55393913499995</v>
          </cell>
          <cell r="Q112">
            <v>2119.8067964030001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2648.4101105499999</v>
          </cell>
          <cell r="DH112">
            <v>0</v>
          </cell>
          <cell r="DI112">
            <v>2648.4101105499999</v>
          </cell>
          <cell r="DJ112">
            <v>221.79169244000005</v>
          </cell>
          <cell r="DK112">
            <v>951.39924857999995</v>
          </cell>
          <cell r="DL112">
            <v>1337.37306115</v>
          </cell>
          <cell r="DM112">
            <v>137.84610837999995</v>
          </cell>
          <cell r="DN112">
            <v>7232.8990647759756</v>
          </cell>
          <cell r="DS112">
            <v>221.07634505263158</v>
          </cell>
          <cell r="DT112">
            <v>970.22431536842123</v>
          </cell>
          <cell r="DU112">
            <v>982.58513645830863</v>
          </cell>
          <cell r="DV112">
            <v>5059.0132678966138</v>
          </cell>
          <cell r="DW112">
            <v>5059.0132678966138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3466.8500087699999</v>
          </cell>
          <cell r="ED112">
            <v>36.684146650000002</v>
          </cell>
          <cell r="EE112">
            <v>1997.2028118200003</v>
          </cell>
          <cell r="EF112">
            <v>1190.2507855899999</v>
          </cell>
          <cell r="EG112">
            <v>242.71226471</v>
          </cell>
          <cell r="EH112">
            <v>210.02252780000003</v>
          </cell>
          <cell r="EI112">
            <v>3.2610385900000001</v>
          </cell>
          <cell r="EJ112">
            <v>51.45580812</v>
          </cell>
          <cell r="EK112">
            <v>131.85455195</v>
          </cell>
          <cell r="EL112">
            <v>23.451129139999999</v>
          </cell>
          <cell r="EM112">
            <v>921.71309960000008</v>
          </cell>
          <cell r="EN112">
            <v>14.308171959999999</v>
          </cell>
          <cell r="EO112">
            <v>284.17694648000003</v>
          </cell>
          <cell r="EP112">
            <v>537.84153619999995</v>
          </cell>
          <cell r="EQ112">
            <v>85.386444959999992</v>
          </cell>
          <cell r="ER112">
            <v>933.33469089999994</v>
          </cell>
          <cell r="ES112">
            <v>7.9436274600000001</v>
          </cell>
          <cell r="ET112">
            <v>776.0449337099999</v>
          </cell>
          <cell r="EU112">
            <v>97.98565576</v>
          </cell>
          <cell r="EV112">
            <v>51.360473970000008</v>
          </cell>
          <cell r="EW112">
            <v>1401.7796904700001</v>
          </cell>
          <cell r="EX112">
            <v>11.171308639999999</v>
          </cell>
          <cell r="EY112">
            <v>885.52512351000007</v>
          </cell>
          <cell r="EZ112">
            <v>422.56904168</v>
          </cell>
          <cell r="FA112">
            <v>82.514216639999972</v>
          </cell>
          <cell r="FB112">
            <v>1401.7796904700001</v>
          </cell>
          <cell r="FC112">
            <v>11.171308639999999</v>
          </cell>
          <cell r="FD112">
            <v>885.52512351000007</v>
          </cell>
          <cell r="FE112">
            <v>422.56904168</v>
          </cell>
          <cell r="FF112">
            <v>82.514216639999972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410.43100000000004</v>
          </cell>
          <cell r="FQ112">
            <v>0</v>
          </cell>
          <cell r="FR112">
            <v>1452.1193482625131</v>
          </cell>
          <cell r="FS112">
            <v>1310.5793482625131</v>
          </cell>
          <cell r="FT112">
            <v>73.739999999999995</v>
          </cell>
          <cell r="FU112">
            <v>67.8</v>
          </cell>
          <cell r="FV112">
            <v>123369</v>
          </cell>
          <cell r="FW112">
            <v>0</v>
          </cell>
          <cell r="FX112">
            <v>123369</v>
          </cell>
          <cell r="FZ112">
            <v>758.40588715000001</v>
          </cell>
          <cell r="GA112">
            <v>0</v>
          </cell>
          <cell r="GB112">
            <v>14.109</v>
          </cell>
          <cell r="GC112">
            <v>0</v>
          </cell>
          <cell r="GD112">
            <v>323.55900000000003</v>
          </cell>
          <cell r="GE112">
            <v>323.55900000000003</v>
          </cell>
          <cell r="GF112">
            <v>0</v>
          </cell>
          <cell r="GG112">
            <v>0</v>
          </cell>
          <cell r="GH112">
            <v>5039</v>
          </cell>
          <cell r="GI112">
            <v>0</v>
          </cell>
          <cell r="GJ112">
            <v>5039</v>
          </cell>
          <cell r="GK112">
            <v>3254.0160665748567</v>
          </cell>
          <cell r="GL112">
            <v>0</v>
          </cell>
          <cell r="GM112">
            <v>148.66199999999998</v>
          </cell>
          <cell r="GN112">
            <v>0</v>
          </cell>
          <cell r="GO112">
            <v>719.05332527825828</v>
          </cell>
          <cell r="GP112">
            <v>657.83932527825834</v>
          </cell>
          <cell r="GQ112">
            <v>0</v>
          </cell>
          <cell r="GR112">
            <v>61.213999999999999</v>
          </cell>
          <cell r="GS112">
            <v>2276</v>
          </cell>
          <cell r="GT112">
            <v>0</v>
          </cell>
          <cell r="GU112">
            <v>2276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0</v>
          </cell>
          <cell r="HS112">
            <v>0</v>
          </cell>
          <cell r="HT112">
            <v>0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0</v>
          </cell>
          <cell r="IA112">
            <v>0</v>
          </cell>
          <cell r="IB112">
            <v>0</v>
          </cell>
          <cell r="IC112">
            <v>3254.0160665748567</v>
          </cell>
          <cell r="ID112">
            <v>0</v>
          </cell>
          <cell r="IE112">
            <v>148.66199999999998</v>
          </cell>
          <cell r="IF112">
            <v>0</v>
          </cell>
          <cell r="IG112">
            <v>719.05332527825828</v>
          </cell>
          <cell r="IH112">
            <v>657.83932527825834</v>
          </cell>
          <cell r="II112">
            <v>0</v>
          </cell>
          <cell r="IJ112">
            <v>61.213999999999999</v>
          </cell>
          <cell r="IK112">
            <v>2276</v>
          </cell>
          <cell r="IL112">
            <v>0</v>
          </cell>
          <cell r="IM112">
            <v>2276</v>
          </cell>
          <cell r="IN112">
            <v>3254.0160665748567</v>
          </cell>
          <cell r="IO112">
            <v>0</v>
          </cell>
          <cell r="IP112">
            <v>148.66199999999998</v>
          </cell>
          <cell r="IQ112">
            <v>0</v>
          </cell>
          <cell r="IR112">
            <v>719.05332527825828</v>
          </cell>
          <cell r="IS112">
            <v>657.83932527825834</v>
          </cell>
          <cell r="IT112">
            <v>0</v>
          </cell>
          <cell r="IU112">
            <v>61.213999999999999</v>
          </cell>
          <cell r="IV112">
            <v>2276</v>
          </cell>
          <cell r="IW112">
            <v>0</v>
          </cell>
          <cell r="IX112">
            <v>2276</v>
          </cell>
          <cell r="IY112">
            <v>3464.8544089900006</v>
          </cell>
          <cell r="IZ112">
            <v>0</v>
          </cell>
          <cell r="JA112">
            <v>158.99700000000001</v>
          </cell>
          <cell r="JB112">
            <v>0</v>
          </cell>
          <cell r="JC112">
            <v>698.12799999999993</v>
          </cell>
          <cell r="JD112">
            <v>638.42799999999988</v>
          </cell>
          <cell r="JE112">
            <v>0</v>
          </cell>
          <cell r="JF112">
            <v>59.7</v>
          </cell>
          <cell r="JG112">
            <v>4800</v>
          </cell>
          <cell r="JH112">
            <v>0</v>
          </cell>
          <cell r="JI112">
            <v>4800</v>
          </cell>
          <cell r="JJ112">
            <v>166.82267041</v>
          </cell>
          <cell r="JK112">
            <v>0</v>
          </cell>
          <cell r="JL112">
            <v>7.0890000000000004</v>
          </cell>
          <cell r="JM112">
            <v>0</v>
          </cell>
          <cell r="JN112">
            <v>126.196</v>
          </cell>
          <cell r="JO112">
            <v>126.196</v>
          </cell>
          <cell r="JP112">
            <v>0</v>
          </cell>
          <cell r="JQ112">
            <v>0</v>
          </cell>
          <cell r="JR112">
            <v>1</v>
          </cell>
          <cell r="JS112">
            <v>0</v>
          </cell>
          <cell r="JT112">
            <v>1</v>
          </cell>
          <cell r="JU112">
            <v>342.77081932999999</v>
          </cell>
          <cell r="JV112">
            <v>0</v>
          </cell>
          <cell r="JW112">
            <v>17.832999999999998</v>
          </cell>
          <cell r="JX112">
            <v>0</v>
          </cell>
          <cell r="JY112">
            <v>250.94800000000001</v>
          </cell>
          <cell r="JZ112">
            <v>250.94800000000001</v>
          </cell>
          <cell r="KA112">
            <v>0</v>
          </cell>
          <cell r="KB112">
            <v>0</v>
          </cell>
          <cell r="KC112">
            <v>32</v>
          </cell>
          <cell r="KD112">
            <v>0</v>
          </cell>
          <cell r="KE112">
            <v>32</v>
          </cell>
          <cell r="KF112">
            <v>694.4617517800001</v>
          </cell>
          <cell r="KG112">
            <v>0</v>
          </cell>
          <cell r="KH112">
            <v>91.14</v>
          </cell>
          <cell r="KI112">
            <v>0</v>
          </cell>
          <cell r="KJ112">
            <v>184.57</v>
          </cell>
          <cell r="KK112">
            <v>184.57</v>
          </cell>
          <cell r="KL112">
            <v>0</v>
          </cell>
          <cell r="KM112">
            <v>0</v>
          </cell>
          <cell r="KN112">
            <v>40</v>
          </cell>
          <cell r="KO112">
            <v>0</v>
          </cell>
          <cell r="KP112">
            <v>40</v>
          </cell>
          <cell r="KQ112">
            <v>2260.7991674700006</v>
          </cell>
          <cell r="KR112">
            <v>0</v>
          </cell>
          <cell r="KS112">
            <v>42.935000000000002</v>
          </cell>
          <cell r="KT112">
            <v>0</v>
          </cell>
          <cell r="KU112">
            <v>136.41400000000002</v>
          </cell>
          <cell r="KV112">
            <v>76.713999999999999</v>
          </cell>
          <cell r="KW112">
            <v>0</v>
          </cell>
          <cell r="KX112">
            <v>59.7</v>
          </cell>
          <cell r="KY112">
            <v>4727</v>
          </cell>
          <cell r="KZ112">
            <v>0</v>
          </cell>
          <cell r="LA112">
            <v>4727</v>
          </cell>
          <cell r="LB112">
            <v>2260.7991674700006</v>
          </cell>
          <cell r="LC112">
            <v>0</v>
          </cell>
          <cell r="LD112">
            <v>42.935000000000002</v>
          </cell>
          <cell r="LE112">
            <v>0</v>
          </cell>
          <cell r="LF112">
            <v>136.41400000000002</v>
          </cell>
          <cell r="LG112">
            <v>76.713999999999999</v>
          </cell>
          <cell r="LH112">
            <v>0</v>
          </cell>
          <cell r="LI112">
            <v>59.7</v>
          </cell>
          <cell r="LJ112">
            <v>4727</v>
          </cell>
          <cell r="LK112">
            <v>0</v>
          </cell>
          <cell r="LL112">
            <v>4727</v>
          </cell>
          <cell r="LQ112">
            <v>0</v>
          </cell>
          <cell r="LR112">
            <v>165.4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19358.295430747363</v>
          </cell>
          <cell r="OV112">
            <v>1030.1889999999999</v>
          </cell>
          <cell r="OW112">
            <v>253.26600000000002</v>
          </cell>
          <cell r="OX112">
            <v>0</v>
          </cell>
          <cell r="OY112">
            <v>14426</v>
          </cell>
          <cell r="OZ112">
            <v>5437.2622816000003</v>
          </cell>
        </row>
        <row r="113">
          <cell r="A113" t="str">
            <v>Г</v>
          </cell>
          <cell r="B113" t="str">
            <v>1.2.1.3.4</v>
          </cell>
          <cell r="C113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3932.6022027855006</v>
          </cell>
          <cell r="K113">
            <v>0</v>
          </cell>
          <cell r="L113">
            <v>3932.6022027855006</v>
          </cell>
          <cell r="M113">
            <v>818.12398278000001</v>
          </cell>
          <cell r="N113">
            <v>0</v>
          </cell>
          <cell r="O113">
            <v>245.11748446749993</v>
          </cell>
          <cell r="P113">
            <v>749.55393913499995</v>
          </cell>
          <cell r="Q113">
            <v>2119.8067964030001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2648.4101105499999</v>
          </cell>
          <cell r="DH113">
            <v>0</v>
          </cell>
          <cell r="DI113">
            <v>2648.4101105499999</v>
          </cell>
          <cell r="DJ113">
            <v>221.79169244000005</v>
          </cell>
          <cell r="DK113">
            <v>951.39924857999995</v>
          </cell>
          <cell r="DL113">
            <v>1337.37306115</v>
          </cell>
          <cell r="DM113">
            <v>137.84610837999995</v>
          </cell>
          <cell r="DN113">
            <v>7232.8990647759756</v>
          </cell>
          <cell r="DS113">
            <v>221.07634505263158</v>
          </cell>
          <cell r="DT113">
            <v>970.22431536842123</v>
          </cell>
          <cell r="DU113">
            <v>982.58513645830863</v>
          </cell>
          <cell r="DV113">
            <v>5059.0132678966138</v>
          </cell>
          <cell r="DW113">
            <v>5059.0132678966138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3466.8500087699999</v>
          </cell>
          <cell r="ED113">
            <v>36.684146650000002</v>
          </cell>
          <cell r="EE113">
            <v>1997.2028118200003</v>
          </cell>
          <cell r="EF113">
            <v>1190.2507855899999</v>
          </cell>
          <cell r="EG113">
            <v>242.71226471</v>
          </cell>
          <cell r="EH113">
            <v>210.02252780000003</v>
          </cell>
          <cell r="EI113">
            <v>3.2610385900000001</v>
          </cell>
          <cell r="EJ113">
            <v>51.45580812</v>
          </cell>
          <cell r="EK113">
            <v>131.85455195</v>
          </cell>
          <cell r="EL113">
            <v>23.451129139999999</v>
          </cell>
          <cell r="EM113">
            <v>921.71309960000008</v>
          </cell>
          <cell r="EN113">
            <v>14.308171959999999</v>
          </cell>
          <cell r="EO113">
            <v>284.17694648000003</v>
          </cell>
          <cell r="EP113">
            <v>537.84153619999995</v>
          </cell>
          <cell r="EQ113">
            <v>85.386444959999992</v>
          </cell>
          <cell r="ER113">
            <v>933.33469089999994</v>
          </cell>
          <cell r="ES113">
            <v>7.9436274600000001</v>
          </cell>
          <cell r="ET113">
            <v>776.0449337099999</v>
          </cell>
          <cell r="EU113">
            <v>97.98565576</v>
          </cell>
          <cell r="EV113">
            <v>51.360473970000008</v>
          </cell>
          <cell r="EW113">
            <v>1401.7796904700001</v>
          </cell>
          <cell r="EX113">
            <v>11.171308639999999</v>
          </cell>
          <cell r="EY113">
            <v>885.52512351000007</v>
          </cell>
          <cell r="EZ113">
            <v>422.56904168</v>
          </cell>
          <cell r="FA113">
            <v>82.514216639999972</v>
          </cell>
          <cell r="FB113">
            <v>1401.7796904700001</v>
          </cell>
          <cell r="FC113">
            <v>11.171308639999999</v>
          </cell>
          <cell r="FD113">
            <v>885.52512351000007</v>
          </cell>
          <cell r="FE113">
            <v>422.56904168</v>
          </cell>
          <cell r="FF113">
            <v>82.514216639999972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410.43100000000004</v>
          </cell>
          <cell r="FQ113">
            <v>0</v>
          </cell>
          <cell r="FR113">
            <v>1452.1193482625131</v>
          </cell>
          <cell r="FS113">
            <v>1310.5793482625131</v>
          </cell>
          <cell r="FT113">
            <v>73.739999999999995</v>
          </cell>
          <cell r="FU113">
            <v>67.8</v>
          </cell>
          <cell r="FV113">
            <v>123369</v>
          </cell>
          <cell r="FW113">
            <v>0</v>
          </cell>
          <cell r="FX113">
            <v>123369</v>
          </cell>
          <cell r="FZ113">
            <v>758.40588715000001</v>
          </cell>
          <cell r="GA113">
            <v>0</v>
          </cell>
          <cell r="GB113">
            <v>14.109</v>
          </cell>
          <cell r="GC113">
            <v>0</v>
          </cell>
          <cell r="GD113">
            <v>323.55900000000003</v>
          </cell>
          <cell r="GE113">
            <v>323.55900000000003</v>
          </cell>
          <cell r="GF113">
            <v>0</v>
          </cell>
          <cell r="GG113">
            <v>0</v>
          </cell>
          <cell r="GH113">
            <v>5039</v>
          </cell>
          <cell r="GI113">
            <v>0</v>
          </cell>
          <cell r="GJ113">
            <v>5039</v>
          </cell>
          <cell r="GK113">
            <v>3254.0160665748567</v>
          </cell>
          <cell r="GL113">
            <v>0</v>
          </cell>
          <cell r="GM113">
            <v>148.66199999999998</v>
          </cell>
          <cell r="GN113">
            <v>0</v>
          </cell>
          <cell r="GO113">
            <v>719.05332527825828</v>
          </cell>
          <cell r="GP113">
            <v>657.83932527825834</v>
          </cell>
          <cell r="GQ113">
            <v>0</v>
          </cell>
          <cell r="GR113">
            <v>61.213999999999999</v>
          </cell>
          <cell r="GS113">
            <v>2276</v>
          </cell>
          <cell r="GT113">
            <v>0</v>
          </cell>
          <cell r="GU113">
            <v>2276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0</v>
          </cell>
          <cell r="HS113">
            <v>0</v>
          </cell>
          <cell r="HT113">
            <v>0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0</v>
          </cell>
          <cell r="IA113">
            <v>0</v>
          </cell>
          <cell r="IB113">
            <v>0</v>
          </cell>
          <cell r="IC113">
            <v>3254.0160665748567</v>
          </cell>
          <cell r="ID113">
            <v>0</v>
          </cell>
          <cell r="IE113">
            <v>148.66199999999998</v>
          </cell>
          <cell r="IF113">
            <v>0</v>
          </cell>
          <cell r="IG113">
            <v>719.05332527825828</v>
          </cell>
          <cell r="IH113">
            <v>657.83932527825834</v>
          </cell>
          <cell r="II113">
            <v>0</v>
          </cell>
          <cell r="IJ113">
            <v>61.213999999999999</v>
          </cell>
          <cell r="IK113">
            <v>2276</v>
          </cell>
          <cell r="IL113">
            <v>0</v>
          </cell>
          <cell r="IM113">
            <v>2276</v>
          </cell>
          <cell r="IN113">
            <v>3254.0160665748567</v>
          </cell>
          <cell r="IO113">
            <v>0</v>
          </cell>
          <cell r="IP113">
            <v>148.66199999999998</v>
          </cell>
          <cell r="IQ113">
            <v>0</v>
          </cell>
          <cell r="IR113">
            <v>719.05332527825828</v>
          </cell>
          <cell r="IS113">
            <v>657.83932527825834</v>
          </cell>
          <cell r="IT113">
            <v>0</v>
          </cell>
          <cell r="IU113">
            <v>61.213999999999999</v>
          </cell>
          <cell r="IV113">
            <v>2276</v>
          </cell>
          <cell r="IW113">
            <v>0</v>
          </cell>
          <cell r="IX113">
            <v>2276</v>
          </cell>
          <cell r="IY113">
            <v>3464.8544089900006</v>
          </cell>
          <cell r="IZ113">
            <v>0</v>
          </cell>
          <cell r="JA113">
            <v>158.99700000000001</v>
          </cell>
          <cell r="JB113">
            <v>0</v>
          </cell>
          <cell r="JC113">
            <v>698.12799999999993</v>
          </cell>
          <cell r="JD113">
            <v>638.42799999999988</v>
          </cell>
          <cell r="JE113">
            <v>0</v>
          </cell>
          <cell r="JF113">
            <v>59.7</v>
          </cell>
          <cell r="JG113">
            <v>4800</v>
          </cell>
          <cell r="JH113">
            <v>0</v>
          </cell>
          <cell r="JI113">
            <v>4800</v>
          </cell>
          <cell r="JJ113">
            <v>166.82267041</v>
          </cell>
          <cell r="JK113">
            <v>0</v>
          </cell>
          <cell r="JL113">
            <v>7.0890000000000004</v>
          </cell>
          <cell r="JM113">
            <v>0</v>
          </cell>
          <cell r="JN113">
            <v>126.196</v>
          </cell>
          <cell r="JO113">
            <v>126.196</v>
          </cell>
          <cell r="JP113">
            <v>0</v>
          </cell>
          <cell r="JQ113">
            <v>0</v>
          </cell>
          <cell r="JR113">
            <v>1</v>
          </cell>
          <cell r="JS113">
            <v>0</v>
          </cell>
          <cell r="JT113">
            <v>1</v>
          </cell>
          <cell r="JU113">
            <v>342.77081932999999</v>
          </cell>
          <cell r="JV113">
            <v>0</v>
          </cell>
          <cell r="JW113">
            <v>17.832999999999998</v>
          </cell>
          <cell r="JX113">
            <v>0</v>
          </cell>
          <cell r="JY113">
            <v>250.94800000000001</v>
          </cell>
          <cell r="JZ113">
            <v>250.94800000000001</v>
          </cell>
          <cell r="KA113">
            <v>0</v>
          </cell>
          <cell r="KB113">
            <v>0</v>
          </cell>
          <cell r="KC113">
            <v>32</v>
          </cell>
          <cell r="KD113">
            <v>0</v>
          </cell>
          <cell r="KE113">
            <v>32</v>
          </cell>
          <cell r="KF113">
            <v>694.4617517800001</v>
          </cell>
          <cell r="KG113">
            <v>0</v>
          </cell>
          <cell r="KH113">
            <v>91.14</v>
          </cell>
          <cell r="KI113">
            <v>0</v>
          </cell>
          <cell r="KJ113">
            <v>184.57</v>
          </cell>
          <cell r="KK113">
            <v>184.57</v>
          </cell>
          <cell r="KL113">
            <v>0</v>
          </cell>
          <cell r="KM113">
            <v>0</v>
          </cell>
          <cell r="KN113">
            <v>40</v>
          </cell>
          <cell r="KO113">
            <v>0</v>
          </cell>
          <cell r="KP113">
            <v>40</v>
          </cell>
          <cell r="KQ113">
            <v>2260.7991674700006</v>
          </cell>
          <cell r="KR113">
            <v>0</v>
          </cell>
          <cell r="KS113">
            <v>42.935000000000002</v>
          </cell>
          <cell r="KT113">
            <v>0</v>
          </cell>
          <cell r="KU113">
            <v>136.41400000000002</v>
          </cell>
          <cell r="KV113">
            <v>76.713999999999999</v>
          </cell>
          <cell r="KW113">
            <v>0</v>
          </cell>
          <cell r="KX113">
            <v>59.7</v>
          </cell>
          <cell r="KY113">
            <v>4727</v>
          </cell>
          <cell r="KZ113">
            <v>0</v>
          </cell>
          <cell r="LA113">
            <v>4727</v>
          </cell>
          <cell r="LB113">
            <v>2260.7991674700006</v>
          </cell>
          <cell r="LC113">
            <v>0</v>
          </cell>
          <cell r="LD113">
            <v>42.935000000000002</v>
          </cell>
          <cell r="LE113">
            <v>0</v>
          </cell>
          <cell r="LF113">
            <v>136.41400000000002</v>
          </cell>
          <cell r="LG113">
            <v>76.713999999999999</v>
          </cell>
          <cell r="LH113">
            <v>0</v>
          </cell>
          <cell r="LI113">
            <v>59.7</v>
          </cell>
          <cell r="LJ113">
            <v>4727</v>
          </cell>
          <cell r="LK113">
            <v>0</v>
          </cell>
          <cell r="LL113">
            <v>4727</v>
          </cell>
          <cell r="LQ113">
            <v>0</v>
          </cell>
          <cell r="LR113">
            <v>165.4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19358.295430747363</v>
          </cell>
          <cell r="OV113">
            <v>1030.1889999999999</v>
          </cell>
          <cell r="OW113">
            <v>253.26600000000002</v>
          </cell>
          <cell r="OX113">
            <v>0</v>
          </cell>
          <cell r="OY113">
            <v>14426</v>
          </cell>
          <cell r="OZ113">
            <v>5437.2622816000003</v>
          </cell>
        </row>
        <row r="114">
          <cell r="A114" t="str">
            <v>Г</v>
          </cell>
          <cell r="B114" t="str">
            <v>1.2.1.3.5</v>
          </cell>
          <cell r="C114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3932.6022027855006</v>
          </cell>
          <cell r="K114">
            <v>0</v>
          </cell>
          <cell r="L114">
            <v>3932.6022027855006</v>
          </cell>
          <cell r="M114">
            <v>818.12398278000001</v>
          </cell>
          <cell r="N114">
            <v>0</v>
          </cell>
          <cell r="O114">
            <v>245.11748446749993</v>
          </cell>
          <cell r="P114">
            <v>749.55393913499995</v>
          </cell>
          <cell r="Q114">
            <v>2119.8067964030001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2648.4101105499999</v>
          </cell>
          <cell r="DH114">
            <v>0</v>
          </cell>
          <cell r="DI114">
            <v>2648.4101105499999</v>
          </cell>
          <cell r="DJ114">
            <v>221.79169244000005</v>
          </cell>
          <cell r="DK114">
            <v>951.39924857999995</v>
          </cell>
          <cell r="DL114">
            <v>1337.37306115</v>
          </cell>
          <cell r="DM114">
            <v>137.84610837999995</v>
          </cell>
          <cell r="DN114">
            <v>7232.8990647759756</v>
          </cell>
          <cell r="DS114">
            <v>221.07634505263158</v>
          </cell>
          <cell r="DT114">
            <v>970.22431536842123</v>
          </cell>
          <cell r="DU114">
            <v>982.58513645830863</v>
          </cell>
          <cell r="DV114">
            <v>5059.0132678966138</v>
          </cell>
          <cell r="DW114">
            <v>5059.0132678966138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3466.8500087699999</v>
          </cell>
          <cell r="ED114">
            <v>36.684146650000002</v>
          </cell>
          <cell r="EE114">
            <v>1997.2028118200003</v>
          </cell>
          <cell r="EF114">
            <v>1190.2507855899999</v>
          </cell>
          <cell r="EG114">
            <v>242.71226471</v>
          </cell>
          <cell r="EH114">
            <v>210.02252780000003</v>
          </cell>
          <cell r="EI114">
            <v>3.2610385900000001</v>
          </cell>
          <cell r="EJ114">
            <v>51.45580812</v>
          </cell>
          <cell r="EK114">
            <v>131.85455195</v>
          </cell>
          <cell r="EL114">
            <v>23.451129139999999</v>
          </cell>
          <cell r="EM114">
            <v>921.71309960000008</v>
          </cell>
          <cell r="EN114">
            <v>14.308171959999999</v>
          </cell>
          <cell r="EO114">
            <v>284.17694648000003</v>
          </cell>
          <cell r="EP114">
            <v>537.84153619999995</v>
          </cell>
          <cell r="EQ114">
            <v>85.386444959999992</v>
          </cell>
          <cell r="ER114">
            <v>933.33469089999994</v>
          </cell>
          <cell r="ES114">
            <v>7.9436274600000001</v>
          </cell>
          <cell r="ET114">
            <v>776.0449337099999</v>
          </cell>
          <cell r="EU114">
            <v>97.98565576</v>
          </cell>
          <cell r="EV114">
            <v>51.360473970000008</v>
          </cell>
          <cell r="EW114">
            <v>1401.7796904700001</v>
          </cell>
          <cell r="EX114">
            <v>11.171308639999999</v>
          </cell>
          <cell r="EY114">
            <v>885.52512351000007</v>
          </cell>
          <cell r="EZ114">
            <v>422.56904168</v>
          </cell>
          <cell r="FA114">
            <v>82.514216639999972</v>
          </cell>
          <cell r="FB114">
            <v>1401.7796904700001</v>
          </cell>
          <cell r="FC114">
            <v>11.171308639999999</v>
          </cell>
          <cell r="FD114">
            <v>885.52512351000007</v>
          </cell>
          <cell r="FE114">
            <v>422.56904168</v>
          </cell>
          <cell r="FF114">
            <v>82.514216639999972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410.43100000000004</v>
          </cell>
          <cell r="FQ114">
            <v>0</v>
          </cell>
          <cell r="FR114">
            <v>1452.1193482625131</v>
          </cell>
          <cell r="FS114">
            <v>1310.5793482625131</v>
          </cell>
          <cell r="FT114">
            <v>73.739999999999995</v>
          </cell>
          <cell r="FU114">
            <v>67.8</v>
          </cell>
          <cell r="FV114">
            <v>123369</v>
          </cell>
          <cell r="FW114">
            <v>0</v>
          </cell>
          <cell r="FX114">
            <v>123369</v>
          </cell>
          <cell r="FZ114">
            <v>758.40588715000001</v>
          </cell>
          <cell r="GA114">
            <v>0</v>
          </cell>
          <cell r="GB114">
            <v>14.109</v>
          </cell>
          <cell r="GC114">
            <v>0</v>
          </cell>
          <cell r="GD114">
            <v>323.55900000000003</v>
          </cell>
          <cell r="GE114">
            <v>323.55900000000003</v>
          </cell>
          <cell r="GF114">
            <v>0</v>
          </cell>
          <cell r="GG114">
            <v>0</v>
          </cell>
          <cell r="GH114">
            <v>5039</v>
          </cell>
          <cell r="GI114">
            <v>0</v>
          </cell>
          <cell r="GJ114">
            <v>5039</v>
          </cell>
          <cell r="GK114">
            <v>3254.0160665748567</v>
          </cell>
          <cell r="GL114">
            <v>0</v>
          </cell>
          <cell r="GM114">
            <v>148.66199999999998</v>
          </cell>
          <cell r="GN114">
            <v>0</v>
          </cell>
          <cell r="GO114">
            <v>719.05332527825828</v>
          </cell>
          <cell r="GP114">
            <v>657.83932527825834</v>
          </cell>
          <cell r="GQ114">
            <v>0</v>
          </cell>
          <cell r="GR114">
            <v>61.213999999999999</v>
          </cell>
          <cell r="GS114">
            <v>2276</v>
          </cell>
          <cell r="GT114">
            <v>0</v>
          </cell>
          <cell r="GU114">
            <v>2276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0</v>
          </cell>
          <cell r="HS114">
            <v>0</v>
          </cell>
          <cell r="HT114">
            <v>0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0</v>
          </cell>
          <cell r="IA114">
            <v>0</v>
          </cell>
          <cell r="IB114">
            <v>0</v>
          </cell>
          <cell r="IC114">
            <v>3254.0160665748567</v>
          </cell>
          <cell r="ID114">
            <v>0</v>
          </cell>
          <cell r="IE114">
            <v>148.66199999999998</v>
          </cell>
          <cell r="IF114">
            <v>0</v>
          </cell>
          <cell r="IG114">
            <v>719.05332527825828</v>
          </cell>
          <cell r="IH114">
            <v>657.83932527825834</v>
          </cell>
          <cell r="II114">
            <v>0</v>
          </cell>
          <cell r="IJ114">
            <v>61.213999999999999</v>
          </cell>
          <cell r="IK114">
            <v>2276</v>
          </cell>
          <cell r="IL114">
            <v>0</v>
          </cell>
          <cell r="IM114">
            <v>2276</v>
          </cell>
          <cell r="IN114">
            <v>3254.0160665748567</v>
          </cell>
          <cell r="IO114">
            <v>0</v>
          </cell>
          <cell r="IP114">
            <v>148.66199999999998</v>
          </cell>
          <cell r="IQ114">
            <v>0</v>
          </cell>
          <cell r="IR114">
            <v>719.05332527825828</v>
          </cell>
          <cell r="IS114">
            <v>657.83932527825834</v>
          </cell>
          <cell r="IT114">
            <v>0</v>
          </cell>
          <cell r="IU114">
            <v>61.213999999999999</v>
          </cell>
          <cell r="IV114">
            <v>2276</v>
          </cell>
          <cell r="IW114">
            <v>0</v>
          </cell>
          <cell r="IX114">
            <v>2276</v>
          </cell>
          <cell r="IY114">
            <v>3464.8544089900006</v>
          </cell>
          <cell r="IZ114">
            <v>0</v>
          </cell>
          <cell r="JA114">
            <v>158.99700000000001</v>
          </cell>
          <cell r="JB114">
            <v>0</v>
          </cell>
          <cell r="JC114">
            <v>698.12799999999993</v>
          </cell>
          <cell r="JD114">
            <v>638.42799999999988</v>
          </cell>
          <cell r="JE114">
            <v>0</v>
          </cell>
          <cell r="JF114">
            <v>59.7</v>
          </cell>
          <cell r="JG114">
            <v>4800</v>
          </cell>
          <cell r="JH114">
            <v>0</v>
          </cell>
          <cell r="JI114">
            <v>4800</v>
          </cell>
          <cell r="JJ114">
            <v>166.82267041</v>
          </cell>
          <cell r="JK114">
            <v>0</v>
          </cell>
          <cell r="JL114">
            <v>7.0890000000000004</v>
          </cell>
          <cell r="JM114">
            <v>0</v>
          </cell>
          <cell r="JN114">
            <v>126.196</v>
          </cell>
          <cell r="JO114">
            <v>126.196</v>
          </cell>
          <cell r="JP114">
            <v>0</v>
          </cell>
          <cell r="JQ114">
            <v>0</v>
          </cell>
          <cell r="JR114">
            <v>1</v>
          </cell>
          <cell r="JS114">
            <v>0</v>
          </cell>
          <cell r="JT114">
            <v>1</v>
          </cell>
          <cell r="JU114">
            <v>342.77081932999999</v>
          </cell>
          <cell r="JV114">
            <v>0</v>
          </cell>
          <cell r="JW114">
            <v>17.832999999999998</v>
          </cell>
          <cell r="JX114">
            <v>0</v>
          </cell>
          <cell r="JY114">
            <v>250.94800000000001</v>
          </cell>
          <cell r="JZ114">
            <v>250.94800000000001</v>
          </cell>
          <cell r="KA114">
            <v>0</v>
          </cell>
          <cell r="KB114">
            <v>0</v>
          </cell>
          <cell r="KC114">
            <v>32</v>
          </cell>
          <cell r="KD114">
            <v>0</v>
          </cell>
          <cell r="KE114">
            <v>32</v>
          </cell>
          <cell r="KF114">
            <v>694.4617517800001</v>
          </cell>
          <cell r="KG114">
            <v>0</v>
          </cell>
          <cell r="KH114">
            <v>91.14</v>
          </cell>
          <cell r="KI114">
            <v>0</v>
          </cell>
          <cell r="KJ114">
            <v>184.57</v>
          </cell>
          <cell r="KK114">
            <v>184.57</v>
          </cell>
          <cell r="KL114">
            <v>0</v>
          </cell>
          <cell r="KM114">
            <v>0</v>
          </cell>
          <cell r="KN114">
            <v>40</v>
          </cell>
          <cell r="KO114">
            <v>0</v>
          </cell>
          <cell r="KP114">
            <v>40</v>
          </cell>
          <cell r="KQ114">
            <v>2260.7991674700006</v>
          </cell>
          <cell r="KR114">
            <v>0</v>
          </cell>
          <cell r="KS114">
            <v>42.935000000000002</v>
          </cell>
          <cell r="KT114">
            <v>0</v>
          </cell>
          <cell r="KU114">
            <v>136.41400000000002</v>
          </cell>
          <cell r="KV114">
            <v>76.713999999999999</v>
          </cell>
          <cell r="KW114">
            <v>0</v>
          </cell>
          <cell r="KX114">
            <v>59.7</v>
          </cell>
          <cell r="KY114">
            <v>4727</v>
          </cell>
          <cell r="KZ114">
            <v>0</v>
          </cell>
          <cell r="LA114">
            <v>4727</v>
          </cell>
          <cell r="LB114">
            <v>2260.7991674700006</v>
          </cell>
          <cell r="LC114">
            <v>0</v>
          </cell>
          <cell r="LD114">
            <v>42.935000000000002</v>
          </cell>
          <cell r="LE114">
            <v>0</v>
          </cell>
          <cell r="LF114">
            <v>136.41400000000002</v>
          </cell>
          <cell r="LG114">
            <v>76.713999999999999</v>
          </cell>
          <cell r="LH114">
            <v>0</v>
          </cell>
          <cell r="LI114">
            <v>59.7</v>
          </cell>
          <cell r="LJ114">
            <v>4727</v>
          </cell>
          <cell r="LK114">
            <v>0</v>
          </cell>
          <cell r="LL114">
            <v>4727</v>
          </cell>
          <cell r="LQ114">
            <v>0</v>
          </cell>
          <cell r="LR114">
            <v>165.4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19358.295430747363</v>
          </cell>
          <cell r="OV114">
            <v>1030.1889999999999</v>
          </cell>
          <cell r="OW114">
            <v>253.26600000000002</v>
          </cell>
          <cell r="OX114">
            <v>0</v>
          </cell>
          <cell r="OY114">
            <v>14426</v>
          </cell>
          <cell r="OZ114">
            <v>5437.2622816000003</v>
          </cell>
        </row>
        <row r="115">
          <cell r="A115" t="str">
            <v>Г</v>
          </cell>
          <cell r="B115" t="str">
            <v>1.2.1.4</v>
          </cell>
          <cell r="C115" t="str">
            <v>Подключение объектов теплоснабжения к системам теплоснабжения,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3932.6022027855006</v>
          </cell>
          <cell r="K115">
            <v>0</v>
          </cell>
          <cell r="L115">
            <v>3932.6022027855006</v>
          </cell>
          <cell r="M115">
            <v>818.12398278000001</v>
          </cell>
          <cell r="N115">
            <v>0</v>
          </cell>
          <cell r="O115">
            <v>245.11748446749993</v>
          </cell>
          <cell r="P115">
            <v>749.55393913499995</v>
          </cell>
          <cell r="Q115">
            <v>2119.8067964030001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2648.4101105499999</v>
          </cell>
          <cell r="DH115">
            <v>0</v>
          </cell>
          <cell r="DI115">
            <v>2648.4101105499999</v>
          </cell>
          <cell r="DJ115">
            <v>221.79169244000005</v>
          </cell>
          <cell r="DK115">
            <v>951.39924857999995</v>
          </cell>
          <cell r="DL115">
            <v>1337.37306115</v>
          </cell>
          <cell r="DM115">
            <v>137.84610837999995</v>
          </cell>
          <cell r="DN115">
            <v>7232.8990647759756</v>
          </cell>
          <cell r="DS115">
            <v>221.07634505263158</v>
          </cell>
          <cell r="DT115">
            <v>970.22431536842123</v>
          </cell>
          <cell r="DU115">
            <v>982.58513645830863</v>
          </cell>
          <cell r="DV115">
            <v>5059.0132678966138</v>
          </cell>
          <cell r="DW115">
            <v>5059.0132678966138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3466.8500087699999</v>
          </cell>
          <cell r="ED115">
            <v>36.684146650000002</v>
          </cell>
          <cell r="EE115">
            <v>1997.2028118200003</v>
          </cell>
          <cell r="EF115">
            <v>1190.2507855899999</v>
          </cell>
          <cell r="EG115">
            <v>242.71226471</v>
          </cell>
          <cell r="EH115">
            <v>210.02252780000003</v>
          </cell>
          <cell r="EI115">
            <v>3.2610385900000001</v>
          </cell>
          <cell r="EJ115">
            <v>51.45580812</v>
          </cell>
          <cell r="EK115">
            <v>131.85455195</v>
          </cell>
          <cell r="EL115">
            <v>23.451129139999999</v>
          </cell>
          <cell r="EM115">
            <v>921.71309960000008</v>
          </cell>
          <cell r="EN115">
            <v>14.308171959999999</v>
          </cell>
          <cell r="EO115">
            <v>284.17694648000003</v>
          </cell>
          <cell r="EP115">
            <v>537.84153619999995</v>
          </cell>
          <cell r="EQ115">
            <v>85.386444959999992</v>
          </cell>
          <cell r="ER115">
            <v>933.33469089999994</v>
          </cell>
          <cell r="ES115">
            <v>7.9436274600000001</v>
          </cell>
          <cell r="ET115">
            <v>776.0449337099999</v>
          </cell>
          <cell r="EU115">
            <v>97.98565576</v>
          </cell>
          <cell r="EV115">
            <v>51.360473970000008</v>
          </cell>
          <cell r="EW115">
            <v>1401.7796904700001</v>
          </cell>
          <cell r="EX115">
            <v>11.171308639999999</v>
          </cell>
          <cell r="EY115">
            <v>885.52512351000007</v>
          </cell>
          <cell r="EZ115">
            <v>422.56904168</v>
          </cell>
          <cell r="FA115">
            <v>82.514216639999972</v>
          </cell>
          <cell r="FB115">
            <v>1401.7796904700001</v>
          </cell>
          <cell r="FC115">
            <v>11.171308639999999</v>
          </cell>
          <cell r="FD115">
            <v>885.52512351000007</v>
          </cell>
          <cell r="FE115">
            <v>422.56904168</v>
          </cell>
          <cell r="FF115">
            <v>82.514216639999972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410.43100000000004</v>
          </cell>
          <cell r="FQ115">
            <v>0</v>
          </cell>
          <cell r="FR115">
            <v>1452.1193482625131</v>
          </cell>
          <cell r="FS115">
            <v>1310.5793482625131</v>
          </cell>
          <cell r="FT115">
            <v>73.739999999999995</v>
          </cell>
          <cell r="FU115">
            <v>67.8</v>
          </cell>
          <cell r="FV115">
            <v>123369</v>
          </cell>
          <cell r="FW115">
            <v>0</v>
          </cell>
          <cell r="FX115">
            <v>123369</v>
          </cell>
          <cell r="FZ115">
            <v>758.40588715000001</v>
          </cell>
          <cell r="GA115">
            <v>0</v>
          </cell>
          <cell r="GB115">
            <v>14.109</v>
          </cell>
          <cell r="GC115">
            <v>0</v>
          </cell>
          <cell r="GD115">
            <v>323.55900000000003</v>
          </cell>
          <cell r="GE115">
            <v>323.55900000000003</v>
          </cell>
          <cell r="GF115">
            <v>0</v>
          </cell>
          <cell r="GG115">
            <v>0</v>
          </cell>
          <cell r="GH115">
            <v>5039</v>
          </cell>
          <cell r="GI115">
            <v>0</v>
          </cell>
          <cell r="GJ115">
            <v>5039</v>
          </cell>
          <cell r="GK115">
            <v>3254.0160665748567</v>
          </cell>
          <cell r="GL115">
            <v>0</v>
          </cell>
          <cell r="GM115">
            <v>148.66199999999998</v>
          </cell>
          <cell r="GN115">
            <v>0</v>
          </cell>
          <cell r="GO115">
            <v>719.05332527825828</v>
          </cell>
          <cell r="GP115">
            <v>657.83932527825834</v>
          </cell>
          <cell r="GQ115">
            <v>0</v>
          </cell>
          <cell r="GR115">
            <v>61.213999999999999</v>
          </cell>
          <cell r="GS115">
            <v>2276</v>
          </cell>
          <cell r="GT115">
            <v>0</v>
          </cell>
          <cell r="GU115">
            <v>2276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0</v>
          </cell>
          <cell r="HS115">
            <v>0</v>
          </cell>
          <cell r="HT115">
            <v>0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0</v>
          </cell>
          <cell r="IA115">
            <v>0</v>
          </cell>
          <cell r="IB115">
            <v>0</v>
          </cell>
          <cell r="IC115">
            <v>3254.0160665748567</v>
          </cell>
          <cell r="ID115">
            <v>0</v>
          </cell>
          <cell r="IE115">
            <v>148.66199999999998</v>
          </cell>
          <cell r="IF115">
            <v>0</v>
          </cell>
          <cell r="IG115">
            <v>719.05332527825828</v>
          </cell>
          <cell r="IH115">
            <v>657.83932527825834</v>
          </cell>
          <cell r="II115">
            <v>0</v>
          </cell>
          <cell r="IJ115">
            <v>61.213999999999999</v>
          </cell>
          <cell r="IK115">
            <v>2276</v>
          </cell>
          <cell r="IL115">
            <v>0</v>
          </cell>
          <cell r="IM115">
            <v>2276</v>
          </cell>
          <cell r="IN115">
            <v>3254.0160665748567</v>
          </cell>
          <cell r="IO115">
            <v>0</v>
          </cell>
          <cell r="IP115">
            <v>148.66199999999998</v>
          </cell>
          <cell r="IQ115">
            <v>0</v>
          </cell>
          <cell r="IR115">
            <v>719.05332527825828</v>
          </cell>
          <cell r="IS115">
            <v>657.83932527825834</v>
          </cell>
          <cell r="IT115">
            <v>0</v>
          </cell>
          <cell r="IU115">
            <v>61.213999999999999</v>
          </cell>
          <cell r="IV115">
            <v>2276</v>
          </cell>
          <cell r="IW115">
            <v>0</v>
          </cell>
          <cell r="IX115">
            <v>2276</v>
          </cell>
          <cell r="IY115">
            <v>3464.8544089900006</v>
          </cell>
          <cell r="IZ115">
            <v>0</v>
          </cell>
          <cell r="JA115">
            <v>158.99700000000001</v>
          </cell>
          <cell r="JB115">
            <v>0</v>
          </cell>
          <cell r="JC115">
            <v>698.12799999999993</v>
          </cell>
          <cell r="JD115">
            <v>638.42799999999988</v>
          </cell>
          <cell r="JE115">
            <v>0</v>
          </cell>
          <cell r="JF115">
            <v>59.7</v>
          </cell>
          <cell r="JG115">
            <v>4800</v>
          </cell>
          <cell r="JH115">
            <v>0</v>
          </cell>
          <cell r="JI115">
            <v>4800</v>
          </cell>
          <cell r="JJ115">
            <v>166.82267041</v>
          </cell>
          <cell r="JK115">
            <v>0</v>
          </cell>
          <cell r="JL115">
            <v>7.0890000000000004</v>
          </cell>
          <cell r="JM115">
            <v>0</v>
          </cell>
          <cell r="JN115">
            <v>126.196</v>
          </cell>
          <cell r="JO115">
            <v>126.196</v>
          </cell>
          <cell r="JP115">
            <v>0</v>
          </cell>
          <cell r="JQ115">
            <v>0</v>
          </cell>
          <cell r="JR115">
            <v>1</v>
          </cell>
          <cell r="JS115">
            <v>0</v>
          </cell>
          <cell r="JT115">
            <v>1</v>
          </cell>
          <cell r="JU115">
            <v>342.77081932999999</v>
          </cell>
          <cell r="JV115">
            <v>0</v>
          </cell>
          <cell r="JW115">
            <v>17.832999999999998</v>
          </cell>
          <cell r="JX115">
            <v>0</v>
          </cell>
          <cell r="JY115">
            <v>250.94800000000001</v>
          </cell>
          <cell r="JZ115">
            <v>250.94800000000001</v>
          </cell>
          <cell r="KA115">
            <v>0</v>
          </cell>
          <cell r="KB115">
            <v>0</v>
          </cell>
          <cell r="KC115">
            <v>32</v>
          </cell>
          <cell r="KD115">
            <v>0</v>
          </cell>
          <cell r="KE115">
            <v>32</v>
          </cell>
          <cell r="KF115">
            <v>694.4617517800001</v>
          </cell>
          <cell r="KG115">
            <v>0</v>
          </cell>
          <cell r="KH115">
            <v>91.14</v>
          </cell>
          <cell r="KI115">
            <v>0</v>
          </cell>
          <cell r="KJ115">
            <v>184.57</v>
          </cell>
          <cell r="KK115">
            <v>184.57</v>
          </cell>
          <cell r="KL115">
            <v>0</v>
          </cell>
          <cell r="KM115">
            <v>0</v>
          </cell>
          <cell r="KN115">
            <v>40</v>
          </cell>
          <cell r="KO115">
            <v>0</v>
          </cell>
          <cell r="KP115">
            <v>40</v>
          </cell>
          <cell r="KQ115">
            <v>2260.7991674700006</v>
          </cell>
          <cell r="KR115">
            <v>0</v>
          </cell>
          <cell r="KS115">
            <v>42.935000000000002</v>
          </cell>
          <cell r="KT115">
            <v>0</v>
          </cell>
          <cell r="KU115">
            <v>136.41400000000002</v>
          </cell>
          <cell r="KV115">
            <v>76.713999999999999</v>
          </cell>
          <cell r="KW115">
            <v>0</v>
          </cell>
          <cell r="KX115">
            <v>59.7</v>
          </cell>
          <cell r="KY115">
            <v>4727</v>
          </cell>
          <cell r="KZ115">
            <v>0</v>
          </cell>
          <cell r="LA115">
            <v>4727</v>
          </cell>
          <cell r="LB115">
            <v>2260.7991674700006</v>
          </cell>
          <cell r="LC115">
            <v>0</v>
          </cell>
          <cell r="LD115">
            <v>42.935000000000002</v>
          </cell>
          <cell r="LE115">
            <v>0</v>
          </cell>
          <cell r="LF115">
            <v>136.41400000000002</v>
          </cell>
          <cell r="LG115">
            <v>76.713999999999999</v>
          </cell>
          <cell r="LH115">
            <v>0</v>
          </cell>
          <cell r="LI115">
            <v>59.7</v>
          </cell>
          <cell r="LJ115">
            <v>4727</v>
          </cell>
          <cell r="LK115">
            <v>0</v>
          </cell>
          <cell r="LL115">
            <v>4727</v>
          </cell>
          <cell r="LQ115">
            <v>0</v>
          </cell>
          <cell r="LR115">
            <v>165.4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19358.295430747363</v>
          </cell>
          <cell r="OV115">
            <v>1030.1889999999999</v>
          </cell>
          <cell r="OW115">
            <v>253.26600000000002</v>
          </cell>
          <cell r="OX115">
            <v>0</v>
          </cell>
          <cell r="OY115">
            <v>14426</v>
          </cell>
          <cell r="OZ115">
            <v>5437.2622816000003</v>
          </cell>
        </row>
        <row r="116">
          <cell r="A116" t="str">
            <v>Г</v>
          </cell>
          <cell r="B116" t="str">
            <v>1.2.2</v>
          </cell>
          <cell r="C116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3932.6022027855006</v>
          </cell>
          <cell r="K116">
            <v>0</v>
          </cell>
          <cell r="L116">
            <v>3932.6022027855006</v>
          </cell>
          <cell r="M116">
            <v>818.12398278000001</v>
          </cell>
          <cell r="N116">
            <v>0</v>
          </cell>
          <cell r="O116">
            <v>245.11748446749993</v>
          </cell>
          <cell r="P116">
            <v>749.55393913499995</v>
          </cell>
          <cell r="Q116">
            <v>2119.8067964030001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2648.4101105499999</v>
          </cell>
          <cell r="DH116">
            <v>0</v>
          </cell>
          <cell r="DI116">
            <v>2648.4101105499999</v>
          </cell>
          <cell r="DJ116">
            <v>221.79169244000005</v>
          </cell>
          <cell r="DK116">
            <v>951.39924857999995</v>
          </cell>
          <cell r="DL116">
            <v>1337.37306115</v>
          </cell>
          <cell r="DM116">
            <v>137.84610837999995</v>
          </cell>
          <cell r="DN116">
            <v>7232.8990647759756</v>
          </cell>
          <cell r="DS116">
            <v>221.07634505263158</v>
          </cell>
          <cell r="DT116">
            <v>970.22431536842123</v>
          </cell>
          <cell r="DU116">
            <v>982.58513645830863</v>
          </cell>
          <cell r="DV116">
            <v>5059.0132678966138</v>
          </cell>
          <cell r="DW116">
            <v>5059.0132678966138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3466.8500087699999</v>
          </cell>
          <cell r="ED116">
            <v>36.684146650000002</v>
          </cell>
          <cell r="EE116">
            <v>1997.2028118200003</v>
          </cell>
          <cell r="EF116">
            <v>1190.2507855899999</v>
          </cell>
          <cell r="EG116">
            <v>242.71226471</v>
          </cell>
          <cell r="EH116">
            <v>210.02252780000003</v>
          </cell>
          <cell r="EI116">
            <v>3.2610385900000001</v>
          </cell>
          <cell r="EJ116">
            <v>51.45580812</v>
          </cell>
          <cell r="EK116">
            <v>131.85455195</v>
          </cell>
          <cell r="EL116">
            <v>23.451129139999999</v>
          </cell>
          <cell r="EM116">
            <v>921.71309960000008</v>
          </cell>
          <cell r="EN116">
            <v>14.308171959999999</v>
          </cell>
          <cell r="EO116">
            <v>284.17694648000003</v>
          </cell>
          <cell r="EP116">
            <v>537.84153619999995</v>
          </cell>
          <cell r="EQ116">
            <v>85.386444959999992</v>
          </cell>
          <cell r="ER116">
            <v>933.33469089999994</v>
          </cell>
          <cell r="ES116">
            <v>7.9436274600000001</v>
          </cell>
          <cell r="ET116">
            <v>776.0449337099999</v>
          </cell>
          <cell r="EU116">
            <v>97.98565576</v>
          </cell>
          <cell r="EV116">
            <v>51.360473970000008</v>
          </cell>
          <cell r="EW116">
            <v>1401.7796904700001</v>
          </cell>
          <cell r="EX116">
            <v>11.171308639999999</v>
          </cell>
          <cell r="EY116">
            <v>885.52512351000007</v>
          </cell>
          <cell r="EZ116">
            <v>422.56904168</v>
          </cell>
          <cell r="FA116">
            <v>82.514216639999972</v>
          </cell>
          <cell r="FB116">
            <v>1401.7796904700001</v>
          </cell>
          <cell r="FC116">
            <v>11.171308639999999</v>
          </cell>
          <cell r="FD116">
            <v>885.52512351000007</v>
          </cell>
          <cell r="FE116">
            <v>422.56904168</v>
          </cell>
          <cell r="FF116">
            <v>82.514216639999972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410.43100000000004</v>
          </cell>
          <cell r="FQ116">
            <v>0</v>
          </cell>
          <cell r="FR116">
            <v>1452.1193482625131</v>
          </cell>
          <cell r="FS116">
            <v>1310.5793482625131</v>
          </cell>
          <cell r="FT116">
            <v>73.739999999999995</v>
          </cell>
          <cell r="FU116">
            <v>67.8</v>
          </cell>
          <cell r="FV116">
            <v>123369</v>
          </cell>
          <cell r="FW116">
            <v>0</v>
          </cell>
          <cell r="FX116">
            <v>123369</v>
          </cell>
          <cell r="FZ116">
            <v>758.40588715000001</v>
          </cell>
          <cell r="GA116">
            <v>0</v>
          </cell>
          <cell r="GB116">
            <v>14.109</v>
          </cell>
          <cell r="GC116">
            <v>0</v>
          </cell>
          <cell r="GD116">
            <v>323.55900000000003</v>
          </cell>
          <cell r="GE116">
            <v>323.55900000000003</v>
          </cell>
          <cell r="GF116">
            <v>0</v>
          </cell>
          <cell r="GG116">
            <v>0</v>
          </cell>
          <cell r="GH116">
            <v>5039</v>
          </cell>
          <cell r="GI116">
            <v>0</v>
          </cell>
          <cell r="GJ116">
            <v>5039</v>
          </cell>
          <cell r="GK116">
            <v>3254.0160665748567</v>
          </cell>
          <cell r="GL116">
            <v>0</v>
          </cell>
          <cell r="GM116">
            <v>148.66199999999998</v>
          </cell>
          <cell r="GN116">
            <v>0</v>
          </cell>
          <cell r="GO116">
            <v>719.05332527825828</v>
          </cell>
          <cell r="GP116">
            <v>657.83932527825834</v>
          </cell>
          <cell r="GQ116">
            <v>0</v>
          </cell>
          <cell r="GR116">
            <v>61.213999999999999</v>
          </cell>
          <cell r="GS116">
            <v>2276</v>
          </cell>
          <cell r="GT116">
            <v>0</v>
          </cell>
          <cell r="GU116">
            <v>2276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0</v>
          </cell>
          <cell r="HS116">
            <v>0</v>
          </cell>
          <cell r="HT116">
            <v>0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0</v>
          </cell>
          <cell r="IA116">
            <v>0</v>
          </cell>
          <cell r="IB116">
            <v>0</v>
          </cell>
          <cell r="IC116">
            <v>3254.0160665748567</v>
          </cell>
          <cell r="ID116">
            <v>0</v>
          </cell>
          <cell r="IE116">
            <v>148.66199999999998</v>
          </cell>
          <cell r="IF116">
            <v>0</v>
          </cell>
          <cell r="IG116">
            <v>719.05332527825828</v>
          </cell>
          <cell r="IH116">
            <v>657.83932527825834</v>
          </cell>
          <cell r="II116">
            <v>0</v>
          </cell>
          <cell r="IJ116">
            <v>61.213999999999999</v>
          </cell>
          <cell r="IK116">
            <v>2276</v>
          </cell>
          <cell r="IL116">
            <v>0</v>
          </cell>
          <cell r="IM116">
            <v>2276</v>
          </cell>
          <cell r="IN116">
            <v>3254.0160665748567</v>
          </cell>
          <cell r="IO116">
            <v>0</v>
          </cell>
          <cell r="IP116">
            <v>148.66199999999998</v>
          </cell>
          <cell r="IQ116">
            <v>0</v>
          </cell>
          <cell r="IR116">
            <v>719.05332527825828</v>
          </cell>
          <cell r="IS116">
            <v>657.83932527825834</v>
          </cell>
          <cell r="IT116">
            <v>0</v>
          </cell>
          <cell r="IU116">
            <v>61.213999999999999</v>
          </cell>
          <cell r="IV116">
            <v>2276</v>
          </cell>
          <cell r="IW116">
            <v>0</v>
          </cell>
          <cell r="IX116">
            <v>2276</v>
          </cell>
          <cell r="IY116">
            <v>3464.8544089900006</v>
          </cell>
          <cell r="IZ116">
            <v>0</v>
          </cell>
          <cell r="JA116">
            <v>158.99700000000001</v>
          </cell>
          <cell r="JB116">
            <v>0</v>
          </cell>
          <cell r="JC116">
            <v>698.12799999999993</v>
          </cell>
          <cell r="JD116">
            <v>638.42799999999988</v>
          </cell>
          <cell r="JE116">
            <v>0</v>
          </cell>
          <cell r="JF116">
            <v>59.7</v>
          </cell>
          <cell r="JG116">
            <v>4800</v>
          </cell>
          <cell r="JH116">
            <v>0</v>
          </cell>
          <cell r="JI116">
            <v>4800</v>
          </cell>
          <cell r="JJ116">
            <v>166.82267041</v>
          </cell>
          <cell r="JK116">
            <v>0</v>
          </cell>
          <cell r="JL116">
            <v>7.0890000000000004</v>
          </cell>
          <cell r="JM116">
            <v>0</v>
          </cell>
          <cell r="JN116">
            <v>126.196</v>
          </cell>
          <cell r="JO116">
            <v>126.196</v>
          </cell>
          <cell r="JP116">
            <v>0</v>
          </cell>
          <cell r="JQ116">
            <v>0</v>
          </cell>
          <cell r="JR116">
            <v>1</v>
          </cell>
          <cell r="JS116">
            <v>0</v>
          </cell>
          <cell r="JT116">
            <v>1</v>
          </cell>
          <cell r="JU116">
            <v>342.77081932999999</v>
          </cell>
          <cell r="JV116">
            <v>0</v>
          </cell>
          <cell r="JW116">
            <v>17.832999999999998</v>
          </cell>
          <cell r="JX116">
            <v>0</v>
          </cell>
          <cell r="JY116">
            <v>250.94800000000001</v>
          </cell>
          <cell r="JZ116">
            <v>250.94800000000001</v>
          </cell>
          <cell r="KA116">
            <v>0</v>
          </cell>
          <cell r="KB116">
            <v>0</v>
          </cell>
          <cell r="KC116">
            <v>32</v>
          </cell>
          <cell r="KD116">
            <v>0</v>
          </cell>
          <cell r="KE116">
            <v>32</v>
          </cell>
          <cell r="KF116">
            <v>694.4617517800001</v>
          </cell>
          <cell r="KG116">
            <v>0</v>
          </cell>
          <cell r="KH116">
            <v>91.14</v>
          </cell>
          <cell r="KI116">
            <v>0</v>
          </cell>
          <cell r="KJ116">
            <v>184.57</v>
          </cell>
          <cell r="KK116">
            <v>184.57</v>
          </cell>
          <cell r="KL116">
            <v>0</v>
          </cell>
          <cell r="KM116">
            <v>0</v>
          </cell>
          <cell r="KN116">
            <v>40</v>
          </cell>
          <cell r="KO116">
            <v>0</v>
          </cell>
          <cell r="KP116">
            <v>40</v>
          </cell>
          <cell r="KQ116">
            <v>2260.7991674700006</v>
          </cell>
          <cell r="KR116">
            <v>0</v>
          </cell>
          <cell r="KS116">
            <v>42.935000000000002</v>
          </cell>
          <cell r="KT116">
            <v>0</v>
          </cell>
          <cell r="KU116">
            <v>136.41400000000002</v>
          </cell>
          <cell r="KV116">
            <v>76.713999999999999</v>
          </cell>
          <cell r="KW116">
            <v>0</v>
          </cell>
          <cell r="KX116">
            <v>59.7</v>
          </cell>
          <cell r="KY116">
            <v>4727</v>
          </cell>
          <cell r="KZ116">
            <v>0</v>
          </cell>
          <cell r="LA116">
            <v>4727</v>
          </cell>
          <cell r="LB116">
            <v>2260.7991674700006</v>
          </cell>
          <cell r="LC116">
            <v>0</v>
          </cell>
          <cell r="LD116">
            <v>42.935000000000002</v>
          </cell>
          <cell r="LE116">
            <v>0</v>
          </cell>
          <cell r="LF116">
            <v>136.41400000000002</v>
          </cell>
          <cell r="LG116">
            <v>76.713999999999999</v>
          </cell>
          <cell r="LH116">
            <v>0</v>
          </cell>
          <cell r="LI116">
            <v>59.7</v>
          </cell>
          <cell r="LJ116">
            <v>4727</v>
          </cell>
          <cell r="LK116">
            <v>0</v>
          </cell>
          <cell r="LL116">
            <v>4727</v>
          </cell>
          <cell r="LQ116">
            <v>0</v>
          </cell>
          <cell r="LR116">
            <v>165.4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0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19358.295430747363</v>
          </cell>
          <cell r="OV116">
            <v>1030.1889999999999</v>
          </cell>
          <cell r="OW116">
            <v>253.26600000000002</v>
          </cell>
          <cell r="OX116">
            <v>0</v>
          </cell>
          <cell r="OY116">
            <v>14426</v>
          </cell>
          <cell r="OZ116">
            <v>5437.2622816000003</v>
          </cell>
        </row>
        <row r="117">
          <cell r="A117" t="str">
            <v>Г</v>
          </cell>
          <cell r="B117" t="str">
            <v>1.2.2.1</v>
          </cell>
          <cell r="C117" t="str">
            <v>Реконструкция объектов по производству электрической энергии всего, в том числе:</v>
          </cell>
          <cell r="D117" t="str">
            <v>Г</v>
          </cell>
          <cell r="E117">
            <v>0</v>
          </cell>
          <cell r="H117">
            <v>0</v>
          </cell>
          <cell r="J117">
            <v>3932.6022027855006</v>
          </cell>
          <cell r="K117">
            <v>0</v>
          </cell>
          <cell r="L117">
            <v>3932.6022027855006</v>
          </cell>
          <cell r="M117">
            <v>818.12398278000001</v>
          </cell>
          <cell r="N117">
            <v>0</v>
          </cell>
          <cell r="O117">
            <v>245.11748446749993</v>
          </cell>
          <cell r="P117">
            <v>749.55393913499995</v>
          </cell>
          <cell r="Q117">
            <v>2119.8067964030001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2648.4101105499999</v>
          </cell>
          <cell r="DH117">
            <v>0</v>
          </cell>
          <cell r="DI117">
            <v>2648.4101105499999</v>
          </cell>
          <cell r="DJ117">
            <v>221.79169244000005</v>
          </cell>
          <cell r="DK117">
            <v>951.39924857999995</v>
          </cell>
          <cell r="DL117">
            <v>1337.37306115</v>
          </cell>
          <cell r="DM117">
            <v>137.84610837999995</v>
          </cell>
          <cell r="DN117">
            <v>7232.8990647759756</v>
          </cell>
          <cell r="DS117">
            <v>221.07634505263158</v>
          </cell>
          <cell r="DT117">
            <v>970.22431536842123</v>
          </cell>
          <cell r="DU117">
            <v>982.58513645830863</v>
          </cell>
          <cell r="DV117">
            <v>5059.0132678966138</v>
          </cell>
          <cell r="DW117">
            <v>5059.0132678966138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3466.8500087699999</v>
          </cell>
          <cell r="ED117">
            <v>36.684146650000002</v>
          </cell>
          <cell r="EE117">
            <v>1997.2028118200003</v>
          </cell>
          <cell r="EF117">
            <v>1190.2507855899999</v>
          </cell>
          <cell r="EG117">
            <v>242.71226471</v>
          </cell>
          <cell r="EH117">
            <v>210.02252780000003</v>
          </cell>
          <cell r="EI117">
            <v>3.2610385900000001</v>
          </cell>
          <cell r="EJ117">
            <v>51.45580812</v>
          </cell>
          <cell r="EK117">
            <v>131.85455195</v>
          </cell>
          <cell r="EL117">
            <v>23.451129139999999</v>
          </cell>
          <cell r="EM117">
            <v>921.71309960000008</v>
          </cell>
          <cell r="EN117">
            <v>14.308171959999999</v>
          </cell>
          <cell r="EO117">
            <v>284.17694648000003</v>
          </cell>
          <cell r="EP117">
            <v>537.84153619999995</v>
          </cell>
          <cell r="EQ117">
            <v>85.386444959999992</v>
          </cell>
          <cell r="ER117">
            <v>933.33469089999994</v>
          </cell>
          <cell r="ES117">
            <v>7.9436274600000001</v>
          </cell>
          <cell r="ET117">
            <v>776.0449337099999</v>
          </cell>
          <cell r="EU117">
            <v>97.98565576</v>
          </cell>
          <cell r="EV117">
            <v>51.360473970000008</v>
          </cell>
          <cell r="EW117">
            <v>1401.7796904700001</v>
          </cell>
          <cell r="EX117">
            <v>11.171308639999999</v>
          </cell>
          <cell r="EY117">
            <v>885.52512351000007</v>
          </cell>
          <cell r="EZ117">
            <v>422.56904168</v>
          </cell>
          <cell r="FA117">
            <v>82.514216639999972</v>
          </cell>
          <cell r="FB117">
            <v>1401.7796904700001</v>
          </cell>
          <cell r="FC117">
            <v>11.171308639999999</v>
          </cell>
          <cell r="FD117">
            <v>885.52512351000007</v>
          </cell>
          <cell r="FE117">
            <v>422.56904168</v>
          </cell>
          <cell r="FF117">
            <v>82.514216639999972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410.43100000000004</v>
          </cell>
          <cell r="FQ117">
            <v>0</v>
          </cell>
          <cell r="FR117">
            <v>1452.1193482625131</v>
          </cell>
          <cell r="FS117">
            <v>1310.5793482625131</v>
          </cell>
          <cell r="FT117">
            <v>73.739999999999995</v>
          </cell>
          <cell r="FU117">
            <v>67.8</v>
          </cell>
          <cell r="FV117">
            <v>123369</v>
          </cell>
          <cell r="FW117">
            <v>0</v>
          </cell>
          <cell r="FX117">
            <v>123369</v>
          </cell>
          <cell r="FZ117">
            <v>758.40588715000001</v>
          </cell>
          <cell r="GA117">
            <v>0</v>
          </cell>
          <cell r="GB117">
            <v>14.109</v>
          </cell>
          <cell r="GC117">
            <v>0</v>
          </cell>
          <cell r="GD117">
            <v>323.55900000000003</v>
          </cell>
          <cell r="GE117">
            <v>323.55900000000003</v>
          </cell>
          <cell r="GF117">
            <v>0</v>
          </cell>
          <cell r="GG117">
            <v>0</v>
          </cell>
          <cell r="GH117">
            <v>5039</v>
          </cell>
          <cell r="GI117">
            <v>0</v>
          </cell>
          <cell r="GJ117">
            <v>5039</v>
          </cell>
          <cell r="GK117">
            <v>3254.0160665748567</v>
          </cell>
          <cell r="GL117">
            <v>0</v>
          </cell>
          <cell r="GM117">
            <v>148.66199999999998</v>
          </cell>
          <cell r="GN117">
            <v>0</v>
          </cell>
          <cell r="GO117">
            <v>719.05332527825828</v>
          </cell>
          <cell r="GP117">
            <v>657.83932527825834</v>
          </cell>
          <cell r="GQ117">
            <v>0</v>
          </cell>
          <cell r="GR117">
            <v>61.213999999999999</v>
          </cell>
          <cell r="GS117">
            <v>2276</v>
          </cell>
          <cell r="GT117">
            <v>0</v>
          </cell>
          <cell r="GU117">
            <v>2276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0</v>
          </cell>
          <cell r="HS117">
            <v>0</v>
          </cell>
          <cell r="HT117">
            <v>0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0</v>
          </cell>
          <cell r="IA117">
            <v>0</v>
          </cell>
          <cell r="IB117">
            <v>0</v>
          </cell>
          <cell r="IC117">
            <v>3254.0160665748567</v>
          </cell>
          <cell r="ID117">
            <v>0</v>
          </cell>
          <cell r="IE117">
            <v>148.66199999999998</v>
          </cell>
          <cell r="IF117">
            <v>0</v>
          </cell>
          <cell r="IG117">
            <v>719.05332527825828</v>
          </cell>
          <cell r="IH117">
            <v>657.83932527825834</v>
          </cell>
          <cell r="II117">
            <v>0</v>
          </cell>
          <cell r="IJ117">
            <v>61.213999999999999</v>
          </cell>
          <cell r="IK117">
            <v>2276</v>
          </cell>
          <cell r="IL117">
            <v>0</v>
          </cell>
          <cell r="IM117">
            <v>2276</v>
          </cell>
          <cell r="IN117">
            <v>3254.0160665748567</v>
          </cell>
          <cell r="IO117">
            <v>0</v>
          </cell>
          <cell r="IP117">
            <v>148.66199999999998</v>
          </cell>
          <cell r="IQ117">
            <v>0</v>
          </cell>
          <cell r="IR117">
            <v>719.05332527825828</v>
          </cell>
          <cell r="IS117">
            <v>657.83932527825834</v>
          </cell>
          <cell r="IT117">
            <v>0</v>
          </cell>
          <cell r="IU117">
            <v>61.213999999999999</v>
          </cell>
          <cell r="IV117">
            <v>2276</v>
          </cell>
          <cell r="IW117">
            <v>0</v>
          </cell>
          <cell r="IX117">
            <v>2276</v>
          </cell>
          <cell r="IY117">
            <v>3464.8544089900006</v>
          </cell>
          <cell r="IZ117">
            <v>0</v>
          </cell>
          <cell r="JA117">
            <v>158.99700000000001</v>
          </cell>
          <cell r="JB117">
            <v>0</v>
          </cell>
          <cell r="JC117">
            <v>698.12799999999993</v>
          </cell>
          <cell r="JD117">
            <v>638.42799999999988</v>
          </cell>
          <cell r="JE117">
            <v>0</v>
          </cell>
          <cell r="JF117">
            <v>59.7</v>
          </cell>
          <cell r="JG117">
            <v>4800</v>
          </cell>
          <cell r="JH117">
            <v>0</v>
          </cell>
          <cell r="JI117">
            <v>4800</v>
          </cell>
          <cell r="JJ117">
            <v>166.82267041</v>
          </cell>
          <cell r="JK117">
            <v>0</v>
          </cell>
          <cell r="JL117">
            <v>7.0890000000000004</v>
          </cell>
          <cell r="JM117">
            <v>0</v>
          </cell>
          <cell r="JN117">
            <v>126.196</v>
          </cell>
          <cell r="JO117">
            <v>126.196</v>
          </cell>
          <cell r="JP117">
            <v>0</v>
          </cell>
          <cell r="JQ117">
            <v>0</v>
          </cell>
          <cell r="JR117">
            <v>1</v>
          </cell>
          <cell r="JS117">
            <v>0</v>
          </cell>
          <cell r="JT117">
            <v>1</v>
          </cell>
          <cell r="JU117">
            <v>342.77081932999999</v>
          </cell>
          <cell r="JV117">
            <v>0</v>
          </cell>
          <cell r="JW117">
            <v>17.832999999999998</v>
          </cell>
          <cell r="JX117">
            <v>0</v>
          </cell>
          <cell r="JY117">
            <v>250.94800000000001</v>
          </cell>
          <cell r="JZ117">
            <v>250.94800000000001</v>
          </cell>
          <cell r="KA117">
            <v>0</v>
          </cell>
          <cell r="KB117">
            <v>0</v>
          </cell>
          <cell r="KC117">
            <v>32</v>
          </cell>
          <cell r="KD117">
            <v>0</v>
          </cell>
          <cell r="KE117">
            <v>32</v>
          </cell>
          <cell r="KF117">
            <v>694.4617517800001</v>
          </cell>
          <cell r="KG117">
            <v>0</v>
          </cell>
          <cell r="KH117">
            <v>91.14</v>
          </cell>
          <cell r="KI117">
            <v>0</v>
          </cell>
          <cell r="KJ117">
            <v>184.57</v>
          </cell>
          <cell r="KK117">
            <v>184.57</v>
          </cell>
          <cell r="KL117">
            <v>0</v>
          </cell>
          <cell r="KM117">
            <v>0</v>
          </cell>
          <cell r="KN117">
            <v>40</v>
          </cell>
          <cell r="KO117">
            <v>0</v>
          </cell>
          <cell r="KP117">
            <v>40</v>
          </cell>
          <cell r="KQ117">
            <v>2260.7991674700006</v>
          </cell>
          <cell r="KR117">
            <v>0</v>
          </cell>
          <cell r="KS117">
            <v>42.935000000000002</v>
          </cell>
          <cell r="KT117">
            <v>0</v>
          </cell>
          <cell r="KU117">
            <v>136.41400000000002</v>
          </cell>
          <cell r="KV117">
            <v>76.713999999999999</v>
          </cell>
          <cell r="KW117">
            <v>0</v>
          </cell>
          <cell r="KX117">
            <v>59.7</v>
          </cell>
          <cell r="KY117">
            <v>4727</v>
          </cell>
          <cell r="KZ117">
            <v>0</v>
          </cell>
          <cell r="LA117">
            <v>4727</v>
          </cell>
          <cell r="LB117">
            <v>2260.7991674700006</v>
          </cell>
          <cell r="LC117">
            <v>0</v>
          </cell>
          <cell r="LD117">
            <v>42.935000000000002</v>
          </cell>
          <cell r="LE117">
            <v>0</v>
          </cell>
          <cell r="LF117">
            <v>136.41400000000002</v>
          </cell>
          <cell r="LG117">
            <v>76.713999999999999</v>
          </cell>
          <cell r="LH117">
            <v>0</v>
          </cell>
          <cell r="LI117">
            <v>59.7</v>
          </cell>
          <cell r="LJ117">
            <v>4727</v>
          </cell>
          <cell r="LK117">
            <v>0</v>
          </cell>
          <cell r="LL117">
            <v>4727</v>
          </cell>
          <cell r="LQ117">
            <v>0</v>
          </cell>
          <cell r="LR117">
            <v>165.4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19358.295430747363</v>
          </cell>
          <cell r="OV117">
            <v>1030.1889999999999</v>
          </cell>
          <cell r="OW117">
            <v>253.26600000000002</v>
          </cell>
          <cell r="OX117">
            <v>0</v>
          </cell>
          <cell r="OY117">
            <v>14426</v>
          </cell>
          <cell r="OZ117">
            <v>5437.2622816000003</v>
          </cell>
        </row>
        <row r="118">
          <cell r="A118" t="str">
            <v>Г</v>
          </cell>
          <cell r="B118" t="str">
            <v>1.2.2.2</v>
          </cell>
          <cell r="C118" t="str">
            <v>Реконструкция котельных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3932.6022027855006</v>
          </cell>
          <cell r="K118">
            <v>0</v>
          </cell>
          <cell r="L118">
            <v>3932.6022027855006</v>
          </cell>
          <cell r="M118">
            <v>818.12398278000001</v>
          </cell>
          <cell r="N118">
            <v>0</v>
          </cell>
          <cell r="O118">
            <v>245.11748446749993</v>
          </cell>
          <cell r="P118">
            <v>749.55393913499995</v>
          </cell>
          <cell r="Q118">
            <v>2119.8067964030001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2648.4101105499999</v>
          </cell>
          <cell r="DH118">
            <v>0</v>
          </cell>
          <cell r="DI118">
            <v>2648.4101105499999</v>
          </cell>
          <cell r="DJ118">
            <v>221.79169244000005</v>
          </cell>
          <cell r="DK118">
            <v>951.39924857999995</v>
          </cell>
          <cell r="DL118">
            <v>1337.37306115</v>
          </cell>
          <cell r="DM118">
            <v>137.84610837999995</v>
          </cell>
          <cell r="DN118">
            <v>7232.8990647759756</v>
          </cell>
          <cell r="DS118">
            <v>221.07634505263158</v>
          </cell>
          <cell r="DT118">
            <v>970.22431536842123</v>
          </cell>
          <cell r="DU118">
            <v>982.58513645830863</v>
          </cell>
          <cell r="DV118">
            <v>5059.0132678966138</v>
          </cell>
          <cell r="DW118">
            <v>5059.0132678966138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3466.8500087699999</v>
          </cell>
          <cell r="ED118">
            <v>36.684146650000002</v>
          </cell>
          <cell r="EE118">
            <v>1997.2028118200003</v>
          </cell>
          <cell r="EF118">
            <v>1190.2507855899999</v>
          </cell>
          <cell r="EG118">
            <v>242.71226471</v>
          </cell>
          <cell r="EH118">
            <v>210.02252780000003</v>
          </cell>
          <cell r="EI118">
            <v>3.2610385900000001</v>
          </cell>
          <cell r="EJ118">
            <v>51.45580812</v>
          </cell>
          <cell r="EK118">
            <v>131.85455195</v>
          </cell>
          <cell r="EL118">
            <v>23.451129139999999</v>
          </cell>
          <cell r="EM118">
            <v>921.71309960000008</v>
          </cell>
          <cell r="EN118">
            <v>14.308171959999999</v>
          </cell>
          <cell r="EO118">
            <v>284.17694648000003</v>
          </cell>
          <cell r="EP118">
            <v>537.84153619999995</v>
          </cell>
          <cell r="EQ118">
            <v>85.386444959999992</v>
          </cell>
          <cell r="ER118">
            <v>933.33469089999994</v>
          </cell>
          <cell r="ES118">
            <v>7.9436274600000001</v>
          </cell>
          <cell r="ET118">
            <v>776.0449337099999</v>
          </cell>
          <cell r="EU118">
            <v>97.98565576</v>
          </cell>
          <cell r="EV118">
            <v>51.360473970000008</v>
          </cell>
          <cell r="EW118">
            <v>1401.7796904700001</v>
          </cell>
          <cell r="EX118">
            <v>11.171308639999999</v>
          </cell>
          <cell r="EY118">
            <v>885.52512351000007</v>
          </cell>
          <cell r="EZ118">
            <v>422.56904168</v>
          </cell>
          <cell r="FA118">
            <v>82.514216639999972</v>
          </cell>
          <cell r="FB118">
            <v>1401.7796904700001</v>
          </cell>
          <cell r="FC118">
            <v>11.171308639999999</v>
          </cell>
          <cell r="FD118">
            <v>885.52512351000007</v>
          </cell>
          <cell r="FE118">
            <v>422.56904168</v>
          </cell>
          <cell r="FF118">
            <v>82.514216639999972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410.43100000000004</v>
          </cell>
          <cell r="FQ118">
            <v>0</v>
          </cell>
          <cell r="FR118">
            <v>1452.1193482625131</v>
          </cell>
          <cell r="FS118">
            <v>1310.5793482625131</v>
          </cell>
          <cell r="FT118">
            <v>73.739999999999995</v>
          </cell>
          <cell r="FU118">
            <v>67.8</v>
          </cell>
          <cell r="FV118">
            <v>123369</v>
          </cell>
          <cell r="FW118">
            <v>0</v>
          </cell>
          <cell r="FX118">
            <v>123369</v>
          </cell>
          <cell r="FZ118">
            <v>758.40588715000001</v>
          </cell>
          <cell r="GA118">
            <v>0</v>
          </cell>
          <cell r="GB118">
            <v>14.109</v>
          </cell>
          <cell r="GC118">
            <v>0</v>
          </cell>
          <cell r="GD118">
            <v>323.55900000000003</v>
          </cell>
          <cell r="GE118">
            <v>323.55900000000003</v>
          </cell>
          <cell r="GF118">
            <v>0</v>
          </cell>
          <cell r="GG118">
            <v>0</v>
          </cell>
          <cell r="GH118">
            <v>5039</v>
          </cell>
          <cell r="GI118">
            <v>0</v>
          </cell>
          <cell r="GJ118">
            <v>5039</v>
          </cell>
          <cell r="GK118">
            <v>3254.0160665748567</v>
          </cell>
          <cell r="GL118">
            <v>0</v>
          </cell>
          <cell r="GM118">
            <v>148.66199999999998</v>
          </cell>
          <cell r="GN118">
            <v>0</v>
          </cell>
          <cell r="GO118">
            <v>719.05332527825828</v>
          </cell>
          <cell r="GP118">
            <v>657.83932527825834</v>
          </cell>
          <cell r="GQ118">
            <v>0</v>
          </cell>
          <cell r="GR118">
            <v>61.213999999999999</v>
          </cell>
          <cell r="GS118">
            <v>2276</v>
          </cell>
          <cell r="GT118">
            <v>0</v>
          </cell>
          <cell r="GU118">
            <v>2276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0</v>
          </cell>
          <cell r="HS118">
            <v>0</v>
          </cell>
          <cell r="HT118">
            <v>0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0</v>
          </cell>
          <cell r="IA118">
            <v>0</v>
          </cell>
          <cell r="IB118">
            <v>0</v>
          </cell>
          <cell r="IC118">
            <v>3254.0160665748567</v>
          </cell>
          <cell r="ID118">
            <v>0</v>
          </cell>
          <cell r="IE118">
            <v>148.66199999999998</v>
          </cell>
          <cell r="IF118">
            <v>0</v>
          </cell>
          <cell r="IG118">
            <v>719.05332527825828</v>
          </cell>
          <cell r="IH118">
            <v>657.83932527825834</v>
          </cell>
          <cell r="II118">
            <v>0</v>
          </cell>
          <cell r="IJ118">
            <v>61.213999999999999</v>
          </cell>
          <cell r="IK118">
            <v>2276</v>
          </cell>
          <cell r="IL118">
            <v>0</v>
          </cell>
          <cell r="IM118">
            <v>2276</v>
          </cell>
          <cell r="IN118">
            <v>3254.0160665748567</v>
          </cell>
          <cell r="IO118">
            <v>0</v>
          </cell>
          <cell r="IP118">
            <v>148.66199999999998</v>
          </cell>
          <cell r="IQ118">
            <v>0</v>
          </cell>
          <cell r="IR118">
            <v>719.05332527825828</v>
          </cell>
          <cell r="IS118">
            <v>657.83932527825834</v>
          </cell>
          <cell r="IT118">
            <v>0</v>
          </cell>
          <cell r="IU118">
            <v>61.213999999999999</v>
          </cell>
          <cell r="IV118">
            <v>2276</v>
          </cell>
          <cell r="IW118">
            <v>0</v>
          </cell>
          <cell r="IX118">
            <v>2276</v>
          </cell>
          <cell r="IY118">
            <v>3464.8544089900006</v>
          </cell>
          <cell r="IZ118">
            <v>0</v>
          </cell>
          <cell r="JA118">
            <v>158.99700000000001</v>
          </cell>
          <cell r="JB118">
            <v>0</v>
          </cell>
          <cell r="JC118">
            <v>698.12799999999993</v>
          </cell>
          <cell r="JD118">
            <v>638.42799999999988</v>
          </cell>
          <cell r="JE118">
            <v>0</v>
          </cell>
          <cell r="JF118">
            <v>59.7</v>
          </cell>
          <cell r="JG118">
            <v>4800</v>
          </cell>
          <cell r="JH118">
            <v>0</v>
          </cell>
          <cell r="JI118">
            <v>4800</v>
          </cell>
          <cell r="JJ118">
            <v>166.82267041</v>
          </cell>
          <cell r="JK118">
            <v>0</v>
          </cell>
          <cell r="JL118">
            <v>7.0890000000000004</v>
          </cell>
          <cell r="JM118">
            <v>0</v>
          </cell>
          <cell r="JN118">
            <v>126.196</v>
          </cell>
          <cell r="JO118">
            <v>126.196</v>
          </cell>
          <cell r="JP118">
            <v>0</v>
          </cell>
          <cell r="JQ118">
            <v>0</v>
          </cell>
          <cell r="JR118">
            <v>1</v>
          </cell>
          <cell r="JS118">
            <v>0</v>
          </cell>
          <cell r="JT118">
            <v>1</v>
          </cell>
          <cell r="JU118">
            <v>342.77081932999999</v>
          </cell>
          <cell r="JV118">
            <v>0</v>
          </cell>
          <cell r="JW118">
            <v>17.832999999999998</v>
          </cell>
          <cell r="JX118">
            <v>0</v>
          </cell>
          <cell r="JY118">
            <v>250.94800000000001</v>
          </cell>
          <cell r="JZ118">
            <v>250.94800000000001</v>
          </cell>
          <cell r="KA118">
            <v>0</v>
          </cell>
          <cell r="KB118">
            <v>0</v>
          </cell>
          <cell r="KC118">
            <v>32</v>
          </cell>
          <cell r="KD118">
            <v>0</v>
          </cell>
          <cell r="KE118">
            <v>32</v>
          </cell>
          <cell r="KF118">
            <v>694.4617517800001</v>
          </cell>
          <cell r="KG118">
            <v>0</v>
          </cell>
          <cell r="KH118">
            <v>91.14</v>
          </cell>
          <cell r="KI118">
            <v>0</v>
          </cell>
          <cell r="KJ118">
            <v>184.57</v>
          </cell>
          <cell r="KK118">
            <v>184.57</v>
          </cell>
          <cell r="KL118">
            <v>0</v>
          </cell>
          <cell r="KM118">
            <v>0</v>
          </cell>
          <cell r="KN118">
            <v>40</v>
          </cell>
          <cell r="KO118">
            <v>0</v>
          </cell>
          <cell r="KP118">
            <v>40</v>
          </cell>
          <cell r="KQ118">
            <v>2260.7991674700006</v>
          </cell>
          <cell r="KR118">
            <v>0</v>
          </cell>
          <cell r="KS118">
            <v>42.935000000000002</v>
          </cell>
          <cell r="KT118">
            <v>0</v>
          </cell>
          <cell r="KU118">
            <v>136.41400000000002</v>
          </cell>
          <cell r="KV118">
            <v>76.713999999999999</v>
          </cell>
          <cell r="KW118">
            <v>0</v>
          </cell>
          <cell r="KX118">
            <v>59.7</v>
          </cell>
          <cell r="KY118">
            <v>4727</v>
          </cell>
          <cell r="KZ118">
            <v>0</v>
          </cell>
          <cell r="LA118">
            <v>4727</v>
          </cell>
          <cell r="LB118">
            <v>2260.7991674700006</v>
          </cell>
          <cell r="LC118">
            <v>0</v>
          </cell>
          <cell r="LD118">
            <v>42.935000000000002</v>
          </cell>
          <cell r="LE118">
            <v>0</v>
          </cell>
          <cell r="LF118">
            <v>136.41400000000002</v>
          </cell>
          <cell r="LG118">
            <v>76.713999999999999</v>
          </cell>
          <cell r="LH118">
            <v>0</v>
          </cell>
          <cell r="LI118">
            <v>59.7</v>
          </cell>
          <cell r="LJ118">
            <v>4727</v>
          </cell>
          <cell r="LK118">
            <v>0</v>
          </cell>
          <cell r="LL118">
            <v>4727</v>
          </cell>
          <cell r="LQ118">
            <v>0</v>
          </cell>
          <cell r="LR118">
            <v>165.4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19358.295430747363</v>
          </cell>
          <cell r="OV118">
            <v>1030.1889999999999</v>
          </cell>
          <cell r="OW118">
            <v>253.26600000000002</v>
          </cell>
          <cell r="OX118">
            <v>0</v>
          </cell>
          <cell r="OY118">
            <v>14426</v>
          </cell>
          <cell r="OZ118">
            <v>5437.2622816000003</v>
          </cell>
        </row>
        <row r="119">
          <cell r="A119" t="str">
            <v>Г</v>
          </cell>
          <cell r="B119" t="str">
            <v>1.2.2.3</v>
          </cell>
          <cell r="C119" t="str">
            <v>Реконструкция тепловых сетей всего, в том числе:</v>
          </cell>
          <cell r="D119" t="str">
            <v>Г</v>
          </cell>
          <cell r="E119">
            <v>0</v>
          </cell>
          <cell r="H119">
            <v>0</v>
          </cell>
          <cell r="J119">
            <v>3932.6022027855006</v>
          </cell>
          <cell r="K119">
            <v>0</v>
          </cell>
          <cell r="L119">
            <v>3932.6022027855006</v>
          </cell>
          <cell r="M119">
            <v>818.12398278000001</v>
          </cell>
          <cell r="N119">
            <v>0</v>
          </cell>
          <cell r="O119">
            <v>245.11748446749993</v>
          </cell>
          <cell r="P119">
            <v>749.55393913499995</v>
          </cell>
          <cell r="Q119">
            <v>2119.8067964030001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2648.4101105499999</v>
          </cell>
          <cell r="DH119">
            <v>0</v>
          </cell>
          <cell r="DI119">
            <v>2648.4101105499999</v>
          </cell>
          <cell r="DJ119">
            <v>221.79169244000005</v>
          </cell>
          <cell r="DK119">
            <v>951.39924857999995</v>
          </cell>
          <cell r="DL119">
            <v>1337.37306115</v>
          </cell>
          <cell r="DM119">
            <v>137.84610837999995</v>
          </cell>
          <cell r="DN119">
            <v>7232.8990647759756</v>
          </cell>
          <cell r="DS119">
            <v>221.07634505263158</v>
          </cell>
          <cell r="DT119">
            <v>970.22431536842123</v>
          </cell>
          <cell r="DU119">
            <v>982.58513645830863</v>
          </cell>
          <cell r="DV119">
            <v>5059.0132678966138</v>
          </cell>
          <cell r="DW119">
            <v>5059.0132678966138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3466.8500087699999</v>
          </cell>
          <cell r="ED119">
            <v>36.684146650000002</v>
          </cell>
          <cell r="EE119">
            <v>1997.2028118200003</v>
          </cell>
          <cell r="EF119">
            <v>1190.2507855899999</v>
          </cell>
          <cell r="EG119">
            <v>242.71226471</v>
          </cell>
          <cell r="EH119">
            <v>210.02252780000003</v>
          </cell>
          <cell r="EI119">
            <v>3.2610385900000001</v>
          </cell>
          <cell r="EJ119">
            <v>51.45580812</v>
          </cell>
          <cell r="EK119">
            <v>131.85455195</v>
          </cell>
          <cell r="EL119">
            <v>23.451129139999999</v>
          </cell>
          <cell r="EM119">
            <v>921.71309960000008</v>
          </cell>
          <cell r="EN119">
            <v>14.308171959999999</v>
          </cell>
          <cell r="EO119">
            <v>284.17694648000003</v>
          </cell>
          <cell r="EP119">
            <v>537.84153619999995</v>
          </cell>
          <cell r="EQ119">
            <v>85.386444959999992</v>
          </cell>
          <cell r="ER119">
            <v>933.33469089999994</v>
          </cell>
          <cell r="ES119">
            <v>7.9436274600000001</v>
          </cell>
          <cell r="ET119">
            <v>776.0449337099999</v>
          </cell>
          <cell r="EU119">
            <v>97.98565576</v>
          </cell>
          <cell r="EV119">
            <v>51.360473970000008</v>
          </cell>
          <cell r="EW119">
            <v>1401.7796904700001</v>
          </cell>
          <cell r="EX119">
            <v>11.171308639999999</v>
          </cell>
          <cell r="EY119">
            <v>885.52512351000007</v>
          </cell>
          <cell r="EZ119">
            <v>422.56904168</v>
          </cell>
          <cell r="FA119">
            <v>82.514216639999972</v>
          </cell>
          <cell r="FB119">
            <v>1401.7796904700001</v>
          </cell>
          <cell r="FC119">
            <v>11.171308639999999</v>
          </cell>
          <cell r="FD119">
            <v>885.52512351000007</v>
          </cell>
          <cell r="FE119">
            <v>422.56904168</v>
          </cell>
          <cell r="FF119">
            <v>82.514216639999972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410.43100000000004</v>
          </cell>
          <cell r="FQ119">
            <v>0</v>
          </cell>
          <cell r="FR119">
            <v>1452.1193482625131</v>
          </cell>
          <cell r="FS119">
            <v>1310.5793482625131</v>
          </cell>
          <cell r="FT119">
            <v>73.739999999999995</v>
          </cell>
          <cell r="FU119">
            <v>67.8</v>
          </cell>
          <cell r="FV119">
            <v>123369</v>
          </cell>
          <cell r="FW119">
            <v>0</v>
          </cell>
          <cell r="FX119">
            <v>123369</v>
          </cell>
          <cell r="FZ119">
            <v>758.40588715000001</v>
          </cell>
          <cell r="GA119">
            <v>0</v>
          </cell>
          <cell r="GB119">
            <v>14.109</v>
          </cell>
          <cell r="GC119">
            <v>0</v>
          </cell>
          <cell r="GD119">
            <v>323.55900000000003</v>
          </cell>
          <cell r="GE119">
            <v>323.55900000000003</v>
          </cell>
          <cell r="GF119">
            <v>0</v>
          </cell>
          <cell r="GG119">
            <v>0</v>
          </cell>
          <cell r="GH119">
            <v>5039</v>
          </cell>
          <cell r="GI119">
            <v>0</v>
          </cell>
          <cell r="GJ119">
            <v>5039</v>
          </cell>
          <cell r="GK119">
            <v>3254.0160665748567</v>
          </cell>
          <cell r="GL119">
            <v>0</v>
          </cell>
          <cell r="GM119">
            <v>148.66199999999998</v>
          </cell>
          <cell r="GN119">
            <v>0</v>
          </cell>
          <cell r="GO119">
            <v>719.05332527825828</v>
          </cell>
          <cell r="GP119">
            <v>657.83932527825834</v>
          </cell>
          <cell r="GQ119">
            <v>0</v>
          </cell>
          <cell r="GR119">
            <v>61.213999999999999</v>
          </cell>
          <cell r="GS119">
            <v>2276</v>
          </cell>
          <cell r="GT119">
            <v>0</v>
          </cell>
          <cell r="GU119">
            <v>2276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0</v>
          </cell>
          <cell r="HS119">
            <v>0</v>
          </cell>
          <cell r="HT119">
            <v>0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0</v>
          </cell>
          <cell r="IA119">
            <v>0</v>
          </cell>
          <cell r="IB119">
            <v>0</v>
          </cell>
          <cell r="IC119">
            <v>3254.0160665748567</v>
          </cell>
          <cell r="ID119">
            <v>0</v>
          </cell>
          <cell r="IE119">
            <v>148.66199999999998</v>
          </cell>
          <cell r="IF119">
            <v>0</v>
          </cell>
          <cell r="IG119">
            <v>719.05332527825828</v>
          </cell>
          <cell r="IH119">
            <v>657.83932527825834</v>
          </cell>
          <cell r="II119">
            <v>0</v>
          </cell>
          <cell r="IJ119">
            <v>61.213999999999999</v>
          </cell>
          <cell r="IK119">
            <v>2276</v>
          </cell>
          <cell r="IL119">
            <v>0</v>
          </cell>
          <cell r="IM119">
            <v>2276</v>
          </cell>
          <cell r="IN119">
            <v>3254.0160665748567</v>
          </cell>
          <cell r="IO119">
            <v>0</v>
          </cell>
          <cell r="IP119">
            <v>148.66199999999998</v>
          </cell>
          <cell r="IQ119">
            <v>0</v>
          </cell>
          <cell r="IR119">
            <v>719.05332527825828</v>
          </cell>
          <cell r="IS119">
            <v>657.83932527825834</v>
          </cell>
          <cell r="IT119">
            <v>0</v>
          </cell>
          <cell r="IU119">
            <v>61.213999999999999</v>
          </cell>
          <cell r="IV119">
            <v>2276</v>
          </cell>
          <cell r="IW119">
            <v>0</v>
          </cell>
          <cell r="IX119">
            <v>2276</v>
          </cell>
          <cell r="IY119">
            <v>3464.8544089900006</v>
          </cell>
          <cell r="IZ119">
            <v>0</v>
          </cell>
          <cell r="JA119">
            <v>158.99700000000001</v>
          </cell>
          <cell r="JB119">
            <v>0</v>
          </cell>
          <cell r="JC119">
            <v>698.12799999999993</v>
          </cell>
          <cell r="JD119">
            <v>638.42799999999988</v>
          </cell>
          <cell r="JE119">
            <v>0</v>
          </cell>
          <cell r="JF119">
            <v>59.7</v>
          </cell>
          <cell r="JG119">
            <v>4800</v>
          </cell>
          <cell r="JH119">
            <v>0</v>
          </cell>
          <cell r="JI119">
            <v>4800</v>
          </cell>
          <cell r="JJ119">
            <v>166.82267041</v>
          </cell>
          <cell r="JK119">
            <v>0</v>
          </cell>
          <cell r="JL119">
            <v>7.0890000000000004</v>
          </cell>
          <cell r="JM119">
            <v>0</v>
          </cell>
          <cell r="JN119">
            <v>126.196</v>
          </cell>
          <cell r="JO119">
            <v>126.196</v>
          </cell>
          <cell r="JP119">
            <v>0</v>
          </cell>
          <cell r="JQ119">
            <v>0</v>
          </cell>
          <cell r="JR119">
            <v>1</v>
          </cell>
          <cell r="JS119">
            <v>0</v>
          </cell>
          <cell r="JT119">
            <v>1</v>
          </cell>
          <cell r="JU119">
            <v>342.77081932999999</v>
          </cell>
          <cell r="JV119">
            <v>0</v>
          </cell>
          <cell r="JW119">
            <v>17.832999999999998</v>
          </cell>
          <cell r="JX119">
            <v>0</v>
          </cell>
          <cell r="JY119">
            <v>250.94800000000001</v>
          </cell>
          <cell r="JZ119">
            <v>250.94800000000001</v>
          </cell>
          <cell r="KA119">
            <v>0</v>
          </cell>
          <cell r="KB119">
            <v>0</v>
          </cell>
          <cell r="KC119">
            <v>32</v>
          </cell>
          <cell r="KD119">
            <v>0</v>
          </cell>
          <cell r="KE119">
            <v>32</v>
          </cell>
          <cell r="KF119">
            <v>694.4617517800001</v>
          </cell>
          <cell r="KG119">
            <v>0</v>
          </cell>
          <cell r="KH119">
            <v>91.14</v>
          </cell>
          <cell r="KI119">
            <v>0</v>
          </cell>
          <cell r="KJ119">
            <v>184.57</v>
          </cell>
          <cell r="KK119">
            <v>184.57</v>
          </cell>
          <cell r="KL119">
            <v>0</v>
          </cell>
          <cell r="KM119">
            <v>0</v>
          </cell>
          <cell r="KN119">
            <v>40</v>
          </cell>
          <cell r="KO119">
            <v>0</v>
          </cell>
          <cell r="KP119">
            <v>40</v>
          </cell>
          <cell r="KQ119">
            <v>2260.7991674700006</v>
          </cell>
          <cell r="KR119">
            <v>0</v>
          </cell>
          <cell r="KS119">
            <v>42.935000000000002</v>
          </cell>
          <cell r="KT119">
            <v>0</v>
          </cell>
          <cell r="KU119">
            <v>136.41400000000002</v>
          </cell>
          <cell r="KV119">
            <v>76.713999999999999</v>
          </cell>
          <cell r="KW119">
            <v>0</v>
          </cell>
          <cell r="KX119">
            <v>59.7</v>
          </cell>
          <cell r="KY119">
            <v>4727</v>
          </cell>
          <cell r="KZ119">
            <v>0</v>
          </cell>
          <cell r="LA119">
            <v>4727</v>
          </cell>
          <cell r="LB119">
            <v>2260.7991674700006</v>
          </cell>
          <cell r="LC119">
            <v>0</v>
          </cell>
          <cell r="LD119">
            <v>42.935000000000002</v>
          </cell>
          <cell r="LE119">
            <v>0</v>
          </cell>
          <cell r="LF119">
            <v>136.41400000000002</v>
          </cell>
          <cell r="LG119">
            <v>76.713999999999999</v>
          </cell>
          <cell r="LH119">
            <v>0</v>
          </cell>
          <cell r="LI119">
            <v>59.7</v>
          </cell>
          <cell r="LJ119">
            <v>4727</v>
          </cell>
          <cell r="LK119">
            <v>0</v>
          </cell>
          <cell r="LL119">
            <v>4727</v>
          </cell>
          <cell r="LQ119">
            <v>0</v>
          </cell>
          <cell r="LR119">
            <v>165.4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19358.295430747363</v>
          </cell>
          <cell r="OV119">
            <v>1030.1889999999999</v>
          </cell>
          <cell r="OW119">
            <v>253.26600000000002</v>
          </cell>
          <cell r="OX119">
            <v>0</v>
          </cell>
          <cell r="OY119">
            <v>14426</v>
          </cell>
          <cell r="OZ119">
            <v>5437.2622816000003</v>
          </cell>
        </row>
        <row r="120">
          <cell r="A120" t="str">
            <v>Г</v>
          </cell>
          <cell r="B120" t="str">
            <v>1.2.2.4</v>
          </cell>
          <cell r="C120" t="str">
            <v>Реконструкция прочих объектов основных средств всего, в том числе:</v>
          </cell>
          <cell r="D120" t="str">
            <v>Г</v>
          </cell>
          <cell r="E120">
            <v>0</v>
          </cell>
          <cell r="H120">
            <v>0</v>
          </cell>
          <cell r="J120">
            <v>3932.6022027855006</v>
          </cell>
          <cell r="K120">
            <v>0</v>
          </cell>
          <cell r="L120">
            <v>3932.6022027855006</v>
          </cell>
          <cell r="M120">
            <v>818.12398278000001</v>
          </cell>
          <cell r="N120">
            <v>0</v>
          </cell>
          <cell r="O120">
            <v>245.11748446749993</v>
          </cell>
          <cell r="P120">
            <v>749.55393913499995</v>
          </cell>
          <cell r="Q120">
            <v>2119.8067964030001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2648.4101105499999</v>
          </cell>
          <cell r="DH120">
            <v>0</v>
          </cell>
          <cell r="DI120">
            <v>2648.4101105499999</v>
          </cell>
          <cell r="DJ120">
            <v>221.79169244000005</v>
          </cell>
          <cell r="DK120">
            <v>951.39924857999995</v>
          </cell>
          <cell r="DL120">
            <v>1337.37306115</v>
          </cell>
          <cell r="DM120">
            <v>137.84610837999995</v>
          </cell>
          <cell r="DN120">
            <v>7232.8990647759756</v>
          </cell>
          <cell r="DS120">
            <v>221.07634505263158</v>
          </cell>
          <cell r="DT120">
            <v>970.22431536842123</v>
          </cell>
          <cell r="DU120">
            <v>982.58513645830863</v>
          </cell>
          <cell r="DV120">
            <v>5059.0132678966138</v>
          </cell>
          <cell r="DW120">
            <v>5059.0132678966138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3466.8500087699999</v>
          </cell>
          <cell r="ED120">
            <v>36.684146650000002</v>
          </cell>
          <cell r="EE120">
            <v>1997.2028118200003</v>
          </cell>
          <cell r="EF120">
            <v>1190.2507855899999</v>
          </cell>
          <cell r="EG120">
            <v>242.71226471</v>
          </cell>
          <cell r="EH120">
            <v>210.02252780000003</v>
          </cell>
          <cell r="EI120">
            <v>3.2610385900000001</v>
          </cell>
          <cell r="EJ120">
            <v>51.45580812</v>
          </cell>
          <cell r="EK120">
            <v>131.85455195</v>
          </cell>
          <cell r="EL120">
            <v>23.451129139999999</v>
          </cell>
          <cell r="EM120">
            <v>921.71309960000008</v>
          </cell>
          <cell r="EN120">
            <v>14.308171959999999</v>
          </cell>
          <cell r="EO120">
            <v>284.17694648000003</v>
          </cell>
          <cell r="EP120">
            <v>537.84153619999995</v>
          </cell>
          <cell r="EQ120">
            <v>85.386444959999992</v>
          </cell>
          <cell r="ER120">
            <v>933.33469089999994</v>
          </cell>
          <cell r="ES120">
            <v>7.9436274600000001</v>
          </cell>
          <cell r="ET120">
            <v>776.0449337099999</v>
          </cell>
          <cell r="EU120">
            <v>97.98565576</v>
          </cell>
          <cell r="EV120">
            <v>51.360473970000008</v>
          </cell>
          <cell r="EW120">
            <v>1401.7796904700001</v>
          </cell>
          <cell r="EX120">
            <v>11.171308639999999</v>
          </cell>
          <cell r="EY120">
            <v>885.52512351000007</v>
          </cell>
          <cell r="EZ120">
            <v>422.56904168</v>
          </cell>
          <cell r="FA120">
            <v>82.514216639999972</v>
          </cell>
          <cell r="FB120">
            <v>1401.7796904700001</v>
          </cell>
          <cell r="FC120">
            <v>11.171308639999999</v>
          </cell>
          <cell r="FD120">
            <v>885.52512351000007</v>
          </cell>
          <cell r="FE120">
            <v>422.56904168</v>
          </cell>
          <cell r="FF120">
            <v>82.514216639999972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410.43100000000004</v>
          </cell>
          <cell r="FQ120">
            <v>0</v>
          </cell>
          <cell r="FR120">
            <v>1452.1193482625131</v>
          </cell>
          <cell r="FS120">
            <v>1310.5793482625131</v>
          </cell>
          <cell r="FT120">
            <v>73.739999999999995</v>
          </cell>
          <cell r="FU120">
            <v>67.8</v>
          </cell>
          <cell r="FV120">
            <v>123369</v>
          </cell>
          <cell r="FW120">
            <v>0</v>
          </cell>
          <cell r="FX120">
            <v>123369</v>
          </cell>
          <cell r="FZ120">
            <v>758.40588715000001</v>
          </cell>
          <cell r="GA120">
            <v>0</v>
          </cell>
          <cell r="GB120">
            <v>14.109</v>
          </cell>
          <cell r="GC120">
            <v>0</v>
          </cell>
          <cell r="GD120">
            <v>323.55900000000003</v>
          </cell>
          <cell r="GE120">
            <v>323.55900000000003</v>
          </cell>
          <cell r="GF120">
            <v>0</v>
          </cell>
          <cell r="GG120">
            <v>0</v>
          </cell>
          <cell r="GH120">
            <v>5039</v>
          </cell>
          <cell r="GI120">
            <v>0</v>
          </cell>
          <cell r="GJ120">
            <v>5039</v>
          </cell>
          <cell r="GK120">
            <v>3254.0160665748567</v>
          </cell>
          <cell r="GL120">
            <v>0</v>
          </cell>
          <cell r="GM120">
            <v>148.66199999999998</v>
          </cell>
          <cell r="GN120">
            <v>0</v>
          </cell>
          <cell r="GO120">
            <v>719.05332527825828</v>
          </cell>
          <cell r="GP120">
            <v>657.83932527825834</v>
          </cell>
          <cell r="GQ120">
            <v>0</v>
          </cell>
          <cell r="GR120">
            <v>61.213999999999999</v>
          </cell>
          <cell r="GS120">
            <v>2276</v>
          </cell>
          <cell r="GT120">
            <v>0</v>
          </cell>
          <cell r="GU120">
            <v>2276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0</v>
          </cell>
          <cell r="HS120">
            <v>0</v>
          </cell>
          <cell r="HT120">
            <v>0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0</v>
          </cell>
          <cell r="IA120">
            <v>0</v>
          </cell>
          <cell r="IB120">
            <v>0</v>
          </cell>
          <cell r="IC120">
            <v>3254.0160665748567</v>
          </cell>
          <cell r="ID120">
            <v>0</v>
          </cell>
          <cell r="IE120">
            <v>148.66199999999998</v>
          </cell>
          <cell r="IF120">
            <v>0</v>
          </cell>
          <cell r="IG120">
            <v>719.05332527825828</v>
          </cell>
          <cell r="IH120">
            <v>657.83932527825834</v>
          </cell>
          <cell r="II120">
            <v>0</v>
          </cell>
          <cell r="IJ120">
            <v>61.213999999999999</v>
          </cell>
          <cell r="IK120">
            <v>2276</v>
          </cell>
          <cell r="IL120">
            <v>0</v>
          </cell>
          <cell r="IM120">
            <v>2276</v>
          </cell>
          <cell r="IN120">
            <v>3254.0160665748567</v>
          </cell>
          <cell r="IO120">
            <v>0</v>
          </cell>
          <cell r="IP120">
            <v>148.66199999999998</v>
          </cell>
          <cell r="IQ120">
            <v>0</v>
          </cell>
          <cell r="IR120">
            <v>719.05332527825828</v>
          </cell>
          <cell r="IS120">
            <v>657.83932527825834</v>
          </cell>
          <cell r="IT120">
            <v>0</v>
          </cell>
          <cell r="IU120">
            <v>61.213999999999999</v>
          </cell>
          <cell r="IV120">
            <v>2276</v>
          </cell>
          <cell r="IW120">
            <v>0</v>
          </cell>
          <cell r="IX120">
            <v>2276</v>
          </cell>
          <cell r="IY120">
            <v>3464.8544089900006</v>
          </cell>
          <cell r="IZ120">
            <v>0</v>
          </cell>
          <cell r="JA120">
            <v>158.99700000000001</v>
          </cell>
          <cell r="JB120">
            <v>0</v>
          </cell>
          <cell r="JC120">
            <v>698.12799999999993</v>
          </cell>
          <cell r="JD120">
            <v>638.42799999999988</v>
          </cell>
          <cell r="JE120">
            <v>0</v>
          </cell>
          <cell r="JF120">
            <v>59.7</v>
          </cell>
          <cell r="JG120">
            <v>4800</v>
          </cell>
          <cell r="JH120">
            <v>0</v>
          </cell>
          <cell r="JI120">
            <v>4800</v>
          </cell>
          <cell r="JJ120">
            <v>166.82267041</v>
          </cell>
          <cell r="JK120">
            <v>0</v>
          </cell>
          <cell r="JL120">
            <v>7.0890000000000004</v>
          </cell>
          <cell r="JM120">
            <v>0</v>
          </cell>
          <cell r="JN120">
            <v>126.196</v>
          </cell>
          <cell r="JO120">
            <v>126.196</v>
          </cell>
          <cell r="JP120">
            <v>0</v>
          </cell>
          <cell r="JQ120">
            <v>0</v>
          </cell>
          <cell r="JR120">
            <v>1</v>
          </cell>
          <cell r="JS120">
            <v>0</v>
          </cell>
          <cell r="JT120">
            <v>1</v>
          </cell>
          <cell r="JU120">
            <v>342.77081932999999</v>
          </cell>
          <cell r="JV120">
            <v>0</v>
          </cell>
          <cell r="JW120">
            <v>17.832999999999998</v>
          </cell>
          <cell r="JX120">
            <v>0</v>
          </cell>
          <cell r="JY120">
            <v>250.94800000000001</v>
          </cell>
          <cell r="JZ120">
            <v>250.94800000000001</v>
          </cell>
          <cell r="KA120">
            <v>0</v>
          </cell>
          <cell r="KB120">
            <v>0</v>
          </cell>
          <cell r="KC120">
            <v>32</v>
          </cell>
          <cell r="KD120">
            <v>0</v>
          </cell>
          <cell r="KE120">
            <v>32</v>
          </cell>
          <cell r="KF120">
            <v>694.4617517800001</v>
          </cell>
          <cell r="KG120">
            <v>0</v>
          </cell>
          <cell r="KH120">
            <v>91.14</v>
          </cell>
          <cell r="KI120">
            <v>0</v>
          </cell>
          <cell r="KJ120">
            <v>184.57</v>
          </cell>
          <cell r="KK120">
            <v>184.57</v>
          </cell>
          <cell r="KL120">
            <v>0</v>
          </cell>
          <cell r="KM120">
            <v>0</v>
          </cell>
          <cell r="KN120">
            <v>40</v>
          </cell>
          <cell r="KO120">
            <v>0</v>
          </cell>
          <cell r="KP120">
            <v>40</v>
          </cell>
          <cell r="KQ120">
            <v>2260.7991674700006</v>
          </cell>
          <cell r="KR120">
            <v>0</v>
          </cell>
          <cell r="KS120">
            <v>42.935000000000002</v>
          </cell>
          <cell r="KT120">
            <v>0</v>
          </cell>
          <cell r="KU120">
            <v>136.41400000000002</v>
          </cell>
          <cell r="KV120">
            <v>76.713999999999999</v>
          </cell>
          <cell r="KW120">
            <v>0</v>
          </cell>
          <cell r="KX120">
            <v>59.7</v>
          </cell>
          <cell r="KY120">
            <v>4727</v>
          </cell>
          <cell r="KZ120">
            <v>0</v>
          </cell>
          <cell r="LA120">
            <v>4727</v>
          </cell>
          <cell r="LB120">
            <v>2260.7991674700006</v>
          </cell>
          <cell r="LC120">
            <v>0</v>
          </cell>
          <cell r="LD120">
            <v>42.935000000000002</v>
          </cell>
          <cell r="LE120">
            <v>0</v>
          </cell>
          <cell r="LF120">
            <v>136.41400000000002</v>
          </cell>
          <cell r="LG120">
            <v>76.713999999999999</v>
          </cell>
          <cell r="LH120">
            <v>0</v>
          </cell>
          <cell r="LI120">
            <v>59.7</v>
          </cell>
          <cell r="LJ120">
            <v>4727</v>
          </cell>
          <cell r="LK120">
            <v>0</v>
          </cell>
          <cell r="LL120">
            <v>4727</v>
          </cell>
          <cell r="LQ120">
            <v>0</v>
          </cell>
          <cell r="LR120">
            <v>165.4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19358.295430747363</v>
          </cell>
          <cell r="OV120">
            <v>1030.1889999999999</v>
          </cell>
          <cell r="OW120">
            <v>253.26600000000002</v>
          </cell>
          <cell r="OX120">
            <v>0</v>
          </cell>
          <cell r="OY120">
            <v>14426</v>
          </cell>
          <cell r="OZ120">
            <v>5437.2622816000003</v>
          </cell>
        </row>
        <row r="121">
          <cell r="A121" t="str">
            <v>Г</v>
          </cell>
          <cell r="B121" t="str">
            <v>1.2.3</v>
          </cell>
          <cell r="C121" t="str">
            <v>Модернизация, техническое перевооружение,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3932.6022027855006</v>
          </cell>
          <cell r="K121">
            <v>0</v>
          </cell>
          <cell r="L121">
            <v>3932.6022027855006</v>
          </cell>
          <cell r="M121">
            <v>818.12398278000001</v>
          </cell>
          <cell r="N121">
            <v>0</v>
          </cell>
          <cell r="O121">
            <v>245.11748446749993</v>
          </cell>
          <cell r="P121">
            <v>749.55393913499995</v>
          </cell>
          <cell r="Q121">
            <v>2119.8067964030001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2648.4101105499999</v>
          </cell>
          <cell r="DH121">
            <v>0</v>
          </cell>
          <cell r="DI121">
            <v>2648.4101105499999</v>
          </cell>
          <cell r="DJ121">
            <v>221.79169244000005</v>
          </cell>
          <cell r="DK121">
            <v>951.39924857999995</v>
          </cell>
          <cell r="DL121">
            <v>1337.37306115</v>
          </cell>
          <cell r="DM121">
            <v>137.84610837999995</v>
          </cell>
          <cell r="DN121">
            <v>7232.8990647759756</v>
          </cell>
          <cell r="DS121">
            <v>221.07634505263158</v>
          </cell>
          <cell r="DT121">
            <v>970.22431536842123</v>
          </cell>
          <cell r="DU121">
            <v>982.58513645830863</v>
          </cell>
          <cell r="DV121">
            <v>5059.0132678966138</v>
          </cell>
          <cell r="DW121">
            <v>5059.0132678966138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3466.8500087699999</v>
          </cell>
          <cell r="ED121">
            <v>36.684146650000002</v>
          </cell>
          <cell r="EE121">
            <v>1997.2028118200003</v>
          </cell>
          <cell r="EF121">
            <v>1190.2507855899999</v>
          </cell>
          <cell r="EG121">
            <v>242.71226471</v>
          </cell>
          <cell r="EH121">
            <v>210.02252780000003</v>
          </cell>
          <cell r="EI121">
            <v>3.2610385900000001</v>
          </cell>
          <cell r="EJ121">
            <v>51.45580812</v>
          </cell>
          <cell r="EK121">
            <v>131.85455195</v>
          </cell>
          <cell r="EL121">
            <v>23.451129139999999</v>
          </cell>
          <cell r="EM121">
            <v>921.71309960000008</v>
          </cell>
          <cell r="EN121">
            <v>14.308171959999999</v>
          </cell>
          <cell r="EO121">
            <v>284.17694648000003</v>
          </cell>
          <cell r="EP121">
            <v>537.84153619999995</v>
          </cell>
          <cell r="EQ121">
            <v>85.386444959999992</v>
          </cell>
          <cell r="ER121">
            <v>933.33469089999994</v>
          </cell>
          <cell r="ES121">
            <v>7.9436274600000001</v>
          </cell>
          <cell r="ET121">
            <v>776.0449337099999</v>
          </cell>
          <cell r="EU121">
            <v>97.98565576</v>
          </cell>
          <cell r="EV121">
            <v>51.360473970000008</v>
          </cell>
          <cell r="EW121">
            <v>1401.7796904700001</v>
          </cell>
          <cell r="EX121">
            <v>11.171308639999999</v>
          </cell>
          <cell r="EY121">
            <v>885.52512351000007</v>
          </cell>
          <cell r="EZ121">
            <v>422.56904168</v>
          </cell>
          <cell r="FA121">
            <v>82.514216639999972</v>
          </cell>
          <cell r="FB121">
            <v>1401.7796904700001</v>
          </cell>
          <cell r="FC121">
            <v>11.171308639999999</v>
          </cell>
          <cell r="FD121">
            <v>885.52512351000007</v>
          </cell>
          <cell r="FE121">
            <v>422.56904168</v>
          </cell>
          <cell r="FF121">
            <v>82.514216639999972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410.43100000000004</v>
          </cell>
          <cell r="FQ121">
            <v>0</v>
          </cell>
          <cell r="FR121">
            <v>1452.1193482625131</v>
          </cell>
          <cell r="FS121">
            <v>1310.5793482625131</v>
          </cell>
          <cell r="FT121">
            <v>73.739999999999995</v>
          </cell>
          <cell r="FU121">
            <v>67.8</v>
          </cell>
          <cell r="FV121">
            <v>123369</v>
          </cell>
          <cell r="FW121">
            <v>0</v>
          </cell>
          <cell r="FX121">
            <v>123369</v>
          </cell>
          <cell r="FZ121">
            <v>758.40588715000001</v>
          </cell>
          <cell r="GA121">
            <v>0</v>
          </cell>
          <cell r="GB121">
            <v>14.109</v>
          </cell>
          <cell r="GC121">
            <v>0</v>
          </cell>
          <cell r="GD121">
            <v>323.55900000000003</v>
          </cell>
          <cell r="GE121">
            <v>323.55900000000003</v>
          </cell>
          <cell r="GF121">
            <v>0</v>
          </cell>
          <cell r="GG121">
            <v>0</v>
          </cell>
          <cell r="GH121">
            <v>5039</v>
          </cell>
          <cell r="GI121">
            <v>0</v>
          </cell>
          <cell r="GJ121">
            <v>5039</v>
          </cell>
          <cell r="GK121">
            <v>3254.0160665748567</v>
          </cell>
          <cell r="GL121">
            <v>0</v>
          </cell>
          <cell r="GM121">
            <v>148.66199999999998</v>
          </cell>
          <cell r="GN121">
            <v>0</v>
          </cell>
          <cell r="GO121">
            <v>719.05332527825828</v>
          </cell>
          <cell r="GP121">
            <v>657.83932527825834</v>
          </cell>
          <cell r="GQ121">
            <v>0</v>
          </cell>
          <cell r="GR121">
            <v>61.213999999999999</v>
          </cell>
          <cell r="GS121">
            <v>2276</v>
          </cell>
          <cell r="GT121">
            <v>0</v>
          </cell>
          <cell r="GU121">
            <v>2276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0</v>
          </cell>
          <cell r="HS121">
            <v>0</v>
          </cell>
          <cell r="HT121">
            <v>0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0</v>
          </cell>
          <cell r="IA121">
            <v>0</v>
          </cell>
          <cell r="IB121">
            <v>0</v>
          </cell>
          <cell r="IC121">
            <v>3254.0160665748567</v>
          </cell>
          <cell r="ID121">
            <v>0</v>
          </cell>
          <cell r="IE121">
            <v>148.66199999999998</v>
          </cell>
          <cell r="IF121">
            <v>0</v>
          </cell>
          <cell r="IG121">
            <v>719.05332527825828</v>
          </cell>
          <cell r="IH121">
            <v>657.83932527825834</v>
          </cell>
          <cell r="II121">
            <v>0</v>
          </cell>
          <cell r="IJ121">
            <v>61.213999999999999</v>
          </cell>
          <cell r="IK121">
            <v>2276</v>
          </cell>
          <cell r="IL121">
            <v>0</v>
          </cell>
          <cell r="IM121">
            <v>2276</v>
          </cell>
          <cell r="IN121">
            <v>3254.0160665748567</v>
          </cell>
          <cell r="IO121">
            <v>0</v>
          </cell>
          <cell r="IP121">
            <v>148.66199999999998</v>
          </cell>
          <cell r="IQ121">
            <v>0</v>
          </cell>
          <cell r="IR121">
            <v>719.05332527825828</v>
          </cell>
          <cell r="IS121">
            <v>657.83932527825834</v>
          </cell>
          <cell r="IT121">
            <v>0</v>
          </cell>
          <cell r="IU121">
            <v>61.213999999999999</v>
          </cell>
          <cell r="IV121">
            <v>2276</v>
          </cell>
          <cell r="IW121">
            <v>0</v>
          </cell>
          <cell r="IX121">
            <v>2276</v>
          </cell>
          <cell r="IY121">
            <v>3464.8544089900006</v>
          </cell>
          <cell r="IZ121">
            <v>0</v>
          </cell>
          <cell r="JA121">
            <v>158.99700000000001</v>
          </cell>
          <cell r="JB121">
            <v>0</v>
          </cell>
          <cell r="JC121">
            <v>698.12799999999993</v>
          </cell>
          <cell r="JD121">
            <v>638.42799999999988</v>
          </cell>
          <cell r="JE121">
            <v>0</v>
          </cell>
          <cell r="JF121">
            <v>59.7</v>
          </cell>
          <cell r="JG121">
            <v>4800</v>
          </cell>
          <cell r="JH121">
            <v>0</v>
          </cell>
          <cell r="JI121">
            <v>4800</v>
          </cell>
          <cell r="JJ121">
            <v>166.82267041</v>
          </cell>
          <cell r="JK121">
            <v>0</v>
          </cell>
          <cell r="JL121">
            <v>7.0890000000000004</v>
          </cell>
          <cell r="JM121">
            <v>0</v>
          </cell>
          <cell r="JN121">
            <v>126.196</v>
          </cell>
          <cell r="JO121">
            <v>126.196</v>
          </cell>
          <cell r="JP121">
            <v>0</v>
          </cell>
          <cell r="JQ121">
            <v>0</v>
          </cell>
          <cell r="JR121">
            <v>1</v>
          </cell>
          <cell r="JS121">
            <v>0</v>
          </cell>
          <cell r="JT121">
            <v>1</v>
          </cell>
          <cell r="JU121">
            <v>342.77081932999999</v>
          </cell>
          <cell r="JV121">
            <v>0</v>
          </cell>
          <cell r="JW121">
            <v>17.832999999999998</v>
          </cell>
          <cell r="JX121">
            <v>0</v>
          </cell>
          <cell r="JY121">
            <v>250.94800000000001</v>
          </cell>
          <cell r="JZ121">
            <v>250.94800000000001</v>
          </cell>
          <cell r="KA121">
            <v>0</v>
          </cell>
          <cell r="KB121">
            <v>0</v>
          </cell>
          <cell r="KC121">
            <v>32</v>
          </cell>
          <cell r="KD121">
            <v>0</v>
          </cell>
          <cell r="KE121">
            <v>32</v>
          </cell>
          <cell r="KF121">
            <v>694.4617517800001</v>
          </cell>
          <cell r="KG121">
            <v>0</v>
          </cell>
          <cell r="KH121">
            <v>91.14</v>
          </cell>
          <cell r="KI121">
            <v>0</v>
          </cell>
          <cell r="KJ121">
            <v>184.57</v>
          </cell>
          <cell r="KK121">
            <v>184.57</v>
          </cell>
          <cell r="KL121">
            <v>0</v>
          </cell>
          <cell r="KM121">
            <v>0</v>
          </cell>
          <cell r="KN121">
            <v>40</v>
          </cell>
          <cell r="KO121">
            <v>0</v>
          </cell>
          <cell r="KP121">
            <v>40</v>
          </cell>
          <cell r="KQ121">
            <v>2260.7991674700006</v>
          </cell>
          <cell r="KR121">
            <v>0</v>
          </cell>
          <cell r="KS121">
            <v>42.935000000000002</v>
          </cell>
          <cell r="KT121">
            <v>0</v>
          </cell>
          <cell r="KU121">
            <v>136.41400000000002</v>
          </cell>
          <cell r="KV121">
            <v>76.713999999999999</v>
          </cell>
          <cell r="KW121">
            <v>0</v>
          </cell>
          <cell r="KX121">
            <v>59.7</v>
          </cell>
          <cell r="KY121">
            <v>4727</v>
          </cell>
          <cell r="KZ121">
            <v>0</v>
          </cell>
          <cell r="LA121">
            <v>4727</v>
          </cell>
          <cell r="LB121">
            <v>2260.7991674700006</v>
          </cell>
          <cell r="LC121">
            <v>0</v>
          </cell>
          <cell r="LD121">
            <v>42.935000000000002</v>
          </cell>
          <cell r="LE121">
            <v>0</v>
          </cell>
          <cell r="LF121">
            <v>136.41400000000002</v>
          </cell>
          <cell r="LG121">
            <v>76.713999999999999</v>
          </cell>
          <cell r="LH121">
            <v>0</v>
          </cell>
          <cell r="LI121">
            <v>59.7</v>
          </cell>
          <cell r="LJ121">
            <v>4727</v>
          </cell>
          <cell r="LK121">
            <v>0</v>
          </cell>
          <cell r="LL121">
            <v>4727</v>
          </cell>
          <cell r="LQ121">
            <v>0</v>
          </cell>
          <cell r="LR121">
            <v>165.4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19358.295430747363</v>
          </cell>
          <cell r="OV121">
            <v>1030.1889999999999</v>
          </cell>
          <cell r="OW121">
            <v>253.26600000000002</v>
          </cell>
          <cell r="OX121">
            <v>0</v>
          </cell>
          <cell r="OY121">
            <v>14426</v>
          </cell>
          <cell r="OZ121">
            <v>5437.2622816000003</v>
          </cell>
        </row>
        <row r="122">
          <cell r="A122" t="str">
            <v>Г</v>
          </cell>
          <cell r="B122" t="str">
            <v>1.2.3.1</v>
          </cell>
          <cell r="C122" t="str">
            <v>Модернизация, техническое перевооружение объектов по производству электрической энергии всего, в том числе:</v>
          </cell>
          <cell r="D122" t="str">
            <v>Г</v>
          </cell>
          <cell r="E122">
            <v>0</v>
          </cell>
          <cell r="H122">
            <v>0</v>
          </cell>
          <cell r="J122">
            <v>3932.6022027855006</v>
          </cell>
          <cell r="K122">
            <v>0</v>
          </cell>
          <cell r="L122">
            <v>3932.6022027855006</v>
          </cell>
          <cell r="M122">
            <v>818.12398278000001</v>
          </cell>
          <cell r="N122">
            <v>0</v>
          </cell>
          <cell r="O122">
            <v>245.11748446749993</v>
          </cell>
          <cell r="P122">
            <v>749.55393913499995</v>
          </cell>
          <cell r="Q122">
            <v>2119.8067964030001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2648.4101105499999</v>
          </cell>
          <cell r="DH122">
            <v>0</v>
          </cell>
          <cell r="DI122">
            <v>2648.4101105499999</v>
          </cell>
          <cell r="DJ122">
            <v>221.79169244000005</v>
          </cell>
          <cell r="DK122">
            <v>951.39924857999995</v>
          </cell>
          <cell r="DL122">
            <v>1337.37306115</v>
          </cell>
          <cell r="DM122">
            <v>137.84610837999995</v>
          </cell>
          <cell r="DN122">
            <v>7232.8990647759756</v>
          </cell>
          <cell r="DS122">
            <v>221.07634505263158</v>
          </cell>
          <cell r="DT122">
            <v>970.22431536842123</v>
          </cell>
          <cell r="DU122">
            <v>982.58513645830863</v>
          </cell>
          <cell r="DV122">
            <v>5059.0132678966138</v>
          </cell>
          <cell r="DW122">
            <v>5059.0132678966138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3466.8500087699999</v>
          </cell>
          <cell r="ED122">
            <v>36.684146650000002</v>
          </cell>
          <cell r="EE122">
            <v>1997.2028118200003</v>
          </cell>
          <cell r="EF122">
            <v>1190.2507855899999</v>
          </cell>
          <cell r="EG122">
            <v>242.71226471</v>
          </cell>
          <cell r="EH122">
            <v>210.02252780000003</v>
          </cell>
          <cell r="EI122">
            <v>3.2610385900000001</v>
          </cell>
          <cell r="EJ122">
            <v>51.45580812</v>
          </cell>
          <cell r="EK122">
            <v>131.85455195</v>
          </cell>
          <cell r="EL122">
            <v>23.451129139999999</v>
          </cell>
          <cell r="EM122">
            <v>921.71309960000008</v>
          </cell>
          <cell r="EN122">
            <v>14.308171959999999</v>
          </cell>
          <cell r="EO122">
            <v>284.17694648000003</v>
          </cell>
          <cell r="EP122">
            <v>537.84153619999995</v>
          </cell>
          <cell r="EQ122">
            <v>85.386444959999992</v>
          </cell>
          <cell r="ER122">
            <v>933.33469089999994</v>
          </cell>
          <cell r="ES122">
            <v>7.9436274600000001</v>
          </cell>
          <cell r="ET122">
            <v>776.0449337099999</v>
          </cell>
          <cell r="EU122">
            <v>97.98565576</v>
          </cell>
          <cell r="EV122">
            <v>51.360473970000008</v>
          </cell>
          <cell r="EW122">
            <v>1401.7796904700001</v>
          </cell>
          <cell r="EX122">
            <v>11.171308639999999</v>
          </cell>
          <cell r="EY122">
            <v>885.52512351000007</v>
          </cell>
          <cell r="EZ122">
            <v>422.56904168</v>
          </cell>
          <cell r="FA122">
            <v>82.514216639999972</v>
          </cell>
          <cell r="FB122">
            <v>1401.7796904700001</v>
          </cell>
          <cell r="FC122">
            <v>11.171308639999999</v>
          </cell>
          <cell r="FD122">
            <v>885.52512351000007</v>
          </cell>
          <cell r="FE122">
            <v>422.56904168</v>
          </cell>
          <cell r="FF122">
            <v>82.514216639999972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410.43100000000004</v>
          </cell>
          <cell r="FQ122">
            <v>0</v>
          </cell>
          <cell r="FR122">
            <v>1452.1193482625131</v>
          </cell>
          <cell r="FS122">
            <v>1310.5793482625131</v>
          </cell>
          <cell r="FT122">
            <v>73.739999999999995</v>
          </cell>
          <cell r="FU122">
            <v>67.8</v>
          </cell>
          <cell r="FV122">
            <v>123369</v>
          </cell>
          <cell r="FW122">
            <v>0</v>
          </cell>
          <cell r="FX122">
            <v>123369</v>
          </cell>
          <cell r="FZ122">
            <v>758.40588715000001</v>
          </cell>
          <cell r="GA122">
            <v>0</v>
          </cell>
          <cell r="GB122">
            <v>14.109</v>
          </cell>
          <cell r="GC122">
            <v>0</v>
          </cell>
          <cell r="GD122">
            <v>323.55900000000003</v>
          </cell>
          <cell r="GE122">
            <v>323.55900000000003</v>
          </cell>
          <cell r="GF122">
            <v>0</v>
          </cell>
          <cell r="GG122">
            <v>0</v>
          </cell>
          <cell r="GH122">
            <v>5039</v>
          </cell>
          <cell r="GI122">
            <v>0</v>
          </cell>
          <cell r="GJ122">
            <v>5039</v>
          </cell>
          <cell r="GK122">
            <v>3254.0160665748567</v>
          </cell>
          <cell r="GL122">
            <v>0</v>
          </cell>
          <cell r="GM122">
            <v>148.66199999999998</v>
          </cell>
          <cell r="GN122">
            <v>0</v>
          </cell>
          <cell r="GO122">
            <v>719.05332527825828</v>
          </cell>
          <cell r="GP122">
            <v>657.83932527825834</v>
          </cell>
          <cell r="GQ122">
            <v>0</v>
          </cell>
          <cell r="GR122">
            <v>61.213999999999999</v>
          </cell>
          <cell r="GS122">
            <v>2276</v>
          </cell>
          <cell r="GT122">
            <v>0</v>
          </cell>
          <cell r="GU122">
            <v>2276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0</v>
          </cell>
          <cell r="HS122">
            <v>0</v>
          </cell>
          <cell r="HT122">
            <v>0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0</v>
          </cell>
          <cell r="IA122">
            <v>0</v>
          </cell>
          <cell r="IB122">
            <v>0</v>
          </cell>
          <cell r="IC122">
            <v>3254.0160665748567</v>
          </cell>
          <cell r="ID122">
            <v>0</v>
          </cell>
          <cell r="IE122">
            <v>148.66199999999998</v>
          </cell>
          <cell r="IF122">
            <v>0</v>
          </cell>
          <cell r="IG122">
            <v>719.05332527825828</v>
          </cell>
          <cell r="IH122">
            <v>657.83932527825834</v>
          </cell>
          <cell r="II122">
            <v>0</v>
          </cell>
          <cell r="IJ122">
            <v>61.213999999999999</v>
          </cell>
          <cell r="IK122">
            <v>2276</v>
          </cell>
          <cell r="IL122">
            <v>0</v>
          </cell>
          <cell r="IM122">
            <v>2276</v>
          </cell>
          <cell r="IN122">
            <v>3254.0160665748567</v>
          </cell>
          <cell r="IO122">
            <v>0</v>
          </cell>
          <cell r="IP122">
            <v>148.66199999999998</v>
          </cell>
          <cell r="IQ122">
            <v>0</v>
          </cell>
          <cell r="IR122">
            <v>719.05332527825828</v>
          </cell>
          <cell r="IS122">
            <v>657.83932527825834</v>
          </cell>
          <cell r="IT122">
            <v>0</v>
          </cell>
          <cell r="IU122">
            <v>61.213999999999999</v>
          </cell>
          <cell r="IV122">
            <v>2276</v>
          </cell>
          <cell r="IW122">
            <v>0</v>
          </cell>
          <cell r="IX122">
            <v>2276</v>
          </cell>
          <cell r="IY122">
            <v>3464.8544089900006</v>
          </cell>
          <cell r="IZ122">
            <v>0</v>
          </cell>
          <cell r="JA122">
            <v>158.99700000000001</v>
          </cell>
          <cell r="JB122">
            <v>0</v>
          </cell>
          <cell r="JC122">
            <v>698.12799999999993</v>
          </cell>
          <cell r="JD122">
            <v>638.42799999999988</v>
          </cell>
          <cell r="JE122">
            <v>0</v>
          </cell>
          <cell r="JF122">
            <v>59.7</v>
          </cell>
          <cell r="JG122">
            <v>4800</v>
          </cell>
          <cell r="JH122">
            <v>0</v>
          </cell>
          <cell r="JI122">
            <v>4800</v>
          </cell>
          <cell r="JJ122">
            <v>166.82267041</v>
          </cell>
          <cell r="JK122">
            <v>0</v>
          </cell>
          <cell r="JL122">
            <v>7.0890000000000004</v>
          </cell>
          <cell r="JM122">
            <v>0</v>
          </cell>
          <cell r="JN122">
            <v>126.196</v>
          </cell>
          <cell r="JO122">
            <v>126.196</v>
          </cell>
          <cell r="JP122">
            <v>0</v>
          </cell>
          <cell r="JQ122">
            <v>0</v>
          </cell>
          <cell r="JR122">
            <v>1</v>
          </cell>
          <cell r="JS122">
            <v>0</v>
          </cell>
          <cell r="JT122">
            <v>1</v>
          </cell>
          <cell r="JU122">
            <v>342.77081932999999</v>
          </cell>
          <cell r="JV122">
            <v>0</v>
          </cell>
          <cell r="JW122">
            <v>17.832999999999998</v>
          </cell>
          <cell r="JX122">
            <v>0</v>
          </cell>
          <cell r="JY122">
            <v>250.94800000000001</v>
          </cell>
          <cell r="JZ122">
            <v>250.94800000000001</v>
          </cell>
          <cell r="KA122">
            <v>0</v>
          </cell>
          <cell r="KB122">
            <v>0</v>
          </cell>
          <cell r="KC122">
            <v>32</v>
          </cell>
          <cell r="KD122">
            <v>0</v>
          </cell>
          <cell r="KE122">
            <v>32</v>
          </cell>
          <cell r="KF122">
            <v>694.4617517800001</v>
          </cell>
          <cell r="KG122">
            <v>0</v>
          </cell>
          <cell r="KH122">
            <v>91.14</v>
          </cell>
          <cell r="KI122">
            <v>0</v>
          </cell>
          <cell r="KJ122">
            <v>184.57</v>
          </cell>
          <cell r="KK122">
            <v>184.57</v>
          </cell>
          <cell r="KL122">
            <v>0</v>
          </cell>
          <cell r="KM122">
            <v>0</v>
          </cell>
          <cell r="KN122">
            <v>40</v>
          </cell>
          <cell r="KO122">
            <v>0</v>
          </cell>
          <cell r="KP122">
            <v>40</v>
          </cell>
          <cell r="KQ122">
            <v>2260.7991674700006</v>
          </cell>
          <cell r="KR122">
            <v>0</v>
          </cell>
          <cell r="KS122">
            <v>42.935000000000002</v>
          </cell>
          <cell r="KT122">
            <v>0</v>
          </cell>
          <cell r="KU122">
            <v>136.41400000000002</v>
          </cell>
          <cell r="KV122">
            <v>76.713999999999999</v>
          </cell>
          <cell r="KW122">
            <v>0</v>
          </cell>
          <cell r="KX122">
            <v>59.7</v>
          </cell>
          <cell r="KY122">
            <v>4727</v>
          </cell>
          <cell r="KZ122">
            <v>0</v>
          </cell>
          <cell r="LA122">
            <v>4727</v>
          </cell>
          <cell r="LB122">
            <v>2260.7991674700006</v>
          </cell>
          <cell r="LC122">
            <v>0</v>
          </cell>
          <cell r="LD122">
            <v>42.935000000000002</v>
          </cell>
          <cell r="LE122">
            <v>0</v>
          </cell>
          <cell r="LF122">
            <v>136.41400000000002</v>
          </cell>
          <cell r="LG122">
            <v>76.713999999999999</v>
          </cell>
          <cell r="LH122">
            <v>0</v>
          </cell>
          <cell r="LI122">
            <v>59.7</v>
          </cell>
          <cell r="LJ122">
            <v>4727</v>
          </cell>
          <cell r="LK122">
            <v>0</v>
          </cell>
          <cell r="LL122">
            <v>4727</v>
          </cell>
          <cell r="LQ122">
            <v>0</v>
          </cell>
          <cell r="LR122">
            <v>165.4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19358.295430747363</v>
          </cell>
          <cell r="OV122">
            <v>1030.1889999999999</v>
          </cell>
          <cell r="OW122">
            <v>253.26600000000002</v>
          </cell>
          <cell r="OX122">
            <v>0</v>
          </cell>
          <cell r="OY122">
            <v>14426</v>
          </cell>
          <cell r="OZ122">
            <v>5437.2622816000003</v>
          </cell>
        </row>
        <row r="123">
          <cell r="A123" t="str">
            <v>Г</v>
          </cell>
          <cell r="B123" t="str">
            <v>1.2.3.2</v>
          </cell>
          <cell r="C123" t="str">
            <v>Модернизация, техническое перевооружение котельных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3932.6022027855006</v>
          </cell>
          <cell r="K123">
            <v>0</v>
          </cell>
          <cell r="L123">
            <v>3932.6022027855006</v>
          </cell>
          <cell r="M123">
            <v>818.12398278000001</v>
          </cell>
          <cell r="N123">
            <v>0</v>
          </cell>
          <cell r="O123">
            <v>245.11748446749993</v>
          </cell>
          <cell r="P123">
            <v>749.55393913499995</v>
          </cell>
          <cell r="Q123">
            <v>2119.8067964030001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2648.4101105499999</v>
          </cell>
          <cell r="DH123">
            <v>0</v>
          </cell>
          <cell r="DI123">
            <v>2648.4101105499999</v>
          </cell>
          <cell r="DJ123">
            <v>221.79169244000005</v>
          </cell>
          <cell r="DK123">
            <v>951.39924857999995</v>
          </cell>
          <cell r="DL123">
            <v>1337.37306115</v>
          </cell>
          <cell r="DM123">
            <v>137.84610837999995</v>
          </cell>
          <cell r="DN123">
            <v>7232.8990647759756</v>
          </cell>
          <cell r="DS123">
            <v>221.07634505263158</v>
          </cell>
          <cell r="DT123">
            <v>970.22431536842123</v>
          </cell>
          <cell r="DU123">
            <v>982.58513645830863</v>
          </cell>
          <cell r="DV123">
            <v>5059.0132678966138</v>
          </cell>
          <cell r="DW123">
            <v>5059.0132678966138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3466.8500087699999</v>
          </cell>
          <cell r="ED123">
            <v>36.684146650000002</v>
          </cell>
          <cell r="EE123">
            <v>1997.2028118200003</v>
          </cell>
          <cell r="EF123">
            <v>1190.2507855899999</v>
          </cell>
          <cell r="EG123">
            <v>242.71226471</v>
          </cell>
          <cell r="EH123">
            <v>210.02252780000003</v>
          </cell>
          <cell r="EI123">
            <v>3.2610385900000001</v>
          </cell>
          <cell r="EJ123">
            <v>51.45580812</v>
          </cell>
          <cell r="EK123">
            <v>131.85455195</v>
          </cell>
          <cell r="EL123">
            <v>23.451129139999999</v>
          </cell>
          <cell r="EM123">
            <v>921.71309960000008</v>
          </cell>
          <cell r="EN123">
            <v>14.308171959999999</v>
          </cell>
          <cell r="EO123">
            <v>284.17694648000003</v>
          </cell>
          <cell r="EP123">
            <v>537.84153619999995</v>
          </cell>
          <cell r="EQ123">
            <v>85.386444959999992</v>
          </cell>
          <cell r="ER123">
            <v>933.33469089999994</v>
          </cell>
          <cell r="ES123">
            <v>7.9436274600000001</v>
          </cell>
          <cell r="ET123">
            <v>776.0449337099999</v>
          </cell>
          <cell r="EU123">
            <v>97.98565576</v>
          </cell>
          <cell r="EV123">
            <v>51.360473970000008</v>
          </cell>
          <cell r="EW123">
            <v>1401.7796904700001</v>
          </cell>
          <cell r="EX123">
            <v>11.171308639999999</v>
          </cell>
          <cell r="EY123">
            <v>885.52512351000007</v>
          </cell>
          <cell r="EZ123">
            <v>422.56904168</v>
          </cell>
          <cell r="FA123">
            <v>82.514216639999972</v>
          </cell>
          <cell r="FB123">
            <v>1401.7796904700001</v>
          </cell>
          <cell r="FC123">
            <v>11.171308639999999</v>
          </cell>
          <cell r="FD123">
            <v>885.52512351000007</v>
          </cell>
          <cell r="FE123">
            <v>422.56904168</v>
          </cell>
          <cell r="FF123">
            <v>82.514216639999972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410.43100000000004</v>
          </cell>
          <cell r="FQ123">
            <v>0</v>
          </cell>
          <cell r="FR123">
            <v>1452.1193482625131</v>
          </cell>
          <cell r="FS123">
            <v>1310.5793482625131</v>
          </cell>
          <cell r="FT123">
            <v>73.739999999999995</v>
          </cell>
          <cell r="FU123">
            <v>67.8</v>
          </cell>
          <cell r="FV123">
            <v>123369</v>
          </cell>
          <cell r="FW123">
            <v>0</v>
          </cell>
          <cell r="FX123">
            <v>123369</v>
          </cell>
          <cell r="FZ123">
            <v>758.40588715000001</v>
          </cell>
          <cell r="GA123">
            <v>0</v>
          </cell>
          <cell r="GB123">
            <v>14.109</v>
          </cell>
          <cell r="GC123">
            <v>0</v>
          </cell>
          <cell r="GD123">
            <v>323.55900000000003</v>
          </cell>
          <cell r="GE123">
            <v>323.55900000000003</v>
          </cell>
          <cell r="GF123">
            <v>0</v>
          </cell>
          <cell r="GG123">
            <v>0</v>
          </cell>
          <cell r="GH123">
            <v>5039</v>
          </cell>
          <cell r="GI123">
            <v>0</v>
          </cell>
          <cell r="GJ123">
            <v>5039</v>
          </cell>
          <cell r="GK123">
            <v>3254.0160665748567</v>
          </cell>
          <cell r="GL123">
            <v>0</v>
          </cell>
          <cell r="GM123">
            <v>148.66199999999998</v>
          </cell>
          <cell r="GN123">
            <v>0</v>
          </cell>
          <cell r="GO123">
            <v>719.05332527825828</v>
          </cell>
          <cell r="GP123">
            <v>657.83932527825834</v>
          </cell>
          <cell r="GQ123">
            <v>0</v>
          </cell>
          <cell r="GR123">
            <v>61.213999999999999</v>
          </cell>
          <cell r="GS123">
            <v>2276</v>
          </cell>
          <cell r="GT123">
            <v>0</v>
          </cell>
          <cell r="GU123">
            <v>2276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0</v>
          </cell>
          <cell r="HS123">
            <v>0</v>
          </cell>
          <cell r="HT123">
            <v>0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0</v>
          </cell>
          <cell r="IA123">
            <v>0</v>
          </cell>
          <cell r="IB123">
            <v>0</v>
          </cell>
          <cell r="IC123">
            <v>3254.0160665748567</v>
          </cell>
          <cell r="ID123">
            <v>0</v>
          </cell>
          <cell r="IE123">
            <v>148.66199999999998</v>
          </cell>
          <cell r="IF123">
            <v>0</v>
          </cell>
          <cell r="IG123">
            <v>719.05332527825828</v>
          </cell>
          <cell r="IH123">
            <v>657.83932527825834</v>
          </cell>
          <cell r="II123">
            <v>0</v>
          </cell>
          <cell r="IJ123">
            <v>61.213999999999999</v>
          </cell>
          <cell r="IK123">
            <v>2276</v>
          </cell>
          <cell r="IL123">
            <v>0</v>
          </cell>
          <cell r="IM123">
            <v>2276</v>
          </cell>
          <cell r="IN123">
            <v>3254.0160665748567</v>
          </cell>
          <cell r="IO123">
            <v>0</v>
          </cell>
          <cell r="IP123">
            <v>148.66199999999998</v>
          </cell>
          <cell r="IQ123">
            <v>0</v>
          </cell>
          <cell r="IR123">
            <v>719.05332527825828</v>
          </cell>
          <cell r="IS123">
            <v>657.83932527825834</v>
          </cell>
          <cell r="IT123">
            <v>0</v>
          </cell>
          <cell r="IU123">
            <v>61.213999999999999</v>
          </cell>
          <cell r="IV123">
            <v>2276</v>
          </cell>
          <cell r="IW123">
            <v>0</v>
          </cell>
          <cell r="IX123">
            <v>2276</v>
          </cell>
          <cell r="IY123">
            <v>3464.8544089900006</v>
          </cell>
          <cell r="IZ123">
            <v>0</v>
          </cell>
          <cell r="JA123">
            <v>158.99700000000001</v>
          </cell>
          <cell r="JB123">
            <v>0</v>
          </cell>
          <cell r="JC123">
            <v>698.12799999999993</v>
          </cell>
          <cell r="JD123">
            <v>638.42799999999988</v>
          </cell>
          <cell r="JE123">
            <v>0</v>
          </cell>
          <cell r="JF123">
            <v>59.7</v>
          </cell>
          <cell r="JG123">
            <v>4800</v>
          </cell>
          <cell r="JH123">
            <v>0</v>
          </cell>
          <cell r="JI123">
            <v>4800</v>
          </cell>
          <cell r="JJ123">
            <v>166.82267041</v>
          </cell>
          <cell r="JK123">
            <v>0</v>
          </cell>
          <cell r="JL123">
            <v>7.0890000000000004</v>
          </cell>
          <cell r="JM123">
            <v>0</v>
          </cell>
          <cell r="JN123">
            <v>126.196</v>
          </cell>
          <cell r="JO123">
            <v>126.196</v>
          </cell>
          <cell r="JP123">
            <v>0</v>
          </cell>
          <cell r="JQ123">
            <v>0</v>
          </cell>
          <cell r="JR123">
            <v>1</v>
          </cell>
          <cell r="JS123">
            <v>0</v>
          </cell>
          <cell r="JT123">
            <v>1</v>
          </cell>
          <cell r="JU123">
            <v>342.77081932999999</v>
          </cell>
          <cell r="JV123">
            <v>0</v>
          </cell>
          <cell r="JW123">
            <v>17.832999999999998</v>
          </cell>
          <cell r="JX123">
            <v>0</v>
          </cell>
          <cell r="JY123">
            <v>250.94800000000001</v>
          </cell>
          <cell r="JZ123">
            <v>250.94800000000001</v>
          </cell>
          <cell r="KA123">
            <v>0</v>
          </cell>
          <cell r="KB123">
            <v>0</v>
          </cell>
          <cell r="KC123">
            <v>32</v>
          </cell>
          <cell r="KD123">
            <v>0</v>
          </cell>
          <cell r="KE123">
            <v>32</v>
          </cell>
          <cell r="KF123">
            <v>694.4617517800001</v>
          </cell>
          <cell r="KG123">
            <v>0</v>
          </cell>
          <cell r="KH123">
            <v>91.14</v>
          </cell>
          <cell r="KI123">
            <v>0</v>
          </cell>
          <cell r="KJ123">
            <v>184.57</v>
          </cell>
          <cell r="KK123">
            <v>184.57</v>
          </cell>
          <cell r="KL123">
            <v>0</v>
          </cell>
          <cell r="KM123">
            <v>0</v>
          </cell>
          <cell r="KN123">
            <v>40</v>
          </cell>
          <cell r="KO123">
            <v>0</v>
          </cell>
          <cell r="KP123">
            <v>40</v>
          </cell>
          <cell r="KQ123">
            <v>2260.7991674700006</v>
          </cell>
          <cell r="KR123">
            <v>0</v>
          </cell>
          <cell r="KS123">
            <v>42.935000000000002</v>
          </cell>
          <cell r="KT123">
            <v>0</v>
          </cell>
          <cell r="KU123">
            <v>136.41400000000002</v>
          </cell>
          <cell r="KV123">
            <v>76.713999999999999</v>
          </cell>
          <cell r="KW123">
            <v>0</v>
          </cell>
          <cell r="KX123">
            <v>59.7</v>
          </cell>
          <cell r="KY123">
            <v>4727</v>
          </cell>
          <cell r="KZ123">
            <v>0</v>
          </cell>
          <cell r="LA123">
            <v>4727</v>
          </cell>
          <cell r="LB123">
            <v>2260.7991674700006</v>
          </cell>
          <cell r="LC123">
            <v>0</v>
          </cell>
          <cell r="LD123">
            <v>42.935000000000002</v>
          </cell>
          <cell r="LE123">
            <v>0</v>
          </cell>
          <cell r="LF123">
            <v>136.41400000000002</v>
          </cell>
          <cell r="LG123">
            <v>76.713999999999999</v>
          </cell>
          <cell r="LH123">
            <v>0</v>
          </cell>
          <cell r="LI123">
            <v>59.7</v>
          </cell>
          <cell r="LJ123">
            <v>4727</v>
          </cell>
          <cell r="LK123">
            <v>0</v>
          </cell>
          <cell r="LL123">
            <v>4727</v>
          </cell>
          <cell r="LQ123">
            <v>0</v>
          </cell>
          <cell r="LR123">
            <v>165.4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19358.295430747363</v>
          </cell>
          <cell r="OV123">
            <v>1030.1889999999999</v>
          </cell>
          <cell r="OW123">
            <v>253.26600000000002</v>
          </cell>
          <cell r="OX123">
            <v>0</v>
          </cell>
          <cell r="OY123">
            <v>14426</v>
          </cell>
          <cell r="OZ123">
            <v>5437.2622816000003</v>
          </cell>
        </row>
        <row r="124">
          <cell r="A124" t="str">
            <v>Г</v>
          </cell>
          <cell r="B124" t="str">
            <v>1.2.3.3</v>
          </cell>
          <cell r="C124" t="str">
            <v>Модернизация, техническое перевооружение тепловых сетей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3932.6022027855006</v>
          </cell>
          <cell r="K124">
            <v>0</v>
          </cell>
          <cell r="L124">
            <v>3932.6022027855006</v>
          </cell>
          <cell r="M124">
            <v>818.12398278000001</v>
          </cell>
          <cell r="N124">
            <v>0</v>
          </cell>
          <cell r="O124">
            <v>245.11748446749993</v>
          </cell>
          <cell r="P124">
            <v>749.55393913499995</v>
          </cell>
          <cell r="Q124">
            <v>2119.8067964030001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2648.4101105499999</v>
          </cell>
          <cell r="DH124">
            <v>0</v>
          </cell>
          <cell r="DI124">
            <v>2648.4101105499999</v>
          </cell>
          <cell r="DJ124">
            <v>221.79169244000005</v>
          </cell>
          <cell r="DK124">
            <v>951.39924857999995</v>
          </cell>
          <cell r="DL124">
            <v>1337.37306115</v>
          </cell>
          <cell r="DM124">
            <v>137.84610837999995</v>
          </cell>
          <cell r="DN124">
            <v>7232.8990647759756</v>
          </cell>
          <cell r="DS124">
            <v>221.07634505263158</v>
          </cell>
          <cell r="DT124">
            <v>970.22431536842123</v>
          </cell>
          <cell r="DU124">
            <v>982.58513645830863</v>
          </cell>
          <cell r="DV124">
            <v>5059.0132678966138</v>
          </cell>
          <cell r="DW124">
            <v>5059.0132678966138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3466.8500087699999</v>
          </cell>
          <cell r="ED124">
            <v>36.684146650000002</v>
          </cell>
          <cell r="EE124">
            <v>1997.2028118200003</v>
          </cell>
          <cell r="EF124">
            <v>1190.2507855899999</v>
          </cell>
          <cell r="EG124">
            <v>242.71226471</v>
          </cell>
          <cell r="EH124">
            <v>210.02252780000003</v>
          </cell>
          <cell r="EI124">
            <v>3.2610385900000001</v>
          </cell>
          <cell r="EJ124">
            <v>51.45580812</v>
          </cell>
          <cell r="EK124">
            <v>131.85455195</v>
          </cell>
          <cell r="EL124">
            <v>23.451129139999999</v>
          </cell>
          <cell r="EM124">
            <v>921.71309960000008</v>
          </cell>
          <cell r="EN124">
            <v>14.308171959999999</v>
          </cell>
          <cell r="EO124">
            <v>284.17694648000003</v>
          </cell>
          <cell r="EP124">
            <v>537.84153619999995</v>
          </cell>
          <cell r="EQ124">
            <v>85.386444959999992</v>
          </cell>
          <cell r="ER124">
            <v>933.33469089999994</v>
          </cell>
          <cell r="ES124">
            <v>7.9436274600000001</v>
          </cell>
          <cell r="ET124">
            <v>776.0449337099999</v>
          </cell>
          <cell r="EU124">
            <v>97.98565576</v>
          </cell>
          <cell r="EV124">
            <v>51.360473970000008</v>
          </cell>
          <cell r="EW124">
            <v>1401.7796904700001</v>
          </cell>
          <cell r="EX124">
            <v>11.171308639999999</v>
          </cell>
          <cell r="EY124">
            <v>885.52512351000007</v>
          </cell>
          <cell r="EZ124">
            <v>422.56904168</v>
          </cell>
          <cell r="FA124">
            <v>82.514216639999972</v>
          </cell>
          <cell r="FB124">
            <v>1401.7796904700001</v>
          </cell>
          <cell r="FC124">
            <v>11.171308639999999</v>
          </cell>
          <cell r="FD124">
            <v>885.52512351000007</v>
          </cell>
          <cell r="FE124">
            <v>422.56904168</v>
          </cell>
          <cell r="FF124">
            <v>82.514216639999972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410.43100000000004</v>
          </cell>
          <cell r="FQ124">
            <v>0</v>
          </cell>
          <cell r="FR124">
            <v>1452.1193482625131</v>
          </cell>
          <cell r="FS124">
            <v>1310.5793482625131</v>
          </cell>
          <cell r="FT124">
            <v>73.739999999999995</v>
          </cell>
          <cell r="FU124">
            <v>67.8</v>
          </cell>
          <cell r="FV124">
            <v>123369</v>
          </cell>
          <cell r="FW124">
            <v>0</v>
          </cell>
          <cell r="FX124">
            <v>123369</v>
          </cell>
          <cell r="FZ124">
            <v>758.40588715000001</v>
          </cell>
          <cell r="GA124">
            <v>0</v>
          </cell>
          <cell r="GB124">
            <v>14.109</v>
          </cell>
          <cell r="GC124">
            <v>0</v>
          </cell>
          <cell r="GD124">
            <v>323.55900000000003</v>
          </cell>
          <cell r="GE124">
            <v>323.55900000000003</v>
          </cell>
          <cell r="GF124">
            <v>0</v>
          </cell>
          <cell r="GG124">
            <v>0</v>
          </cell>
          <cell r="GH124">
            <v>5039</v>
          </cell>
          <cell r="GI124">
            <v>0</v>
          </cell>
          <cell r="GJ124">
            <v>5039</v>
          </cell>
          <cell r="GK124">
            <v>3254.0160665748567</v>
          </cell>
          <cell r="GL124">
            <v>0</v>
          </cell>
          <cell r="GM124">
            <v>148.66199999999998</v>
          </cell>
          <cell r="GN124">
            <v>0</v>
          </cell>
          <cell r="GO124">
            <v>719.05332527825828</v>
          </cell>
          <cell r="GP124">
            <v>657.83932527825834</v>
          </cell>
          <cell r="GQ124">
            <v>0</v>
          </cell>
          <cell r="GR124">
            <v>61.213999999999999</v>
          </cell>
          <cell r="GS124">
            <v>2276</v>
          </cell>
          <cell r="GT124">
            <v>0</v>
          </cell>
          <cell r="GU124">
            <v>2276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0</v>
          </cell>
          <cell r="HS124">
            <v>0</v>
          </cell>
          <cell r="HT124">
            <v>0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0</v>
          </cell>
          <cell r="IA124">
            <v>0</v>
          </cell>
          <cell r="IB124">
            <v>0</v>
          </cell>
          <cell r="IC124">
            <v>3254.0160665748567</v>
          </cell>
          <cell r="ID124">
            <v>0</v>
          </cell>
          <cell r="IE124">
            <v>148.66199999999998</v>
          </cell>
          <cell r="IF124">
            <v>0</v>
          </cell>
          <cell r="IG124">
            <v>719.05332527825828</v>
          </cell>
          <cell r="IH124">
            <v>657.83932527825834</v>
          </cell>
          <cell r="II124">
            <v>0</v>
          </cell>
          <cell r="IJ124">
            <v>61.213999999999999</v>
          </cell>
          <cell r="IK124">
            <v>2276</v>
          </cell>
          <cell r="IL124">
            <v>0</v>
          </cell>
          <cell r="IM124">
            <v>2276</v>
          </cell>
          <cell r="IN124">
            <v>3254.0160665748567</v>
          </cell>
          <cell r="IO124">
            <v>0</v>
          </cell>
          <cell r="IP124">
            <v>148.66199999999998</v>
          </cell>
          <cell r="IQ124">
            <v>0</v>
          </cell>
          <cell r="IR124">
            <v>719.05332527825828</v>
          </cell>
          <cell r="IS124">
            <v>657.83932527825834</v>
          </cell>
          <cell r="IT124">
            <v>0</v>
          </cell>
          <cell r="IU124">
            <v>61.213999999999999</v>
          </cell>
          <cell r="IV124">
            <v>2276</v>
          </cell>
          <cell r="IW124">
            <v>0</v>
          </cell>
          <cell r="IX124">
            <v>2276</v>
          </cell>
          <cell r="IY124">
            <v>3464.8544089900006</v>
          </cell>
          <cell r="IZ124">
            <v>0</v>
          </cell>
          <cell r="JA124">
            <v>158.99700000000001</v>
          </cell>
          <cell r="JB124">
            <v>0</v>
          </cell>
          <cell r="JC124">
            <v>698.12799999999993</v>
          </cell>
          <cell r="JD124">
            <v>638.42799999999988</v>
          </cell>
          <cell r="JE124">
            <v>0</v>
          </cell>
          <cell r="JF124">
            <v>59.7</v>
          </cell>
          <cell r="JG124">
            <v>4800</v>
          </cell>
          <cell r="JH124">
            <v>0</v>
          </cell>
          <cell r="JI124">
            <v>4800</v>
          </cell>
          <cell r="JJ124">
            <v>166.82267041</v>
          </cell>
          <cell r="JK124">
            <v>0</v>
          </cell>
          <cell r="JL124">
            <v>7.0890000000000004</v>
          </cell>
          <cell r="JM124">
            <v>0</v>
          </cell>
          <cell r="JN124">
            <v>126.196</v>
          </cell>
          <cell r="JO124">
            <v>126.196</v>
          </cell>
          <cell r="JP124">
            <v>0</v>
          </cell>
          <cell r="JQ124">
            <v>0</v>
          </cell>
          <cell r="JR124">
            <v>1</v>
          </cell>
          <cell r="JS124">
            <v>0</v>
          </cell>
          <cell r="JT124">
            <v>1</v>
          </cell>
          <cell r="JU124">
            <v>342.77081932999999</v>
          </cell>
          <cell r="JV124">
            <v>0</v>
          </cell>
          <cell r="JW124">
            <v>17.832999999999998</v>
          </cell>
          <cell r="JX124">
            <v>0</v>
          </cell>
          <cell r="JY124">
            <v>250.94800000000001</v>
          </cell>
          <cell r="JZ124">
            <v>250.94800000000001</v>
          </cell>
          <cell r="KA124">
            <v>0</v>
          </cell>
          <cell r="KB124">
            <v>0</v>
          </cell>
          <cell r="KC124">
            <v>32</v>
          </cell>
          <cell r="KD124">
            <v>0</v>
          </cell>
          <cell r="KE124">
            <v>32</v>
          </cell>
          <cell r="KF124">
            <v>694.4617517800001</v>
          </cell>
          <cell r="KG124">
            <v>0</v>
          </cell>
          <cell r="KH124">
            <v>91.14</v>
          </cell>
          <cell r="KI124">
            <v>0</v>
          </cell>
          <cell r="KJ124">
            <v>184.57</v>
          </cell>
          <cell r="KK124">
            <v>184.57</v>
          </cell>
          <cell r="KL124">
            <v>0</v>
          </cell>
          <cell r="KM124">
            <v>0</v>
          </cell>
          <cell r="KN124">
            <v>40</v>
          </cell>
          <cell r="KO124">
            <v>0</v>
          </cell>
          <cell r="KP124">
            <v>40</v>
          </cell>
          <cell r="KQ124">
            <v>2260.7991674700006</v>
          </cell>
          <cell r="KR124">
            <v>0</v>
          </cell>
          <cell r="KS124">
            <v>42.935000000000002</v>
          </cell>
          <cell r="KT124">
            <v>0</v>
          </cell>
          <cell r="KU124">
            <v>136.41400000000002</v>
          </cell>
          <cell r="KV124">
            <v>76.713999999999999</v>
          </cell>
          <cell r="KW124">
            <v>0</v>
          </cell>
          <cell r="KX124">
            <v>59.7</v>
          </cell>
          <cell r="KY124">
            <v>4727</v>
          </cell>
          <cell r="KZ124">
            <v>0</v>
          </cell>
          <cell r="LA124">
            <v>4727</v>
          </cell>
          <cell r="LB124">
            <v>2260.7991674700006</v>
          </cell>
          <cell r="LC124">
            <v>0</v>
          </cell>
          <cell r="LD124">
            <v>42.935000000000002</v>
          </cell>
          <cell r="LE124">
            <v>0</v>
          </cell>
          <cell r="LF124">
            <v>136.41400000000002</v>
          </cell>
          <cell r="LG124">
            <v>76.713999999999999</v>
          </cell>
          <cell r="LH124">
            <v>0</v>
          </cell>
          <cell r="LI124">
            <v>59.7</v>
          </cell>
          <cell r="LJ124">
            <v>4727</v>
          </cell>
          <cell r="LK124">
            <v>0</v>
          </cell>
          <cell r="LL124">
            <v>4727</v>
          </cell>
          <cell r="LQ124">
            <v>0</v>
          </cell>
          <cell r="LR124">
            <v>165.4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19358.295430747363</v>
          </cell>
          <cell r="OV124">
            <v>1030.1889999999999</v>
          </cell>
          <cell r="OW124">
            <v>253.26600000000002</v>
          </cell>
          <cell r="OX124">
            <v>0</v>
          </cell>
          <cell r="OY124">
            <v>14426</v>
          </cell>
          <cell r="OZ124">
            <v>5437.2622816000003</v>
          </cell>
        </row>
        <row r="125">
          <cell r="A125" t="str">
            <v>Г</v>
          </cell>
          <cell r="B125" t="str">
            <v>1.2.3.4</v>
          </cell>
          <cell r="C125" t="str">
            <v>Модернизация, техническое перевооружение прочих объектов основных средств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3932.6022027855006</v>
          </cell>
          <cell r="K125">
            <v>0</v>
          </cell>
          <cell r="L125">
            <v>3932.6022027855006</v>
          </cell>
          <cell r="M125">
            <v>818.12398278000001</v>
          </cell>
          <cell r="N125">
            <v>0</v>
          </cell>
          <cell r="O125">
            <v>245.11748446749993</v>
          </cell>
          <cell r="P125">
            <v>749.55393913499995</v>
          </cell>
          <cell r="Q125">
            <v>2119.8067964030001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2648.4101105499999</v>
          </cell>
          <cell r="DH125">
            <v>0</v>
          </cell>
          <cell r="DI125">
            <v>2648.4101105499999</v>
          </cell>
          <cell r="DJ125">
            <v>221.79169244000005</v>
          </cell>
          <cell r="DK125">
            <v>951.39924857999995</v>
          </cell>
          <cell r="DL125">
            <v>1337.37306115</v>
          </cell>
          <cell r="DM125">
            <v>137.84610837999995</v>
          </cell>
          <cell r="DN125">
            <v>7232.8990647759756</v>
          </cell>
          <cell r="DS125">
            <v>221.07634505263158</v>
          </cell>
          <cell r="DT125">
            <v>970.22431536842123</v>
          </cell>
          <cell r="DU125">
            <v>982.58513645830863</v>
          </cell>
          <cell r="DV125">
            <v>5059.0132678966138</v>
          </cell>
          <cell r="DW125">
            <v>5059.0132678966138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3466.8500087699999</v>
          </cell>
          <cell r="ED125">
            <v>36.684146650000002</v>
          </cell>
          <cell r="EE125">
            <v>1997.2028118200003</v>
          </cell>
          <cell r="EF125">
            <v>1190.2507855899999</v>
          </cell>
          <cell r="EG125">
            <v>242.71226471</v>
          </cell>
          <cell r="EH125">
            <v>210.02252780000003</v>
          </cell>
          <cell r="EI125">
            <v>3.2610385900000001</v>
          </cell>
          <cell r="EJ125">
            <v>51.45580812</v>
          </cell>
          <cell r="EK125">
            <v>131.85455195</v>
          </cell>
          <cell r="EL125">
            <v>23.451129139999999</v>
          </cell>
          <cell r="EM125">
            <v>921.71309960000008</v>
          </cell>
          <cell r="EN125">
            <v>14.308171959999999</v>
          </cell>
          <cell r="EO125">
            <v>284.17694648000003</v>
          </cell>
          <cell r="EP125">
            <v>537.84153619999995</v>
          </cell>
          <cell r="EQ125">
            <v>85.386444959999992</v>
          </cell>
          <cell r="ER125">
            <v>933.33469089999994</v>
          </cell>
          <cell r="ES125">
            <v>7.9436274600000001</v>
          </cell>
          <cell r="ET125">
            <v>776.0449337099999</v>
          </cell>
          <cell r="EU125">
            <v>97.98565576</v>
          </cell>
          <cell r="EV125">
            <v>51.360473970000008</v>
          </cell>
          <cell r="EW125">
            <v>1401.7796904700001</v>
          </cell>
          <cell r="EX125">
            <v>11.171308639999999</v>
          </cell>
          <cell r="EY125">
            <v>885.52512351000007</v>
          </cell>
          <cell r="EZ125">
            <v>422.56904168</v>
          </cell>
          <cell r="FA125">
            <v>82.514216639999972</v>
          </cell>
          <cell r="FB125">
            <v>1401.7796904700001</v>
          </cell>
          <cell r="FC125">
            <v>11.171308639999999</v>
          </cell>
          <cell r="FD125">
            <v>885.52512351000007</v>
          </cell>
          <cell r="FE125">
            <v>422.56904168</v>
          </cell>
          <cell r="FF125">
            <v>82.514216639999972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410.43100000000004</v>
          </cell>
          <cell r="FQ125">
            <v>0</v>
          </cell>
          <cell r="FR125">
            <v>1452.1193482625131</v>
          </cell>
          <cell r="FS125">
            <v>1310.5793482625131</v>
          </cell>
          <cell r="FT125">
            <v>73.739999999999995</v>
          </cell>
          <cell r="FU125">
            <v>67.8</v>
          </cell>
          <cell r="FV125">
            <v>123369</v>
          </cell>
          <cell r="FW125">
            <v>0</v>
          </cell>
          <cell r="FX125">
            <v>123369</v>
          </cell>
          <cell r="FZ125">
            <v>758.40588715000001</v>
          </cell>
          <cell r="GA125">
            <v>0</v>
          </cell>
          <cell r="GB125">
            <v>14.109</v>
          </cell>
          <cell r="GC125">
            <v>0</v>
          </cell>
          <cell r="GD125">
            <v>323.55900000000003</v>
          </cell>
          <cell r="GE125">
            <v>323.55900000000003</v>
          </cell>
          <cell r="GF125">
            <v>0</v>
          </cell>
          <cell r="GG125">
            <v>0</v>
          </cell>
          <cell r="GH125">
            <v>5039</v>
          </cell>
          <cell r="GI125">
            <v>0</v>
          </cell>
          <cell r="GJ125">
            <v>5039</v>
          </cell>
          <cell r="GK125">
            <v>3254.0160665748567</v>
          </cell>
          <cell r="GL125">
            <v>0</v>
          </cell>
          <cell r="GM125">
            <v>148.66199999999998</v>
          </cell>
          <cell r="GN125">
            <v>0</v>
          </cell>
          <cell r="GO125">
            <v>719.05332527825828</v>
          </cell>
          <cell r="GP125">
            <v>657.83932527825834</v>
          </cell>
          <cell r="GQ125">
            <v>0</v>
          </cell>
          <cell r="GR125">
            <v>61.213999999999999</v>
          </cell>
          <cell r="GS125">
            <v>2276</v>
          </cell>
          <cell r="GT125">
            <v>0</v>
          </cell>
          <cell r="GU125">
            <v>2276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0</v>
          </cell>
          <cell r="HS125">
            <v>0</v>
          </cell>
          <cell r="HT125">
            <v>0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0</v>
          </cell>
          <cell r="IA125">
            <v>0</v>
          </cell>
          <cell r="IB125">
            <v>0</v>
          </cell>
          <cell r="IC125">
            <v>3254.0160665748567</v>
          </cell>
          <cell r="ID125">
            <v>0</v>
          </cell>
          <cell r="IE125">
            <v>148.66199999999998</v>
          </cell>
          <cell r="IF125">
            <v>0</v>
          </cell>
          <cell r="IG125">
            <v>719.05332527825828</v>
          </cell>
          <cell r="IH125">
            <v>657.83932527825834</v>
          </cell>
          <cell r="II125">
            <v>0</v>
          </cell>
          <cell r="IJ125">
            <v>61.213999999999999</v>
          </cell>
          <cell r="IK125">
            <v>2276</v>
          </cell>
          <cell r="IL125">
            <v>0</v>
          </cell>
          <cell r="IM125">
            <v>2276</v>
          </cell>
          <cell r="IN125">
            <v>3254.0160665748567</v>
          </cell>
          <cell r="IO125">
            <v>0</v>
          </cell>
          <cell r="IP125">
            <v>148.66199999999998</v>
          </cell>
          <cell r="IQ125">
            <v>0</v>
          </cell>
          <cell r="IR125">
            <v>719.05332527825828</v>
          </cell>
          <cell r="IS125">
            <v>657.83932527825834</v>
          </cell>
          <cell r="IT125">
            <v>0</v>
          </cell>
          <cell r="IU125">
            <v>61.213999999999999</v>
          </cell>
          <cell r="IV125">
            <v>2276</v>
          </cell>
          <cell r="IW125">
            <v>0</v>
          </cell>
          <cell r="IX125">
            <v>2276</v>
          </cell>
          <cell r="IY125">
            <v>3464.8544089900006</v>
          </cell>
          <cell r="IZ125">
            <v>0</v>
          </cell>
          <cell r="JA125">
            <v>158.99700000000001</v>
          </cell>
          <cell r="JB125">
            <v>0</v>
          </cell>
          <cell r="JC125">
            <v>698.12799999999993</v>
          </cell>
          <cell r="JD125">
            <v>638.42799999999988</v>
          </cell>
          <cell r="JE125">
            <v>0</v>
          </cell>
          <cell r="JF125">
            <v>59.7</v>
          </cell>
          <cell r="JG125">
            <v>4800</v>
          </cell>
          <cell r="JH125">
            <v>0</v>
          </cell>
          <cell r="JI125">
            <v>4800</v>
          </cell>
          <cell r="JJ125">
            <v>166.82267041</v>
          </cell>
          <cell r="JK125">
            <v>0</v>
          </cell>
          <cell r="JL125">
            <v>7.0890000000000004</v>
          </cell>
          <cell r="JM125">
            <v>0</v>
          </cell>
          <cell r="JN125">
            <v>126.196</v>
          </cell>
          <cell r="JO125">
            <v>126.196</v>
          </cell>
          <cell r="JP125">
            <v>0</v>
          </cell>
          <cell r="JQ125">
            <v>0</v>
          </cell>
          <cell r="JR125">
            <v>1</v>
          </cell>
          <cell r="JS125">
            <v>0</v>
          </cell>
          <cell r="JT125">
            <v>1</v>
          </cell>
          <cell r="JU125">
            <v>342.77081932999999</v>
          </cell>
          <cell r="JV125">
            <v>0</v>
          </cell>
          <cell r="JW125">
            <v>17.832999999999998</v>
          </cell>
          <cell r="JX125">
            <v>0</v>
          </cell>
          <cell r="JY125">
            <v>250.94800000000001</v>
          </cell>
          <cell r="JZ125">
            <v>250.94800000000001</v>
          </cell>
          <cell r="KA125">
            <v>0</v>
          </cell>
          <cell r="KB125">
            <v>0</v>
          </cell>
          <cell r="KC125">
            <v>32</v>
          </cell>
          <cell r="KD125">
            <v>0</v>
          </cell>
          <cell r="KE125">
            <v>32</v>
          </cell>
          <cell r="KF125">
            <v>694.4617517800001</v>
          </cell>
          <cell r="KG125">
            <v>0</v>
          </cell>
          <cell r="KH125">
            <v>91.14</v>
          </cell>
          <cell r="KI125">
            <v>0</v>
          </cell>
          <cell r="KJ125">
            <v>184.57</v>
          </cell>
          <cell r="KK125">
            <v>184.57</v>
          </cell>
          <cell r="KL125">
            <v>0</v>
          </cell>
          <cell r="KM125">
            <v>0</v>
          </cell>
          <cell r="KN125">
            <v>40</v>
          </cell>
          <cell r="KO125">
            <v>0</v>
          </cell>
          <cell r="KP125">
            <v>40</v>
          </cell>
          <cell r="KQ125">
            <v>2260.7991674700006</v>
          </cell>
          <cell r="KR125">
            <v>0</v>
          </cell>
          <cell r="KS125">
            <v>42.935000000000002</v>
          </cell>
          <cell r="KT125">
            <v>0</v>
          </cell>
          <cell r="KU125">
            <v>136.41400000000002</v>
          </cell>
          <cell r="KV125">
            <v>76.713999999999999</v>
          </cell>
          <cell r="KW125">
            <v>0</v>
          </cell>
          <cell r="KX125">
            <v>59.7</v>
          </cell>
          <cell r="KY125">
            <v>4727</v>
          </cell>
          <cell r="KZ125">
            <v>0</v>
          </cell>
          <cell r="LA125">
            <v>4727</v>
          </cell>
          <cell r="LB125">
            <v>2260.7991674700006</v>
          </cell>
          <cell r="LC125">
            <v>0</v>
          </cell>
          <cell r="LD125">
            <v>42.935000000000002</v>
          </cell>
          <cell r="LE125">
            <v>0</v>
          </cell>
          <cell r="LF125">
            <v>136.41400000000002</v>
          </cell>
          <cell r="LG125">
            <v>76.713999999999999</v>
          </cell>
          <cell r="LH125">
            <v>0</v>
          </cell>
          <cell r="LI125">
            <v>59.7</v>
          </cell>
          <cell r="LJ125">
            <v>4727</v>
          </cell>
          <cell r="LK125">
            <v>0</v>
          </cell>
          <cell r="LL125">
            <v>4727</v>
          </cell>
          <cell r="LQ125">
            <v>0</v>
          </cell>
          <cell r="LR125">
            <v>165.4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19358.295430747363</v>
          </cell>
          <cell r="OV125">
            <v>1030.1889999999999</v>
          </cell>
          <cell r="OW125">
            <v>253.26600000000002</v>
          </cell>
          <cell r="OX125">
            <v>0</v>
          </cell>
          <cell r="OY125">
            <v>14426</v>
          </cell>
          <cell r="OZ125">
            <v>5437.2622816000003</v>
          </cell>
        </row>
        <row r="126">
          <cell r="A126" t="str">
            <v>Г</v>
          </cell>
          <cell r="B126" t="str">
            <v>1.2.4</v>
          </cell>
          <cell r="C126" t="str">
            <v>Инвестиционные проекты, реализация которых обуславливается схемами теплоснабжения,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3932.6022027855006</v>
          </cell>
          <cell r="K126">
            <v>0</v>
          </cell>
          <cell r="L126">
            <v>3932.6022027855006</v>
          </cell>
          <cell r="M126">
            <v>818.12398278000001</v>
          </cell>
          <cell r="N126">
            <v>0</v>
          </cell>
          <cell r="O126">
            <v>245.11748446749993</v>
          </cell>
          <cell r="P126">
            <v>749.55393913499995</v>
          </cell>
          <cell r="Q126">
            <v>2119.8067964030001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2648.4101105499999</v>
          </cell>
          <cell r="DH126">
            <v>0</v>
          </cell>
          <cell r="DI126">
            <v>2648.4101105499999</v>
          </cell>
          <cell r="DJ126">
            <v>221.79169244000005</v>
          </cell>
          <cell r="DK126">
            <v>951.39924857999995</v>
          </cell>
          <cell r="DL126">
            <v>1337.37306115</v>
          </cell>
          <cell r="DM126">
            <v>137.84610837999995</v>
          </cell>
          <cell r="DN126">
            <v>7232.8990647759756</v>
          </cell>
          <cell r="DS126">
            <v>221.07634505263158</v>
          </cell>
          <cell r="DT126">
            <v>970.22431536842123</v>
          </cell>
          <cell r="DU126">
            <v>982.58513645830863</v>
          </cell>
          <cell r="DV126">
            <v>5059.0132678966138</v>
          </cell>
          <cell r="DW126">
            <v>5059.0132678966138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3466.8500087699999</v>
          </cell>
          <cell r="ED126">
            <v>36.684146650000002</v>
          </cell>
          <cell r="EE126">
            <v>1997.2028118200003</v>
          </cell>
          <cell r="EF126">
            <v>1190.2507855899999</v>
          </cell>
          <cell r="EG126">
            <v>242.71226471</v>
          </cell>
          <cell r="EH126">
            <v>210.02252780000003</v>
          </cell>
          <cell r="EI126">
            <v>3.2610385900000001</v>
          </cell>
          <cell r="EJ126">
            <v>51.45580812</v>
          </cell>
          <cell r="EK126">
            <v>131.85455195</v>
          </cell>
          <cell r="EL126">
            <v>23.451129139999999</v>
          </cell>
          <cell r="EM126">
            <v>921.71309960000008</v>
          </cell>
          <cell r="EN126">
            <v>14.308171959999999</v>
          </cell>
          <cell r="EO126">
            <v>284.17694648000003</v>
          </cell>
          <cell r="EP126">
            <v>537.84153619999995</v>
          </cell>
          <cell r="EQ126">
            <v>85.386444959999992</v>
          </cell>
          <cell r="ER126">
            <v>933.33469089999994</v>
          </cell>
          <cell r="ES126">
            <v>7.9436274600000001</v>
          </cell>
          <cell r="ET126">
            <v>776.0449337099999</v>
          </cell>
          <cell r="EU126">
            <v>97.98565576</v>
          </cell>
          <cell r="EV126">
            <v>51.360473970000008</v>
          </cell>
          <cell r="EW126">
            <v>1401.7796904700001</v>
          </cell>
          <cell r="EX126">
            <v>11.171308639999999</v>
          </cell>
          <cell r="EY126">
            <v>885.52512351000007</v>
          </cell>
          <cell r="EZ126">
            <v>422.56904168</v>
          </cell>
          <cell r="FA126">
            <v>82.514216639999972</v>
          </cell>
          <cell r="FB126">
            <v>1401.7796904700001</v>
          </cell>
          <cell r="FC126">
            <v>11.171308639999999</v>
          </cell>
          <cell r="FD126">
            <v>885.52512351000007</v>
          </cell>
          <cell r="FE126">
            <v>422.56904168</v>
          </cell>
          <cell r="FF126">
            <v>82.514216639999972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410.43100000000004</v>
          </cell>
          <cell r="FQ126">
            <v>0</v>
          </cell>
          <cell r="FR126">
            <v>1452.1193482625131</v>
          </cell>
          <cell r="FS126">
            <v>1310.5793482625131</v>
          </cell>
          <cell r="FT126">
            <v>73.739999999999995</v>
          </cell>
          <cell r="FU126">
            <v>67.8</v>
          </cell>
          <cell r="FV126">
            <v>123369</v>
          </cell>
          <cell r="FW126">
            <v>0</v>
          </cell>
          <cell r="FX126">
            <v>123369</v>
          </cell>
          <cell r="FZ126">
            <v>758.40588715000001</v>
          </cell>
          <cell r="GA126">
            <v>0</v>
          </cell>
          <cell r="GB126">
            <v>14.109</v>
          </cell>
          <cell r="GC126">
            <v>0</v>
          </cell>
          <cell r="GD126">
            <v>323.55900000000003</v>
          </cell>
          <cell r="GE126">
            <v>323.55900000000003</v>
          </cell>
          <cell r="GF126">
            <v>0</v>
          </cell>
          <cell r="GG126">
            <v>0</v>
          </cell>
          <cell r="GH126">
            <v>5039</v>
          </cell>
          <cell r="GI126">
            <v>0</v>
          </cell>
          <cell r="GJ126">
            <v>5039</v>
          </cell>
          <cell r="GK126">
            <v>3254.0160665748567</v>
          </cell>
          <cell r="GL126">
            <v>0</v>
          </cell>
          <cell r="GM126">
            <v>148.66199999999998</v>
          </cell>
          <cell r="GN126">
            <v>0</v>
          </cell>
          <cell r="GO126">
            <v>719.05332527825828</v>
          </cell>
          <cell r="GP126">
            <v>657.83932527825834</v>
          </cell>
          <cell r="GQ126">
            <v>0</v>
          </cell>
          <cell r="GR126">
            <v>61.213999999999999</v>
          </cell>
          <cell r="GS126">
            <v>2276</v>
          </cell>
          <cell r="GT126">
            <v>0</v>
          </cell>
          <cell r="GU126">
            <v>2276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0</v>
          </cell>
          <cell r="HS126">
            <v>0</v>
          </cell>
          <cell r="HT126">
            <v>0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0</v>
          </cell>
          <cell r="IA126">
            <v>0</v>
          </cell>
          <cell r="IB126">
            <v>0</v>
          </cell>
          <cell r="IC126">
            <v>3254.0160665748567</v>
          </cell>
          <cell r="ID126">
            <v>0</v>
          </cell>
          <cell r="IE126">
            <v>148.66199999999998</v>
          </cell>
          <cell r="IF126">
            <v>0</v>
          </cell>
          <cell r="IG126">
            <v>719.05332527825828</v>
          </cell>
          <cell r="IH126">
            <v>657.83932527825834</v>
          </cell>
          <cell r="II126">
            <v>0</v>
          </cell>
          <cell r="IJ126">
            <v>61.213999999999999</v>
          </cell>
          <cell r="IK126">
            <v>2276</v>
          </cell>
          <cell r="IL126">
            <v>0</v>
          </cell>
          <cell r="IM126">
            <v>2276</v>
          </cell>
          <cell r="IN126">
            <v>3254.0160665748567</v>
          </cell>
          <cell r="IO126">
            <v>0</v>
          </cell>
          <cell r="IP126">
            <v>148.66199999999998</v>
          </cell>
          <cell r="IQ126">
            <v>0</v>
          </cell>
          <cell r="IR126">
            <v>719.05332527825828</v>
          </cell>
          <cell r="IS126">
            <v>657.83932527825834</v>
          </cell>
          <cell r="IT126">
            <v>0</v>
          </cell>
          <cell r="IU126">
            <v>61.213999999999999</v>
          </cell>
          <cell r="IV126">
            <v>2276</v>
          </cell>
          <cell r="IW126">
            <v>0</v>
          </cell>
          <cell r="IX126">
            <v>2276</v>
          </cell>
          <cell r="IY126">
            <v>3464.8544089900006</v>
          </cell>
          <cell r="IZ126">
            <v>0</v>
          </cell>
          <cell r="JA126">
            <v>158.99700000000001</v>
          </cell>
          <cell r="JB126">
            <v>0</v>
          </cell>
          <cell r="JC126">
            <v>698.12799999999993</v>
          </cell>
          <cell r="JD126">
            <v>638.42799999999988</v>
          </cell>
          <cell r="JE126">
            <v>0</v>
          </cell>
          <cell r="JF126">
            <v>59.7</v>
          </cell>
          <cell r="JG126">
            <v>4800</v>
          </cell>
          <cell r="JH126">
            <v>0</v>
          </cell>
          <cell r="JI126">
            <v>4800</v>
          </cell>
          <cell r="JJ126">
            <v>166.82267041</v>
          </cell>
          <cell r="JK126">
            <v>0</v>
          </cell>
          <cell r="JL126">
            <v>7.0890000000000004</v>
          </cell>
          <cell r="JM126">
            <v>0</v>
          </cell>
          <cell r="JN126">
            <v>126.196</v>
          </cell>
          <cell r="JO126">
            <v>126.196</v>
          </cell>
          <cell r="JP126">
            <v>0</v>
          </cell>
          <cell r="JQ126">
            <v>0</v>
          </cell>
          <cell r="JR126">
            <v>1</v>
          </cell>
          <cell r="JS126">
            <v>0</v>
          </cell>
          <cell r="JT126">
            <v>1</v>
          </cell>
          <cell r="JU126">
            <v>342.77081932999999</v>
          </cell>
          <cell r="JV126">
            <v>0</v>
          </cell>
          <cell r="JW126">
            <v>17.832999999999998</v>
          </cell>
          <cell r="JX126">
            <v>0</v>
          </cell>
          <cell r="JY126">
            <v>250.94800000000001</v>
          </cell>
          <cell r="JZ126">
            <v>250.94800000000001</v>
          </cell>
          <cell r="KA126">
            <v>0</v>
          </cell>
          <cell r="KB126">
            <v>0</v>
          </cell>
          <cell r="KC126">
            <v>32</v>
          </cell>
          <cell r="KD126">
            <v>0</v>
          </cell>
          <cell r="KE126">
            <v>32</v>
          </cell>
          <cell r="KF126">
            <v>694.4617517800001</v>
          </cell>
          <cell r="KG126">
            <v>0</v>
          </cell>
          <cell r="KH126">
            <v>91.14</v>
          </cell>
          <cell r="KI126">
            <v>0</v>
          </cell>
          <cell r="KJ126">
            <v>184.57</v>
          </cell>
          <cell r="KK126">
            <v>184.57</v>
          </cell>
          <cell r="KL126">
            <v>0</v>
          </cell>
          <cell r="KM126">
            <v>0</v>
          </cell>
          <cell r="KN126">
            <v>40</v>
          </cell>
          <cell r="KO126">
            <v>0</v>
          </cell>
          <cell r="KP126">
            <v>40</v>
          </cell>
          <cell r="KQ126">
            <v>2260.7991674700006</v>
          </cell>
          <cell r="KR126">
            <v>0</v>
          </cell>
          <cell r="KS126">
            <v>42.935000000000002</v>
          </cell>
          <cell r="KT126">
            <v>0</v>
          </cell>
          <cell r="KU126">
            <v>136.41400000000002</v>
          </cell>
          <cell r="KV126">
            <v>76.713999999999999</v>
          </cell>
          <cell r="KW126">
            <v>0</v>
          </cell>
          <cell r="KX126">
            <v>59.7</v>
          </cell>
          <cell r="KY126">
            <v>4727</v>
          </cell>
          <cell r="KZ126">
            <v>0</v>
          </cell>
          <cell r="LA126">
            <v>4727</v>
          </cell>
          <cell r="LB126">
            <v>2260.7991674700006</v>
          </cell>
          <cell r="LC126">
            <v>0</v>
          </cell>
          <cell r="LD126">
            <v>42.935000000000002</v>
          </cell>
          <cell r="LE126">
            <v>0</v>
          </cell>
          <cell r="LF126">
            <v>136.41400000000002</v>
          </cell>
          <cell r="LG126">
            <v>76.713999999999999</v>
          </cell>
          <cell r="LH126">
            <v>0</v>
          </cell>
          <cell r="LI126">
            <v>59.7</v>
          </cell>
          <cell r="LJ126">
            <v>4727</v>
          </cell>
          <cell r="LK126">
            <v>0</v>
          </cell>
          <cell r="LL126">
            <v>4727</v>
          </cell>
          <cell r="LQ126">
            <v>0</v>
          </cell>
          <cell r="LR126">
            <v>165.4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19358.295430747363</v>
          </cell>
          <cell r="OV126">
            <v>1030.1889999999999</v>
          </cell>
          <cell r="OW126">
            <v>253.26600000000002</v>
          </cell>
          <cell r="OX126">
            <v>0</v>
          </cell>
          <cell r="OY126">
            <v>14426</v>
          </cell>
          <cell r="OZ126">
            <v>5437.2622816000003</v>
          </cell>
        </row>
        <row r="127">
          <cell r="A127" t="str">
            <v>Г</v>
          </cell>
          <cell r="B127" t="str">
            <v>1.2.4.1</v>
          </cell>
          <cell r="C127" t="str">
            <v>Наименование поселения (городского округа)</v>
          </cell>
          <cell r="D127" t="str">
            <v>Г</v>
          </cell>
          <cell r="E127">
            <v>0</v>
          </cell>
          <cell r="H127">
            <v>0</v>
          </cell>
          <cell r="J127">
            <v>3932.6022027855006</v>
          </cell>
          <cell r="K127">
            <v>0</v>
          </cell>
          <cell r="L127">
            <v>3932.6022027855006</v>
          </cell>
          <cell r="M127">
            <v>818.12398278000001</v>
          </cell>
          <cell r="N127">
            <v>0</v>
          </cell>
          <cell r="O127">
            <v>245.11748446749993</v>
          </cell>
          <cell r="P127">
            <v>749.55393913499995</v>
          </cell>
          <cell r="Q127">
            <v>2119.8067964030001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2648.4101105499999</v>
          </cell>
          <cell r="DH127">
            <v>0</v>
          </cell>
          <cell r="DI127">
            <v>2648.4101105499999</v>
          </cell>
          <cell r="DJ127">
            <v>221.79169244000005</v>
          </cell>
          <cell r="DK127">
            <v>951.39924857999995</v>
          </cell>
          <cell r="DL127">
            <v>1337.37306115</v>
          </cell>
          <cell r="DM127">
            <v>137.84610837999995</v>
          </cell>
          <cell r="DN127">
            <v>7232.8990647759756</v>
          </cell>
          <cell r="DS127">
            <v>221.07634505263158</v>
          </cell>
          <cell r="DT127">
            <v>970.22431536842123</v>
          </cell>
          <cell r="DU127">
            <v>982.58513645830863</v>
          </cell>
          <cell r="DV127">
            <v>5059.0132678966138</v>
          </cell>
          <cell r="DW127">
            <v>5059.0132678966138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3466.8500087699999</v>
          </cell>
          <cell r="ED127">
            <v>36.684146650000002</v>
          </cell>
          <cell r="EE127">
            <v>1997.2028118200003</v>
          </cell>
          <cell r="EF127">
            <v>1190.2507855899999</v>
          </cell>
          <cell r="EG127">
            <v>242.71226471</v>
          </cell>
          <cell r="EH127">
            <v>210.02252780000003</v>
          </cell>
          <cell r="EI127">
            <v>3.2610385900000001</v>
          </cell>
          <cell r="EJ127">
            <v>51.45580812</v>
          </cell>
          <cell r="EK127">
            <v>131.85455195</v>
          </cell>
          <cell r="EL127">
            <v>23.451129139999999</v>
          </cell>
          <cell r="EM127">
            <v>921.71309960000008</v>
          </cell>
          <cell r="EN127">
            <v>14.308171959999999</v>
          </cell>
          <cell r="EO127">
            <v>284.17694648000003</v>
          </cell>
          <cell r="EP127">
            <v>537.84153619999995</v>
          </cell>
          <cell r="EQ127">
            <v>85.386444959999992</v>
          </cell>
          <cell r="ER127">
            <v>933.33469089999994</v>
          </cell>
          <cell r="ES127">
            <v>7.9436274600000001</v>
          </cell>
          <cell r="ET127">
            <v>776.0449337099999</v>
          </cell>
          <cell r="EU127">
            <v>97.98565576</v>
          </cell>
          <cell r="EV127">
            <v>51.360473970000008</v>
          </cell>
          <cell r="EW127">
            <v>1401.7796904700001</v>
          </cell>
          <cell r="EX127">
            <v>11.171308639999999</v>
          </cell>
          <cell r="EY127">
            <v>885.52512351000007</v>
          </cell>
          <cell r="EZ127">
            <v>422.56904168</v>
          </cell>
          <cell r="FA127">
            <v>82.514216639999972</v>
          </cell>
          <cell r="FB127">
            <v>1401.7796904700001</v>
          </cell>
          <cell r="FC127">
            <v>11.171308639999999</v>
          </cell>
          <cell r="FD127">
            <v>885.52512351000007</v>
          </cell>
          <cell r="FE127">
            <v>422.56904168</v>
          </cell>
          <cell r="FF127">
            <v>82.514216639999972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410.43100000000004</v>
          </cell>
          <cell r="FQ127">
            <v>0</v>
          </cell>
          <cell r="FR127">
            <v>1452.1193482625131</v>
          </cell>
          <cell r="FS127">
            <v>1310.5793482625131</v>
          </cell>
          <cell r="FT127">
            <v>73.739999999999995</v>
          </cell>
          <cell r="FU127">
            <v>67.8</v>
          </cell>
          <cell r="FV127">
            <v>123369</v>
          </cell>
          <cell r="FW127">
            <v>0</v>
          </cell>
          <cell r="FX127">
            <v>123369</v>
          </cell>
          <cell r="FZ127">
            <v>758.40588715000001</v>
          </cell>
          <cell r="GA127">
            <v>0</v>
          </cell>
          <cell r="GB127">
            <v>14.109</v>
          </cell>
          <cell r="GC127">
            <v>0</v>
          </cell>
          <cell r="GD127">
            <v>323.55900000000003</v>
          </cell>
          <cell r="GE127">
            <v>323.55900000000003</v>
          </cell>
          <cell r="GF127">
            <v>0</v>
          </cell>
          <cell r="GG127">
            <v>0</v>
          </cell>
          <cell r="GH127">
            <v>5039</v>
          </cell>
          <cell r="GI127">
            <v>0</v>
          </cell>
          <cell r="GJ127">
            <v>5039</v>
          </cell>
          <cell r="GK127">
            <v>3254.0160665748567</v>
          </cell>
          <cell r="GL127">
            <v>0</v>
          </cell>
          <cell r="GM127">
            <v>148.66199999999998</v>
          </cell>
          <cell r="GN127">
            <v>0</v>
          </cell>
          <cell r="GO127">
            <v>719.05332527825828</v>
          </cell>
          <cell r="GP127">
            <v>657.83932527825834</v>
          </cell>
          <cell r="GQ127">
            <v>0</v>
          </cell>
          <cell r="GR127">
            <v>61.213999999999999</v>
          </cell>
          <cell r="GS127">
            <v>2276</v>
          </cell>
          <cell r="GT127">
            <v>0</v>
          </cell>
          <cell r="GU127">
            <v>2276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0</v>
          </cell>
          <cell r="HS127">
            <v>0</v>
          </cell>
          <cell r="HT127">
            <v>0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0</v>
          </cell>
          <cell r="IA127">
            <v>0</v>
          </cell>
          <cell r="IB127">
            <v>0</v>
          </cell>
          <cell r="IC127">
            <v>3254.0160665748567</v>
          </cell>
          <cell r="ID127">
            <v>0</v>
          </cell>
          <cell r="IE127">
            <v>148.66199999999998</v>
          </cell>
          <cell r="IF127">
            <v>0</v>
          </cell>
          <cell r="IG127">
            <v>719.05332527825828</v>
          </cell>
          <cell r="IH127">
            <v>657.83932527825834</v>
          </cell>
          <cell r="II127">
            <v>0</v>
          </cell>
          <cell r="IJ127">
            <v>61.213999999999999</v>
          </cell>
          <cell r="IK127">
            <v>2276</v>
          </cell>
          <cell r="IL127">
            <v>0</v>
          </cell>
          <cell r="IM127">
            <v>2276</v>
          </cell>
          <cell r="IN127">
            <v>3254.0160665748567</v>
          </cell>
          <cell r="IO127">
            <v>0</v>
          </cell>
          <cell r="IP127">
            <v>148.66199999999998</v>
          </cell>
          <cell r="IQ127">
            <v>0</v>
          </cell>
          <cell r="IR127">
            <v>719.05332527825828</v>
          </cell>
          <cell r="IS127">
            <v>657.83932527825834</v>
          </cell>
          <cell r="IT127">
            <v>0</v>
          </cell>
          <cell r="IU127">
            <v>61.213999999999999</v>
          </cell>
          <cell r="IV127">
            <v>2276</v>
          </cell>
          <cell r="IW127">
            <v>0</v>
          </cell>
          <cell r="IX127">
            <v>2276</v>
          </cell>
          <cell r="IY127">
            <v>3464.8544089900006</v>
          </cell>
          <cell r="IZ127">
            <v>0</v>
          </cell>
          <cell r="JA127">
            <v>158.99700000000001</v>
          </cell>
          <cell r="JB127">
            <v>0</v>
          </cell>
          <cell r="JC127">
            <v>698.12799999999993</v>
          </cell>
          <cell r="JD127">
            <v>638.42799999999988</v>
          </cell>
          <cell r="JE127">
            <v>0</v>
          </cell>
          <cell r="JF127">
            <v>59.7</v>
          </cell>
          <cell r="JG127">
            <v>4800</v>
          </cell>
          <cell r="JH127">
            <v>0</v>
          </cell>
          <cell r="JI127">
            <v>4800</v>
          </cell>
          <cell r="JJ127">
            <v>166.82267041</v>
          </cell>
          <cell r="JK127">
            <v>0</v>
          </cell>
          <cell r="JL127">
            <v>7.0890000000000004</v>
          </cell>
          <cell r="JM127">
            <v>0</v>
          </cell>
          <cell r="JN127">
            <v>126.196</v>
          </cell>
          <cell r="JO127">
            <v>126.196</v>
          </cell>
          <cell r="JP127">
            <v>0</v>
          </cell>
          <cell r="JQ127">
            <v>0</v>
          </cell>
          <cell r="JR127">
            <v>1</v>
          </cell>
          <cell r="JS127">
            <v>0</v>
          </cell>
          <cell r="JT127">
            <v>1</v>
          </cell>
          <cell r="JU127">
            <v>342.77081932999999</v>
          </cell>
          <cell r="JV127">
            <v>0</v>
          </cell>
          <cell r="JW127">
            <v>17.832999999999998</v>
          </cell>
          <cell r="JX127">
            <v>0</v>
          </cell>
          <cell r="JY127">
            <v>250.94800000000001</v>
          </cell>
          <cell r="JZ127">
            <v>250.94800000000001</v>
          </cell>
          <cell r="KA127">
            <v>0</v>
          </cell>
          <cell r="KB127">
            <v>0</v>
          </cell>
          <cell r="KC127">
            <v>32</v>
          </cell>
          <cell r="KD127">
            <v>0</v>
          </cell>
          <cell r="KE127">
            <v>32</v>
          </cell>
          <cell r="KF127">
            <v>694.4617517800001</v>
          </cell>
          <cell r="KG127">
            <v>0</v>
          </cell>
          <cell r="KH127">
            <v>91.14</v>
          </cell>
          <cell r="KI127">
            <v>0</v>
          </cell>
          <cell r="KJ127">
            <v>184.57</v>
          </cell>
          <cell r="KK127">
            <v>184.57</v>
          </cell>
          <cell r="KL127">
            <v>0</v>
          </cell>
          <cell r="KM127">
            <v>0</v>
          </cell>
          <cell r="KN127">
            <v>40</v>
          </cell>
          <cell r="KO127">
            <v>0</v>
          </cell>
          <cell r="KP127">
            <v>40</v>
          </cell>
          <cell r="KQ127">
            <v>2260.7991674700006</v>
          </cell>
          <cell r="KR127">
            <v>0</v>
          </cell>
          <cell r="KS127">
            <v>42.935000000000002</v>
          </cell>
          <cell r="KT127">
            <v>0</v>
          </cell>
          <cell r="KU127">
            <v>136.41400000000002</v>
          </cell>
          <cell r="KV127">
            <v>76.713999999999999</v>
          </cell>
          <cell r="KW127">
            <v>0</v>
          </cell>
          <cell r="KX127">
            <v>59.7</v>
          </cell>
          <cell r="KY127">
            <v>4727</v>
          </cell>
          <cell r="KZ127">
            <v>0</v>
          </cell>
          <cell r="LA127">
            <v>4727</v>
          </cell>
          <cell r="LB127">
            <v>2260.7991674700006</v>
          </cell>
          <cell r="LC127">
            <v>0</v>
          </cell>
          <cell r="LD127">
            <v>42.935000000000002</v>
          </cell>
          <cell r="LE127">
            <v>0</v>
          </cell>
          <cell r="LF127">
            <v>136.41400000000002</v>
          </cell>
          <cell r="LG127">
            <v>76.713999999999999</v>
          </cell>
          <cell r="LH127">
            <v>0</v>
          </cell>
          <cell r="LI127">
            <v>59.7</v>
          </cell>
          <cell r="LJ127">
            <v>4727</v>
          </cell>
          <cell r="LK127">
            <v>0</v>
          </cell>
          <cell r="LL127">
            <v>4727</v>
          </cell>
          <cell r="LQ127">
            <v>0</v>
          </cell>
          <cell r="LR127">
            <v>165.4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19358.295430747363</v>
          </cell>
          <cell r="OV127">
            <v>1030.1889999999999</v>
          </cell>
          <cell r="OW127">
            <v>253.26600000000002</v>
          </cell>
          <cell r="OX127">
            <v>0</v>
          </cell>
          <cell r="OY127">
            <v>14426</v>
          </cell>
          <cell r="OZ127">
            <v>5437.2622816000003</v>
          </cell>
        </row>
        <row r="128">
          <cell r="A128" t="str">
            <v>Г</v>
          </cell>
          <cell r="B128" t="str">
            <v>1.2.4.1.1</v>
          </cell>
          <cell r="C128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3932.6022027855006</v>
          </cell>
          <cell r="K128">
            <v>0</v>
          </cell>
          <cell r="L128">
            <v>3932.6022027855006</v>
          </cell>
          <cell r="M128">
            <v>818.12398278000001</v>
          </cell>
          <cell r="N128">
            <v>0</v>
          </cell>
          <cell r="O128">
            <v>245.11748446749993</v>
          </cell>
          <cell r="P128">
            <v>749.55393913499995</v>
          </cell>
          <cell r="Q128">
            <v>2119.8067964030001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2648.4101105499999</v>
          </cell>
          <cell r="DH128">
            <v>0</v>
          </cell>
          <cell r="DI128">
            <v>2648.4101105499999</v>
          </cell>
          <cell r="DJ128">
            <v>221.79169244000005</v>
          </cell>
          <cell r="DK128">
            <v>951.39924857999995</v>
          </cell>
          <cell r="DL128">
            <v>1337.37306115</v>
          </cell>
          <cell r="DM128">
            <v>137.84610837999995</v>
          </cell>
          <cell r="DN128">
            <v>7232.8990647759756</v>
          </cell>
          <cell r="DS128">
            <v>221.07634505263158</v>
          </cell>
          <cell r="DT128">
            <v>970.22431536842123</v>
          </cell>
          <cell r="DU128">
            <v>982.58513645830863</v>
          </cell>
          <cell r="DV128">
            <v>5059.0132678966138</v>
          </cell>
          <cell r="DW128">
            <v>5059.0132678966138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3466.8500087699999</v>
          </cell>
          <cell r="ED128">
            <v>36.684146650000002</v>
          </cell>
          <cell r="EE128">
            <v>1997.2028118200003</v>
          </cell>
          <cell r="EF128">
            <v>1190.2507855899999</v>
          </cell>
          <cell r="EG128">
            <v>242.71226471</v>
          </cell>
          <cell r="EH128">
            <v>210.02252780000003</v>
          </cell>
          <cell r="EI128">
            <v>3.2610385900000001</v>
          </cell>
          <cell r="EJ128">
            <v>51.45580812</v>
          </cell>
          <cell r="EK128">
            <v>131.85455195</v>
          </cell>
          <cell r="EL128">
            <v>23.451129139999999</v>
          </cell>
          <cell r="EM128">
            <v>921.71309960000008</v>
          </cell>
          <cell r="EN128">
            <v>14.308171959999999</v>
          </cell>
          <cell r="EO128">
            <v>284.17694648000003</v>
          </cell>
          <cell r="EP128">
            <v>537.84153619999995</v>
          </cell>
          <cell r="EQ128">
            <v>85.386444959999992</v>
          </cell>
          <cell r="ER128">
            <v>933.33469089999994</v>
          </cell>
          <cell r="ES128">
            <v>7.9436274600000001</v>
          </cell>
          <cell r="ET128">
            <v>776.0449337099999</v>
          </cell>
          <cell r="EU128">
            <v>97.98565576</v>
          </cell>
          <cell r="EV128">
            <v>51.360473970000008</v>
          </cell>
          <cell r="EW128">
            <v>1401.7796904700001</v>
          </cell>
          <cell r="EX128">
            <v>11.171308639999999</v>
          </cell>
          <cell r="EY128">
            <v>885.52512351000007</v>
          </cell>
          <cell r="EZ128">
            <v>422.56904168</v>
          </cell>
          <cell r="FA128">
            <v>82.514216639999972</v>
          </cell>
          <cell r="FB128">
            <v>1401.7796904700001</v>
          </cell>
          <cell r="FC128">
            <v>11.171308639999999</v>
          </cell>
          <cell r="FD128">
            <v>885.52512351000007</v>
          </cell>
          <cell r="FE128">
            <v>422.56904168</v>
          </cell>
          <cell r="FF128">
            <v>82.514216639999972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410.43100000000004</v>
          </cell>
          <cell r="FQ128">
            <v>0</v>
          </cell>
          <cell r="FR128">
            <v>1452.1193482625131</v>
          </cell>
          <cell r="FS128">
            <v>1310.5793482625131</v>
          </cell>
          <cell r="FT128">
            <v>73.739999999999995</v>
          </cell>
          <cell r="FU128">
            <v>67.8</v>
          </cell>
          <cell r="FV128">
            <v>123369</v>
          </cell>
          <cell r="FW128">
            <v>0</v>
          </cell>
          <cell r="FX128">
            <v>123369</v>
          </cell>
          <cell r="FZ128">
            <v>758.40588715000001</v>
          </cell>
          <cell r="GA128">
            <v>0</v>
          </cell>
          <cell r="GB128">
            <v>14.109</v>
          </cell>
          <cell r="GC128">
            <v>0</v>
          </cell>
          <cell r="GD128">
            <v>323.55900000000003</v>
          </cell>
          <cell r="GE128">
            <v>323.55900000000003</v>
          </cell>
          <cell r="GF128">
            <v>0</v>
          </cell>
          <cell r="GG128">
            <v>0</v>
          </cell>
          <cell r="GH128">
            <v>5039</v>
          </cell>
          <cell r="GI128">
            <v>0</v>
          </cell>
          <cell r="GJ128">
            <v>5039</v>
          </cell>
          <cell r="GK128">
            <v>3254.0160665748567</v>
          </cell>
          <cell r="GL128">
            <v>0</v>
          </cell>
          <cell r="GM128">
            <v>148.66199999999998</v>
          </cell>
          <cell r="GN128">
            <v>0</v>
          </cell>
          <cell r="GO128">
            <v>719.05332527825828</v>
          </cell>
          <cell r="GP128">
            <v>657.83932527825834</v>
          </cell>
          <cell r="GQ128">
            <v>0</v>
          </cell>
          <cell r="GR128">
            <v>61.213999999999999</v>
          </cell>
          <cell r="GS128">
            <v>2276</v>
          </cell>
          <cell r="GT128">
            <v>0</v>
          </cell>
          <cell r="GU128">
            <v>2276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0</v>
          </cell>
          <cell r="HS128">
            <v>0</v>
          </cell>
          <cell r="HT128">
            <v>0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0</v>
          </cell>
          <cell r="IA128">
            <v>0</v>
          </cell>
          <cell r="IB128">
            <v>0</v>
          </cell>
          <cell r="IC128">
            <v>3254.0160665748567</v>
          </cell>
          <cell r="ID128">
            <v>0</v>
          </cell>
          <cell r="IE128">
            <v>148.66199999999998</v>
          </cell>
          <cell r="IF128">
            <v>0</v>
          </cell>
          <cell r="IG128">
            <v>719.05332527825828</v>
          </cell>
          <cell r="IH128">
            <v>657.83932527825834</v>
          </cell>
          <cell r="II128">
            <v>0</v>
          </cell>
          <cell r="IJ128">
            <v>61.213999999999999</v>
          </cell>
          <cell r="IK128">
            <v>2276</v>
          </cell>
          <cell r="IL128">
            <v>0</v>
          </cell>
          <cell r="IM128">
            <v>2276</v>
          </cell>
          <cell r="IN128">
            <v>3254.0160665748567</v>
          </cell>
          <cell r="IO128">
            <v>0</v>
          </cell>
          <cell r="IP128">
            <v>148.66199999999998</v>
          </cell>
          <cell r="IQ128">
            <v>0</v>
          </cell>
          <cell r="IR128">
            <v>719.05332527825828</v>
          </cell>
          <cell r="IS128">
            <v>657.83932527825834</v>
          </cell>
          <cell r="IT128">
            <v>0</v>
          </cell>
          <cell r="IU128">
            <v>61.213999999999999</v>
          </cell>
          <cell r="IV128">
            <v>2276</v>
          </cell>
          <cell r="IW128">
            <v>0</v>
          </cell>
          <cell r="IX128">
            <v>2276</v>
          </cell>
          <cell r="IY128">
            <v>3464.8544089900006</v>
          </cell>
          <cell r="IZ128">
            <v>0</v>
          </cell>
          <cell r="JA128">
            <v>158.99700000000001</v>
          </cell>
          <cell r="JB128">
            <v>0</v>
          </cell>
          <cell r="JC128">
            <v>698.12799999999993</v>
          </cell>
          <cell r="JD128">
            <v>638.42799999999988</v>
          </cell>
          <cell r="JE128">
            <v>0</v>
          </cell>
          <cell r="JF128">
            <v>59.7</v>
          </cell>
          <cell r="JG128">
            <v>4800</v>
          </cell>
          <cell r="JH128">
            <v>0</v>
          </cell>
          <cell r="JI128">
            <v>4800</v>
          </cell>
          <cell r="JJ128">
            <v>166.82267041</v>
          </cell>
          <cell r="JK128">
            <v>0</v>
          </cell>
          <cell r="JL128">
            <v>7.0890000000000004</v>
          </cell>
          <cell r="JM128">
            <v>0</v>
          </cell>
          <cell r="JN128">
            <v>126.196</v>
          </cell>
          <cell r="JO128">
            <v>126.196</v>
          </cell>
          <cell r="JP128">
            <v>0</v>
          </cell>
          <cell r="JQ128">
            <v>0</v>
          </cell>
          <cell r="JR128">
            <v>1</v>
          </cell>
          <cell r="JS128">
            <v>0</v>
          </cell>
          <cell r="JT128">
            <v>1</v>
          </cell>
          <cell r="JU128">
            <v>342.77081932999999</v>
          </cell>
          <cell r="JV128">
            <v>0</v>
          </cell>
          <cell r="JW128">
            <v>17.832999999999998</v>
          </cell>
          <cell r="JX128">
            <v>0</v>
          </cell>
          <cell r="JY128">
            <v>250.94800000000001</v>
          </cell>
          <cell r="JZ128">
            <v>250.94800000000001</v>
          </cell>
          <cell r="KA128">
            <v>0</v>
          </cell>
          <cell r="KB128">
            <v>0</v>
          </cell>
          <cell r="KC128">
            <v>32</v>
          </cell>
          <cell r="KD128">
            <v>0</v>
          </cell>
          <cell r="KE128">
            <v>32</v>
          </cell>
          <cell r="KF128">
            <v>694.4617517800001</v>
          </cell>
          <cell r="KG128">
            <v>0</v>
          </cell>
          <cell r="KH128">
            <v>91.14</v>
          </cell>
          <cell r="KI128">
            <v>0</v>
          </cell>
          <cell r="KJ128">
            <v>184.57</v>
          </cell>
          <cell r="KK128">
            <v>184.57</v>
          </cell>
          <cell r="KL128">
            <v>0</v>
          </cell>
          <cell r="KM128">
            <v>0</v>
          </cell>
          <cell r="KN128">
            <v>40</v>
          </cell>
          <cell r="KO128">
            <v>0</v>
          </cell>
          <cell r="KP128">
            <v>40</v>
          </cell>
          <cell r="KQ128">
            <v>2260.7991674700006</v>
          </cell>
          <cell r="KR128">
            <v>0</v>
          </cell>
          <cell r="KS128">
            <v>42.935000000000002</v>
          </cell>
          <cell r="KT128">
            <v>0</v>
          </cell>
          <cell r="KU128">
            <v>136.41400000000002</v>
          </cell>
          <cell r="KV128">
            <v>76.713999999999999</v>
          </cell>
          <cell r="KW128">
            <v>0</v>
          </cell>
          <cell r="KX128">
            <v>59.7</v>
          </cell>
          <cell r="KY128">
            <v>4727</v>
          </cell>
          <cell r="KZ128">
            <v>0</v>
          </cell>
          <cell r="LA128">
            <v>4727</v>
          </cell>
          <cell r="LB128">
            <v>2260.7991674700006</v>
          </cell>
          <cell r="LC128">
            <v>0</v>
          </cell>
          <cell r="LD128">
            <v>42.935000000000002</v>
          </cell>
          <cell r="LE128">
            <v>0</v>
          </cell>
          <cell r="LF128">
            <v>136.41400000000002</v>
          </cell>
          <cell r="LG128">
            <v>76.713999999999999</v>
          </cell>
          <cell r="LH128">
            <v>0</v>
          </cell>
          <cell r="LI128">
            <v>59.7</v>
          </cell>
          <cell r="LJ128">
            <v>4727</v>
          </cell>
          <cell r="LK128">
            <v>0</v>
          </cell>
          <cell r="LL128">
            <v>4727</v>
          </cell>
          <cell r="LQ128">
            <v>0</v>
          </cell>
          <cell r="LR128">
            <v>165.4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19358.295430747363</v>
          </cell>
          <cell r="OV128">
            <v>1030.1889999999999</v>
          </cell>
          <cell r="OW128">
            <v>253.26600000000002</v>
          </cell>
          <cell r="OX128">
            <v>0</v>
          </cell>
          <cell r="OY128">
            <v>14426</v>
          </cell>
          <cell r="OZ128">
            <v>5437.2622816000003</v>
          </cell>
        </row>
        <row r="129">
          <cell r="A129" t="str">
            <v>Г</v>
          </cell>
          <cell r="B129" t="str">
            <v>1.2.4.1.2</v>
          </cell>
          <cell r="C129" t="str">
            <v>Строительство, реконструкция, модернизация и техническое перевооружение тепловых сетей,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3932.6022027855006</v>
          </cell>
          <cell r="K129">
            <v>0</v>
          </cell>
          <cell r="L129">
            <v>3932.6022027855006</v>
          </cell>
          <cell r="M129">
            <v>818.12398278000001</v>
          </cell>
          <cell r="N129">
            <v>0</v>
          </cell>
          <cell r="O129">
            <v>245.11748446749993</v>
          </cell>
          <cell r="P129">
            <v>749.55393913499995</v>
          </cell>
          <cell r="Q129">
            <v>2119.8067964030001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2648.4101105499999</v>
          </cell>
          <cell r="DH129">
            <v>0</v>
          </cell>
          <cell r="DI129">
            <v>2648.4101105499999</v>
          </cell>
          <cell r="DJ129">
            <v>221.79169244000005</v>
          </cell>
          <cell r="DK129">
            <v>951.39924857999995</v>
          </cell>
          <cell r="DL129">
            <v>1337.37306115</v>
          </cell>
          <cell r="DM129">
            <v>137.84610837999995</v>
          </cell>
          <cell r="DN129">
            <v>7232.8990647759756</v>
          </cell>
          <cell r="DS129">
            <v>221.07634505263158</v>
          </cell>
          <cell r="DT129">
            <v>970.22431536842123</v>
          </cell>
          <cell r="DU129">
            <v>982.58513645830863</v>
          </cell>
          <cell r="DV129">
            <v>5059.0132678966138</v>
          </cell>
          <cell r="DW129">
            <v>5059.0132678966138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3466.8500087699999</v>
          </cell>
          <cell r="ED129">
            <v>36.684146650000002</v>
          </cell>
          <cell r="EE129">
            <v>1997.2028118200003</v>
          </cell>
          <cell r="EF129">
            <v>1190.2507855899999</v>
          </cell>
          <cell r="EG129">
            <v>242.71226471</v>
          </cell>
          <cell r="EH129">
            <v>210.02252780000003</v>
          </cell>
          <cell r="EI129">
            <v>3.2610385900000001</v>
          </cell>
          <cell r="EJ129">
            <v>51.45580812</v>
          </cell>
          <cell r="EK129">
            <v>131.85455195</v>
          </cell>
          <cell r="EL129">
            <v>23.451129139999999</v>
          </cell>
          <cell r="EM129">
            <v>921.71309960000008</v>
          </cell>
          <cell r="EN129">
            <v>14.308171959999999</v>
          </cell>
          <cell r="EO129">
            <v>284.17694648000003</v>
          </cell>
          <cell r="EP129">
            <v>537.84153619999995</v>
          </cell>
          <cell r="EQ129">
            <v>85.386444959999992</v>
          </cell>
          <cell r="ER129">
            <v>933.33469089999994</v>
          </cell>
          <cell r="ES129">
            <v>7.9436274600000001</v>
          </cell>
          <cell r="ET129">
            <v>776.0449337099999</v>
          </cell>
          <cell r="EU129">
            <v>97.98565576</v>
          </cell>
          <cell r="EV129">
            <v>51.360473970000008</v>
          </cell>
          <cell r="EW129">
            <v>1401.7796904700001</v>
          </cell>
          <cell r="EX129">
            <v>11.171308639999999</v>
          </cell>
          <cell r="EY129">
            <v>885.52512351000007</v>
          </cell>
          <cell r="EZ129">
            <v>422.56904168</v>
          </cell>
          <cell r="FA129">
            <v>82.514216639999972</v>
          </cell>
          <cell r="FB129">
            <v>1401.7796904700001</v>
          </cell>
          <cell r="FC129">
            <v>11.171308639999999</v>
          </cell>
          <cell r="FD129">
            <v>885.52512351000007</v>
          </cell>
          <cell r="FE129">
            <v>422.56904168</v>
          </cell>
          <cell r="FF129">
            <v>82.514216639999972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410.43100000000004</v>
          </cell>
          <cell r="FQ129">
            <v>0</v>
          </cell>
          <cell r="FR129">
            <v>1452.1193482625131</v>
          </cell>
          <cell r="FS129">
            <v>1310.5793482625131</v>
          </cell>
          <cell r="FT129">
            <v>73.739999999999995</v>
          </cell>
          <cell r="FU129">
            <v>67.8</v>
          </cell>
          <cell r="FV129">
            <v>123369</v>
          </cell>
          <cell r="FW129">
            <v>0</v>
          </cell>
          <cell r="FX129">
            <v>123369</v>
          </cell>
          <cell r="FZ129">
            <v>758.40588715000001</v>
          </cell>
          <cell r="GA129">
            <v>0</v>
          </cell>
          <cell r="GB129">
            <v>14.109</v>
          </cell>
          <cell r="GC129">
            <v>0</v>
          </cell>
          <cell r="GD129">
            <v>323.55900000000003</v>
          </cell>
          <cell r="GE129">
            <v>323.55900000000003</v>
          </cell>
          <cell r="GF129">
            <v>0</v>
          </cell>
          <cell r="GG129">
            <v>0</v>
          </cell>
          <cell r="GH129">
            <v>5039</v>
          </cell>
          <cell r="GI129">
            <v>0</v>
          </cell>
          <cell r="GJ129">
            <v>5039</v>
          </cell>
          <cell r="GK129">
            <v>3254.0160665748567</v>
          </cell>
          <cell r="GL129">
            <v>0</v>
          </cell>
          <cell r="GM129">
            <v>148.66199999999998</v>
          </cell>
          <cell r="GN129">
            <v>0</v>
          </cell>
          <cell r="GO129">
            <v>719.05332527825828</v>
          </cell>
          <cell r="GP129">
            <v>657.83932527825834</v>
          </cell>
          <cell r="GQ129">
            <v>0</v>
          </cell>
          <cell r="GR129">
            <v>61.213999999999999</v>
          </cell>
          <cell r="GS129">
            <v>2276</v>
          </cell>
          <cell r="GT129">
            <v>0</v>
          </cell>
          <cell r="GU129">
            <v>2276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0</v>
          </cell>
          <cell r="HS129">
            <v>0</v>
          </cell>
          <cell r="HT129">
            <v>0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0</v>
          </cell>
          <cell r="IA129">
            <v>0</v>
          </cell>
          <cell r="IB129">
            <v>0</v>
          </cell>
          <cell r="IC129">
            <v>3254.0160665748567</v>
          </cell>
          <cell r="ID129">
            <v>0</v>
          </cell>
          <cell r="IE129">
            <v>148.66199999999998</v>
          </cell>
          <cell r="IF129">
            <v>0</v>
          </cell>
          <cell r="IG129">
            <v>719.05332527825828</v>
          </cell>
          <cell r="IH129">
            <v>657.83932527825834</v>
          </cell>
          <cell r="II129">
            <v>0</v>
          </cell>
          <cell r="IJ129">
            <v>61.213999999999999</v>
          </cell>
          <cell r="IK129">
            <v>2276</v>
          </cell>
          <cell r="IL129">
            <v>0</v>
          </cell>
          <cell r="IM129">
            <v>2276</v>
          </cell>
          <cell r="IN129">
            <v>3254.0160665748567</v>
          </cell>
          <cell r="IO129">
            <v>0</v>
          </cell>
          <cell r="IP129">
            <v>148.66199999999998</v>
          </cell>
          <cell r="IQ129">
            <v>0</v>
          </cell>
          <cell r="IR129">
            <v>719.05332527825828</v>
          </cell>
          <cell r="IS129">
            <v>657.83932527825834</v>
          </cell>
          <cell r="IT129">
            <v>0</v>
          </cell>
          <cell r="IU129">
            <v>61.213999999999999</v>
          </cell>
          <cell r="IV129">
            <v>2276</v>
          </cell>
          <cell r="IW129">
            <v>0</v>
          </cell>
          <cell r="IX129">
            <v>2276</v>
          </cell>
          <cell r="IY129">
            <v>3464.8544089900006</v>
          </cell>
          <cell r="IZ129">
            <v>0</v>
          </cell>
          <cell r="JA129">
            <v>158.99700000000001</v>
          </cell>
          <cell r="JB129">
            <v>0</v>
          </cell>
          <cell r="JC129">
            <v>698.12799999999993</v>
          </cell>
          <cell r="JD129">
            <v>638.42799999999988</v>
          </cell>
          <cell r="JE129">
            <v>0</v>
          </cell>
          <cell r="JF129">
            <v>59.7</v>
          </cell>
          <cell r="JG129">
            <v>4800</v>
          </cell>
          <cell r="JH129">
            <v>0</v>
          </cell>
          <cell r="JI129">
            <v>4800</v>
          </cell>
          <cell r="JJ129">
            <v>166.82267041</v>
          </cell>
          <cell r="JK129">
            <v>0</v>
          </cell>
          <cell r="JL129">
            <v>7.0890000000000004</v>
          </cell>
          <cell r="JM129">
            <v>0</v>
          </cell>
          <cell r="JN129">
            <v>126.196</v>
          </cell>
          <cell r="JO129">
            <v>126.196</v>
          </cell>
          <cell r="JP129">
            <v>0</v>
          </cell>
          <cell r="JQ129">
            <v>0</v>
          </cell>
          <cell r="JR129">
            <v>1</v>
          </cell>
          <cell r="JS129">
            <v>0</v>
          </cell>
          <cell r="JT129">
            <v>1</v>
          </cell>
          <cell r="JU129">
            <v>342.77081932999999</v>
          </cell>
          <cell r="JV129">
            <v>0</v>
          </cell>
          <cell r="JW129">
            <v>17.832999999999998</v>
          </cell>
          <cell r="JX129">
            <v>0</v>
          </cell>
          <cell r="JY129">
            <v>250.94800000000001</v>
          </cell>
          <cell r="JZ129">
            <v>250.94800000000001</v>
          </cell>
          <cell r="KA129">
            <v>0</v>
          </cell>
          <cell r="KB129">
            <v>0</v>
          </cell>
          <cell r="KC129">
            <v>32</v>
          </cell>
          <cell r="KD129">
            <v>0</v>
          </cell>
          <cell r="KE129">
            <v>32</v>
          </cell>
          <cell r="KF129">
            <v>694.4617517800001</v>
          </cell>
          <cell r="KG129">
            <v>0</v>
          </cell>
          <cell r="KH129">
            <v>91.14</v>
          </cell>
          <cell r="KI129">
            <v>0</v>
          </cell>
          <cell r="KJ129">
            <v>184.57</v>
          </cell>
          <cell r="KK129">
            <v>184.57</v>
          </cell>
          <cell r="KL129">
            <v>0</v>
          </cell>
          <cell r="KM129">
            <v>0</v>
          </cell>
          <cell r="KN129">
            <v>40</v>
          </cell>
          <cell r="KO129">
            <v>0</v>
          </cell>
          <cell r="KP129">
            <v>40</v>
          </cell>
          <cell r="KQ129">
            <v>2260.7991674700006</v>
          </cell>
          <cell r="KR129">
            <v>0</v>
          </cell>
          <cell r="KS129">
            <v>42.935000000000002</v>
          </cell>
          <cell r="KT129">
            <v>0</v>
          </cell>
          <cell r="KU129">
            <v>136.41400000000002</v>
          </cell>
          <cell r="KV129">
            <v>76.713999999999999</v>
          </cell>
          <cell r="KW129">
            <v>0</v>
          </cell>
          <cell r="KX129">
            <v>59.7</v>
          </cell>
          <cell r="KY129">
            <v>4727</v>
          </cell>
          <cell r="KZ129">
            <v>0</v>
          </cell>
          <cell r="LA129">
            <v>4727</v>
          </cell>
          <cell r="LB129">
            <v>2260.7991674700006</v>
          </cell>
          <cell r="LC129">
            <v>0</v>
          </cell>
          <cell r="LD129">
            <v>42.935000000000002</v>
          </cell>
          <cell r="LE129">
            <v>0</v>
          </cell>
          <cell r="LF129">
            <v>136.41400000000002</v>
          </cell>
          <cell r="LG129">
            <v>76.713999999999999</v>
          </cell>
          <cell r="LH129">
            <v>0</v>
          </cell>
          <cell r="LI129">
            <v>59.7</v>
          </cell>
          <cell r="LJ129">
            <v>4727</v>
          </cell>
          <cell r="LK129">
            <v>0</v>
          </cell>
          <cell r="LL129">
            <v>4727</v>
          </cell>
          <cell r="LQ129">
            <v>0</v>
          </cell>
          <cell r="LR129">
            <v>165.4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0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19358.295430747363</v>
          </cell>
          <cell r="OV129">
            <v>1030.1889999999999</v>
          </cell>
          <cell r="OW129">
            <v>253.26600000000002</v>
          </cell>
          <cell r="OX129">
            <v>0</v>
          </cell>
          <cell r="OY129">
            <v>14426</v>
          </cell>
          <cell r="OZ129">
            <v>5437.2622816000003</v>
          </cell>
        </row>
        <row r="130">
          <cell r="A130" t="str">
            <v>Г</v>
          </cell>
          <cell r="B130" t="str">
            <v>1.2.4.2</v>
          </cell>
          <cell r="C130" t="str">
            <v>Наименование поселения (городского округа)</v>
          </cell>
          <cell r="D130" t="str">
            <v>Г</v>
          </cell>
          <cell r="E130">
            <v>0</v>
          </cell>
          <cell r="H130">
            <v>0</v>
          </cell>
          <cell r="J130">
            <v>3932.6022027855006</v>
          </cell>
          <cell r="K130">
            <v>0</v>
          </cell>
          <cell r="L130">
            <v>3932.6022027855006</v>
          </cell>
          <cell r="M130">
            <v>818.12398278000001</v>
          </cell>
          <cell r="N130">
            <v>0</v>
          </cell>
          <cell r="O130">
            <v>245.11748446749993</v>
          </cell>
          <cell r="P130">
            <v>749.55393913499995</v>
          </cell>
          <cell r="Q130">
            <v>2119.8067964030001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0</v>
          </cell>
          <cell r="DG130">
            <v>2648.4101105499999</v>
          </cell>
          <cell r="DH130">
            <v>0</v>
          </cell>
          <cell r="DI130">
            <v>2648.4101105499999</v>
          </cell>
          <cell r="DJ130">
            <v>221.79169244000005</v>
          </cell>
          <cell r="DK130">
            <v>951.39924857999995</v>
          </cell>
          <cell r="DL130">
            <v>1337.37306115</v>
          </cell>
          <cell r="DM130">
            <v>137.84610837999995</v>
          </cell>
          <cell r="DN130">
            <v>7232.8990647759756</v>
          </cell>
          <cell r="DS130">
            <v>221.07634505263158</v>
          </cell>
          <cell r="DT130">
            <v>970.22431536842123</v>
          </cell>
          <cell r="DU130">
            <v>982.58513645830863</v>
          </cell>
          <cell r="DV130">
            <v>5059.0132678966138</v>
          </cell>
          <cell r="DW130">
            <v>5059.0132678966138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3466.8500087699999</v>
          </cell>
          <cell r="ED130">
            <v>36.684146650000002</v>
          </cell>
          <cell r="EE130">
            <v>1997.2028118200003</v>
          </cell>
          <cell r="EF130">
            <v>1190.2507855899999</v>
          </cell>
          <cell r="EG130">
            <v>242.71226471</v>
          </cell>
          <cell r="EH130">
            <v>210.02252780000003</v>
          </cell>
          <cell r="EI130">
            <v>3.2610385900000001</v>
          </cell>
          <cell r="EJ130">
            <v>51.45580812</v>
          </cell>
          <cell r="EK130">
            <v>131.85455195</v>
          </cell>
          <cell r="EL130">
            <v>23.451129139999999</v>
          </cell>
          <cell r="EM130">
            <v>921.71309960000008</v>
          </cell>
          <cell r="EN130">
            <v>14.308171959999999</v>
          </cell>
          <cell r="EO130">
            <v>284.17694648000003</v>
          </cell>
          <cell r="EP130">
            <v>537.84153619999995</v>
          </cell>
          <cell r="EQ130">
            <v>85.386444959999992</v>
          </cell>
          <cell r="ER130">
            <v>933.33469089999994</v>
          </cell>
          <cell r="ES130">
            <v>7.9436274600000001</v>
          </cell>
          <cell r="ET130">
            <v>776.0449337099999</v>
          </cell>
          <cell r="EU130">
            <v>97.98565576</v>
          </cell>
          <cell r="EV130">
            <v>51.360473970000008</v>
          </cell>
          <cell r="EW130">
            <v>1401.7796904700001</v>
          </cell>
          <cell r="EX130">
            <v>11.171308639999999</v>
          </cell>
          <cell r="EY130">
            <v>885.52512351000007</v>
          </cell>
          <cell r="EZ130">
            <v>422.56904168</v>
          </cell>
          <cell r="FA130">
            <v>82.514216639999972</v>
          </cell>
          <cell r="FB130">
            <v>1401.7796904700001</v>
          </cell>
          <cell r="FC130">
            <v>11.171308639999999</v>
          </cell>
          <cell r="FD130">
            <v>885.52512351000007</v>
          </cell>
          <cell r="FE130">
            <v>422.56904168</v>
          </cell>
          <cell r="FF130">
            <v>82.514216639999972</v>
          </cell>
          <cell r="FG130" t="str">
            <v/>
          </cell>
          <cell r="FH130" t="str">
            <v/>
          </cell>
          <cell r="FI130" t="str">
            <v/>
          </cell>
          <cell r="FJ130" t="str">
            <v/>
          </cell>
          <cell r="FK130">
            <v>0</v>
          </cell>
          <cell r="FN130">
            <v>11773.071493446381</v>
          </cell>
          <cell r="FO130">
            <v>0</v>
          </cell>
          <cell r="FP130">
            <v>410.43100000000004</v>
          </cell>
          <cell r="FQ130">
            <v>0</v>
          </cell>
          <cell r="FR130">
            <v>1452.1193482625131</v>
          </cell>
          <cell r="FS130">
            <v>1310.5793482625131</v>
          </cell>
          <cell r="FT130">
            <v>73.739999999999995</v>
          </cell>
          <cell r="FU130">
            <v>67.8</v>
          </cell>
          <cell r="FV130">
            <v>123369</v>
          </cell>
          <cell r="FW130">
            <v>0</v>
          </cell>
          <cell r="FX130">
            <v>123369</v>
          </cell>
          <cell r="FZ130">
            <v>758.40588715000001</v>
          </cell>
          <cell r="GA130">
            <v>0</v>
          </cell>
          <cell r="GB130">
            <v>14.109</v>
          </cell>
          <cell r="GC130">
            <v>0</v>
          </cell>
          <cell r="GD130">
            <v>323.55900000000003</v>
          </cell>
          <cell r="GE130">
            <v>323.55900000000003</v>
          </cell>
          <cell r="GF130">
            <v>0</v>
          </cell>
          <cell r="GG130">
            <v>0</v>
          </cell>
          <cell r="GH130">
            <v>5039</v>
          </cell>
          <cell r="GI130">
            <v>0</v>
          </cell>
          <cell r="GJ130">
            <v>5039</v>
          </cell>
          <cell r="GK130">
            <v>3254.0160665748567</v>
          </cell>
          <cell r="GL130">
            <v>0</v>
          </cell>
          <cell r="GM130">
            <v>148.66199999999998</v>
          </cell>
          <cell r="GN130">
            <v>0</v>
          </cell>
          <cell r="GO130">
            <v>719.05332527825828</v>
          </cell>
          <cell r="GP130">
            <v>657.83932527825834</v>
          </cell>
          <cell r="GQ130">
            <v>0</v>
          </cell>
          <cell r="GR130">
            <v>61.213999999999999</v>
          </cell>
          <cell r="GS130">
            <v>2276</v>
          </cell>
          <cell r="GT130">
            <v>0</v>
          </cell>
          <cell r="GU130">
            <v>2276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0</v>
          </cell>
          <cell r="HS130">
            <v>0</v>
          </cell>
          <cell r="HT130">
            <v>0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0</v>
          </cell>
          <cell r="IA130">
            <v>0</v>
          </cell>
          <cell r="IB130">
            <v>0</v>
          </cell>
          <cell r="IC130">
            <v>3254.0160665748567</v>
          </cell>
          <cell r="ID130">
            <v>0</v>
          </cell>
          <cell r="IE130">
            <v>148.66199999999998</v>
          </cell>
          <cell r="IF130">
            <v>0</v>
          </cell>
          <cell r="IG130">
            <v>719.05332527825828</v>
          </cell>
          <cell r="IH130">
            <v>657.83932527825834</v>
          </cell>
          <cell r="II130">
            <v>0</v>
          </cell>
          <cell r="IJ130">
            <v>61.213999999999999</v>
          </cell>
          <cell r="IK130">
            <v>2276</v>
          </cell>
          <cell r="IL130">
            <v>0</v>
          </cell>
          <cell r="IM130">
            <v>2276</v>
          </cell>
          <cell r="IN130">
            <v>3254.0160665748567</v>
          </cell>
          <cell r="IO130">
            <v>0</v>
          </cell>
          <cell r="IP130">
            <v>148.66199999999998</v>
          </cell>
          <cell r="IQ130">
            <v>0</v>
          </cell>
          <cell r="IR130">
            <v>719.05332527825828</v>
          </cell>
          <cell r="IS130">
            <v>657.83932527825834</v>
          </cell>
          <cell r="IT130">
            <v>0</v>
          </cell>
          <cell r="IU130">
            <v>61.213999999999999</v>
          </cell>
          <cell r="IV130">
            <v>2276</v>
          </cell>
          <cell r="IW130">
            <v>0</v>
          </cell>
          <cell r="IX130">
            <v>2276</v>
          </cell>
          <cell r="IY130">
            <v>3464.8544089900006</v>
          </cell>
          <cell r="IZ130">
            <v>0</v>
          </cell>
          <cell r="JA130">
            <v>158.99700000000001</v>
          </cell>
          <cell r="JB130">
            <v>0</v>
          </cell>
          <cell r="JC130">
            <v>698.12799999999993</v>
          </cell>
          <cell r="JD130">
            <v>638.42799999999988</v>
          </cell>
          <cell r="JE130">
            <v>0</v>
          </cell>
          <cell r="JF130">
            <v>59.7</v>
          </cell>
          <cell r="JG130">
            <v>4800</v>
          </cell>
          <cell r="JH130">
            <v>0</v>
          </cell>
          <cell r="JI130">
            <v>4800</v>
          </cell>
          <cell r="JJ130">
            <v>166.82267041</v>
          </cell>
          <cell r="JK130">
            <v>0</v>
          </cell>
          <cell r="JL130">
            <v>7.0890000000000004</v>
          </cell>
          <cell r="JM130">
            <v>0</v>
          </cell>
          <cell r="JN130">
            <v>126.196</v>
          </cell>
          <cell r="JO130">
            <v>126.196</v>
          </cell>
          <cell r="JP130">
            <v>0</v>
          </cell>
          <cell r="JQ130">
            <v>0</v>
          </cell>
          <cell r="JR130">
            <v>1</v>
          </cell>
          <cell r="JS130">
            <v>0</v>
          </cell>
          <cell r="JT130">
            <v>1</v>
          </cell>
          <cell r="JU130">
            <v>342.77081932999999</v>
          </cell>
          <cell r="JV130">
            <v>0</v>
          </cell>
          <cell r="JW130">
            <v>17.832999999999998</v>
          </cell>
          <cell r="JX130">
            <v>0</v>
          </cell>
          <cell r="JY130">
            <v>250.94800000000001</v>
          </cell>
          <cell r="JZ130">
            <v>250.94800000000001</v>
          </cell>
          <cell r="KA130">
            <v>0</v>
          </cell>
          <cell r="KB130">
            <v>0</v>
          </cell>
          <cell r="KC130">
            <v>32</v>
          </cell>
          <cell r="KD130">
            <v>0</v>
          </cell>
          <cell r="KE130">
            <v>32</v>
          </cell>
          <cell r="KF130">
            <v>694.4617517800001</v>
          </cell>
          <cell r="KG130">
            <v>0</v>
          </cell>
          <cell r="KH130">
            <v>91.14</v>
          </cell>
          <cell r="KI130">
            <v>0</v>
          </cell>
          <cell r="KJ130">
            <v>184.57</v>
          </cell>
          <cell r="KK130">
            <v>184.57</v>
          </cell>
          <cell r="KL130">
            <v>0</v>
          </cell>
          <cell r="KM130">
            <v>0</v>
          </cell>
          <cell r="KN130">
            <v>40</v>
          </cell>
          <cell r="KO130">
            <v>0</v>
          </cell>
          <cell r="KP130">
            <v>40</v>
          </cell>
          <cell r="KQ130">
            <v>2260.7991674700006</v>
          </cell>
          <cell r="KR130">
            <v>0</v>
          </cell>
          <cell r="KS130">
            <v>42.935000000000002</v>
          </cell>
          <cell r="KT130">
            <v>0</v>
          </cell>
          <cell r="KU130">
            <v>136.41400000000002</v>
          </cell>
          <cell r="KV130">
            <v>76.713999999999999</v>
          </cell>
          <cell r="KW130">
            <v>0</v>
          </cell>
          <cell r="KX130">
            <v>59.7</v>
          </cell>
          <cell r="KY130">
            <v>4727</v>
          </cell>
          <cell r="KZ130">
            <v>0</v>
          </cell>
          <cell r="LA130">
            <v>4727</v>
          </cell>
          <cell r="LB130">
            <v>2260.7991674700006</v>
          </cell>
          <cell r="LC130">
            <v>0</v>
          </cell>
          <cell r="LD130">
            <v>42.935000000000002</v>
          </cell>
          <cell r="LE130">
            <v>0</v>
          </cell>
          <cell r="LF130">
            <v>136.41400000000002</v>
          </cell>
          <cell r="LG130">
            <v>76.713999999999999</v>
          </cell>
          <cell r="LH130">
            <v>0</v>
          </cell>
          <cell r="LI130">
            <v>59.7</v>
          </cell>
          <cell r="LJ130">
            <v>4727</v>
          </cell>
          <cell r="LK130">
            <v>0</v>
          </cell>
          <cell r="LL130">
            <v>4727</v>
          </cell>
          <cell r="LQ130">
            <v>0</v>
          </cell>
          <cell r="LR130">
            <v>165.4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0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19358.295430747363</v>
          </cell>
          <cell r="OV130">
            <v>1030.1889999999999</v>
          </cell>
          <cell r="OW130">
            <v>253.26600000000002</v>
          </cell>
          <cell r="OX130">
            <v>0</v>
          </cell>
          <cell r="OY130">
            <v>14426</v>
          </cell>
          <cell r="OZ130">
            <v>5437.2622816000003</v>
          </cell>
        </row>
        <row r="131">
          <cell r="A131" t="str">
            <v>Г</v>
          </cell>
          <cell r="B131" t="str">
            <v>1.2.4.2.1</v>
          </cell>
          <cell r="C131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3932.6022027855006</v>
          </cell>
          <cell r="K131">
            <v>0</v>
          </cell>
          <cell r="L131">
            <v>3932.6022027855006</v>
          </cell>
          <cell r="M131">
            <v>818.12398278000001</v>
          </cell>
          <cell r="N131">
            <v>0</v>
          </cell>
          <cell r="O131">
            <v>245.11748446749993</v>
          </cell>
          <cell r="P131">
            <v>749.55393913499995</v>
          </cell>
          <cell r="Q131">
            <v>2119.8067964030001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2648.4101105499999</v>
          </cell>
          <cell r="DH131">
            <v>0</v>
          </cell>
          <cell r="DI131">
            <v>2648.4101105499999</v>
          </cell>
          <cell r="DJ131">
            <v>221.79169244000005</v>
          </cell>
          <cell r="DK131">
            <v>951.39924857999995</v>
          </cell>
          <cell r="DL131">
            <v>1337.37306115</v>
          </cell>
          <cell r="DM131">
            <v>137.84610837999995</v>
          </cell>
          <cell r="DN131">
            <v>7232.8990647759756</v>
          </cell>
          <cell r="DS131">
            <v>221.07634505263158</v>
          </cell>
          <cell r="DT131">
            <v>970.22431536842123</v>
          </cell>
          <cell r="DU131">
            <v>982.58513645830863</v>
          </cell>
          <cell r="DV131">
            <v>5059.0132678966138</v>
          </cell>
          <cell r="DW131">
            <v>5059.0132678966138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3466.8500087699999</v>
          </cell>
          <cell r="ED131">
            <v>36.684146650000002</v>
          </cell>
          <cell r="EE131">
            <v>1997.2028118200003</v>
          </cell>
          <cell r="EF131">
            <v>1190.2507855899999</v>
          </cell>
          <cell r="EG131">
            <v>242.71226471</v>
          </cell>
          <cell r="EH131">
            <v>210.02252780000003</v>
          </cell>
          <cell r="EI131">
            <v>3.2610385900000001</v>
          </cell>
          <cell r="EJ131">
            <v>51.45580812</v>
          </cell>
          <cell r="EK131">
            <v>131.85455195</v>
          </cell>
          <cell r="EL131">
            <v>23.451129139999999</v>
          </cell>
          <cell r="EM131">
            <v>921.71309960000008</v>
          </cell>
          <cell r="EN131">
            <v>14.308171959999999</v>
          </cell>
          <cell r="EO131">
            <v>284.17694648000003</v>
          </cell>
          <cell r="EP131">
            <v>537.84153619999995</v>
          </cell>
          <cell r="EQ131">
            <v>85.386444959999992</v>
          </cell>
          <cell r="ER131">
            <v>933.33469089999994</v>
          </cell>
          <cell r="ES131">
            <v>7.9436274600000001</v>
          </cell>
          <cell r="ET131">
            <v>776.0449337099999</v>
          </cell>
          <cell r="EU131">
            <v>97.98565576</v>
          </cell>
          <cell r="EV131">
            <v>51.360473970000008</v>
          </cell>
          <cell r="EW131">
            <v>1401.7796904700001</v>
          </cell>
          <cell r="EX131">
            <v>11.171308639999999</v>
          </cell>
          <cell r="EY131">
            <v>885.52512351000007</v>
          </cell>
          <cell r="EZ131">
            <v>422.56904168</v>
          </cell>
          <cell r="FA131">
            <v>82.514216639999972</v>
          </cell>
          <cell r="FB131">
            <v>1401.7796904700001</v>
          </cell>
          <cell r="FC131">
            <v>11.171308639999999</v>
          </cell>
          <cell r="FD131">
            <v>885.52512351000007</v>
          </cell>
          <cell r="FE131">
            <v>422.56904168</v>
          </cell>
          <cell r="FF131">
            <v>82.514216639999972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410.43100000000004</v>
          </cell>
          <cell r="FQ131">
            <v>0</v>
          </cell>
          <cell r="FR131">
            <v>1452.1193482625131</v>
          </cell>
          <cell r="FS131">
            <v>1310.5793482625131</v>
          </cell>
          <cell r="FT131">
            <v>73.739999999999995</v>
          </cell>
          <cell r="FU131">
            <v>67.8</v>
          </cell>
          <cell r="FV131">
            <v>123369</v>
          </cell>
          <cell r="FW131">
            <v>0</v>
          </cell>
          <cell r="FX131">
            <v>123369</v>
          </cell>
          <cell r="FZ131">
            <v>758.40588715000001</v>
          </cell>
          <cell r="GA131">
            <v>0</v>
          </cell>
          <cell r="GB131">
            <v>14.109</v>
          </cell>
          <cell r="GC131">
            <v>0</v>
          </cell>
          <cell r="GD131">
            <v>323.55900000000003</v>
          </cell>
          <cell r="GE131">
            <v>323.55900000000003</v>
          </cell>
          <cell r="GF131">
            <v>0</v>
          </cell>
          <cell r="GG131">
            <v>0</v>
          </cell>
          <cell r="GH131">
            <v>5039</v>
          </cell>
          <cell r="GI131">
            <v>0</v>
          </cell>
          <cell r="GJ131">
            <v>5039</v>
          </cell>
          <cell r="GK131">
            <v>3254.0160665748567</v>
          </cell>
          <cell r="GL131">
            <v>0</v>
          </cell>
          <cell r="GM131">
            <v>148.66199999999998</v>
          </cell>
          <cell r="GN131">
            <v>0</v>
          </cell>
          <cell r="GO131">
            <v>719.05332527825828</v>
          </cell>
          <cell r="GP131">
            <v>657.83932527825834</v>
          </cell>
          <cell r="GQ131">
            <v>0</v>
          </cell>
          <cell r="GR131">
            <v>61.213999999999999</v>
          </cell>
          <cell r="GS131">
            <v>2276</v>
          </cell>
          <cell r="GT131">
            <v>0</v>
          </cell>
          <cell r="GU131">
            <v>2276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0</v>
          </cell>
          <cell r="HS131">
            <v>0</v>
          </cell>
          <cell r="HT131">
            <v>0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0</v>
          </cell>
          <cell r="IA131">
            <v>0</v>
          </cell>
          <cell r="IB131">
            <v>0</v>
          </cell>
          <cell r="IC131">
            <v>3254.0160665748567</v>
          </cell>
          <cell r="ID131">
            <v>0</v>
          </cell>
          <cell r="IE131">
            <v>148.66199999999998</v>
          </cell>
          <cell r="IF131">
            <v>0</v>
          </cell>
          <cell r="IG131">
            <v>719.05332527825828</v>
          </cell>
          <cell r="IH131">
            <v>657.83932527825834</v>
          </cell>
          <cell r="II131">
            <v>0</v>
          </cell>
          <cell r="IJ131">
            <v>61.213999999999999</v>
          </cell>
          <cell r="IK131">
            <v>2276</v>
          </cell>
          <cell r="IL131">
            <v>0</v>
          </cell>
          <cell r="IM131">
            <v>2276</v>
          </cell>
          <cell r="IN131">
            <v>3254.0160665748567</v>
          </cell>
          <cell r="IO131">
            <v>0</v>
          </cell>
          <cell r="IP131">
            <v>148.66199999999998</v>
          </cell>
          <cell r="IQ131">
            <v>0</v>
          </cell>
          <cell r="IR131">
            <v>719.05332527825828</v>
          </cell>
          <cell r="IS131">
            <v>657.83932527825834</v>
          </cell>
          <cell r="IT131">
            <v>0</v>
          </cell>
          <cell r="IU131">
            <v>61.213999999999999</v>
          </cell>
          <cell r="IV131">
            <v>2276</v>
          </cell>
          <cell r="IW131">
            <v>0</v>
          </cell>
          <cell r="IX131">
            <v>2276</v>
          </cell>
          <cell r="IY131">
            <v>3464.8544089900006</v>
          </cell>
          <cell r="IZ131">
            <v>0</v>
          </cell>
          <cell r="JA131">
            <v>158.99700000000001</v>
          </cell>
          <cell r="JB131">
            <v>0</v>
          </cell>
          <cell r="JC131">
            <v>698.12799999999993</v>
          </cell>
          <cell r="JD131">
            <v>638.42799999999988</v>
          </cell>
          <cell r="JE131">
            <v>0</v>
          </cell>
          <cell r="JF131">
            <v>59.7</v>
          </cell>
          <cell r="JG131">
            <v>4800</v>
          </cell>
          <cell r="JH131">
            <v>0</v>
          </cell>
          <cell r="JI131">
            <v>4800</v>
          </cell>
          <cell r="JJ131">
            <v>166.82267041</v>
          </cell>
          <cell r="JK131">
            <v>0</v>
          </cell>
          <cell r="JL131">
            <v>7.0890000000000004</v>
          </cell>
          <cell r="JM131">
            <v>0</v>
          </cell>
          <cell r="JN131">
            <v>126.196</v>
          </cell>
          <cell r="JO131">
            <v>126.196</v>
          </cell>
          <cell r="JP131">
            <v>0</v>
          </cell>
          <cell r="JQ131">
            <v>0</v>
          </cell>
          <cell r="JR131">
            <v>1</v>
          </cell>
          <cell r="JS131">
            <v>0</v>
          </cell>
          <cell r="JT131">
            <v>1</v>
          </cell>
          <cell r="JU131">
            <v>342.77081932999999</v>
          </cell>
          <cell r="JV131">
            <v>0</v>
          </cell>
          <cell r="JW131">
            <v>17.832999999999998</v>
          </cell>
          <cell r="JX131">
            <v>0</v>
          </cell>
          <cell r="JY131">
            <v>250.94800000000001</v>
          </cell>
          <cell r="JZ131">
            <v>250.94800000000001</v>
          </cell>
          <cell r="KA131">
            <v>0</v>
          </cell>
          <cell r="KB131">
            <v>0</v>
          </cell>
          <cell r="KC131">
            <v>32</v>
          </cell>
          <cell r="KD131">
            <v>0</v>
          </cell>
          <cell r="KE131">
            <v>32</v>
          </cell>
          <cell r="KF131">
            <v>694.4617517800001</v>
          </cell>
          <cell r="KG131">
            <v>0</v>
          </cell>
          <cell r="KH131">
            <v>91.14</v>
          </cell>
          <cell r="KI131">
            <v>0</v>
          </cell>
          <cell r="KJ131">
            <v>184.57</v>
          </cell>
          <cell r="KK131">
            <v>184.57</v>
          </cell>
          <cell r="KL131">
            <v>0</v>
          </cell>
          <cell r="KM131">
            <v>0</v>
          </cell>
          <cell r="KN131">
            <v>40</v>
          </cell>
          <cell r="KO131">
            <v>0</v>
          </cell>
          <cell r="KP131">
            <v>40</v>
          </cell>
          <cell r="KQ131">
            <v>2260.7991674700006</v>
          </cell>
          <cell r="KR131">
            <v>0</v>
          </cell>
          <cell r="KS131">
            <v>42.935000000000002</v>
          </cell>
          <cell r="KT131">
            <v>0</v>
          </cell>
          <cell r="KU131">
            <v>136.41400000000002</v>
          </cell>
          <cell r="KV131">
            <v>76.713999999999999</v>
          </cell>
          <cell r="KW131">
            <v>0</v>
          </cell>
          <cell r="KX131">
            <v>59.7</v>
          </cell>
          <cell r="KY131">
            <v>4727</v>
          </cell>
          <cell r="KZ131">
            <v>0</v>
          </cell>
          <cell r="LA131">
            <v>4727</v>
          </cell>
          <cell r="LB131">
            <v>2260.7991674700006</v>
          </cell>
          <cell r="LC131">
            <v>0</v>
          </cell>
          <cell r="LD131">
            <v>42.935000000000002</v>
          </cell>
          <cell r="LE131">
            <v>0</v>
          </cell>
          <cell r="LF131">
            <v>136.41400000000002</v>
          </cell>
          <cell r="LG131">
            <v>76.713999999999999</v>
          </cell>
          <cell r="LH131">
            <v>0</v>
          </cell>
          <cell r="LI131">
            <v>59.7</v>
          </cell>
          <cell r="LJ131">
            <v>4727</v>
          </cell>
          <cell r="LK131">
            <v>0</v>
          </cell>
          <cell r="LL131">
            <v>4727</v>
          </cell>
          <cell r="LQ131">
            <v>0</v>
          </cell>
          <cell r="LR131">
            <v>165.4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19358.295430747363</v>
          </cell>
          <cell r="OV131">
            <v>1030.1889999999999</v>
          </cell>
          <cell r="OW131">
            <v>253.26600000000002</v>
          </cell>
          <cell r="OX131">
            <v>0</v>
          </cell>
          <cell r="OY131">
            <v>14426</v>
          </cell>
          <cell r="OZ131">
            <v>5437.2622816000003</v>
          </cell>
        </row>
        <row r="132">
          <cell r="A132" t="str">
            <v>Г</v>
          </cell>
          <cell r="B132" t="str">
            <v>1.2.4.2.2</v>
          </cell>
          <cell r="C132" t="str">
            <v>Строительство, реконструкция, модернизация и техническое перевооружение тепловых сетей, всего, в том числе:</v>
          </cell>
          <cell r="D132" t="str">
            <v>Г</v>
          </cell>
          <cell r="E132">
            <v>0</v>
          </cell>
          <cell r="H132">
            <v>0</v>
          </cell>
          <cell r="J132">
            <v>3932.6022027855006</v>
          </cell>
          <cell r="K132">
            <v>0</v>
          </cell>
          <cell r="L132">
            <v>3932.6022027855006</v>
          </cell>
          <cell r="M132">
            <v>818.12398278000001</v>
          </cell>
          <cell r="N132">
            <v>0</v>
          </cell>
          <cell r="O132">
            <v>245.11748446749993</v>
          </cell>
          <cell r="P132">
            <v>749.55393913499995</v>
          </cell>
          <cell r="Q132">
            <v>2119.8067964030001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0</v>
          </cell>
          <cell r="DG132">
            <v>2648.4101105499999</v>
          </cell>
          <cell r="DH132">
            <v>0</v>
          </cell>
          <cell r="DI132">
            <v>2648.4101105499999</v>
          </cell>
          <cell r="DJ132">
            <v>221.79169244000005</v>
          </cell>
          <cell r="DK132">
            <v>951.39924857999995</v>
          </cell>
          <cell r="DL132">
            <v>1337.37306115</v>
          </cell>
          <cell r="DM132">
            <v>137.84610837999995</v>
          </cell>
          <cell r="DN132">
            <v>7232.8990647759756</v>
          </cell>
          <cell r="DS132">
            <v>221.07634505263158</v>
          </cell>
          <cell r="DT132">
            <v>970.22431536842123</v>
          </cell>
          <cell r="DU132">
            <v>982.58513645830863</v>
          </cell>
          <cell r="DV132">
            <v>5059.0132678966138</v>
          </cell>
          <cell r="DW132">
            <v>5059.0132678966138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3466.8500087699999</v>
          </cell>
          <cell r="ED132">
            <v>36.684146650000002</v>
          </cell>
          <cell r="EE132">
            <v>1997.2028118200003</v>
          </cell>
          <cell r="EF132">
            <v>1190.2507855899999</v>
          </cell>
          <cell r="EG132">
            <v>242.71226471</v>
          </cell>
          <cell r="EH132">
            <v>210.02252780000003</v>
          </cell>
          <cell r="EI132">
            <v>3.2610385900000001</v>
          </cell>
          <cell r="EJ132">
            <v>51.45580812</v>
          </cell>
          <cell r="EK132">
            <v>131.85455195</v>
          </cell>
          <cell r="EL132">
            <v>23.451129139999999</v>
          </cell>
          <cell r="EM132">
            <v>921.71309960000008</v>
          </cell>
          <cell r="EN132">
            <v>14.308171959999999</v>
          </cell>
          <cell r="EO132">
            <v>284.17694648000003</v>
          </cell>
          <cell r="EP132">
            <v>537.84153619999995</v>
          </cell>
          <cell r="EQ132">
            <v>85.386444959999992</v>
          </cell>
          <cell r="ER132">
            <v>933.33469089999994</v>
          </cell>
          <cell r="ES132">
            <v>7.9436274600000001</v>
          </cell>
          <cell r="ET132">
            <v>776.0449337099999</v>
          </cell>
          <cell r="EU132">
            <v>97.98565576</v>
          </cell>
          <cell r="EV132">
            <v>51.360473970000008</v>
          </cell>
          <cell r="EW132">
            <v>1401.7796904700001</v>
          </cell>
          <cell r="EX132">
            <v>11.171308639999999</v>
          </cell>
          <cell r="EY132">
            <v>885.52512351000007</v>
          </cell>
          <cell r="EZ132">
            <v>422.56904168</v>
          </cell>
          <cell r="FA132">
            <v>82.514216639999972</v>
          </cell>
          <cell r="FB132">
            <v>1401.7796904700001</v>
          </cell>
          <cell r="FC132">
            <v>11.171308639999999</v>
          </cell>
          <cell r="FD132">
            <v>885.52512351000007</v>
          </cell>
          <cell r="FE132">
            <v>422.56904168</v>
          </cell>
          <cell r="FF132">
            <v>82.514216639999972</v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>
            <v>0</v>
          </cell>
          <cell r="FN132">
            <v>11773.071493446381</v>
          </cell>
          <cell r="FO132">
            <v>0</v>
          </cell>
          <cell r="FP132">
            <v>410.43100000000004</v>
          </cell>
          <cell r="FQ132">
            <v>0</v>
          </cell>
          <cell r="FR132">
            <v>1452.1193482625131</v>
          </cell>
          <cell r="FS132">
            <v>1310.5793482625131</v>
          </cell>
          <cell r="FT132">
            <v>73.739999999999995</v>
          </cell>
          <cell r="FU132">
            <v>67.8</v>
          </cell>
          <cell r="FV132">
            <v>123369</v>
          </cell>
          <cell r="FW132">
            <v>0</v>
          </cell>
          <cell r="FX132">
            <v>123369</v>
          </cell>
          <cell r="FZ132">
            <v>758.40588715000001</v>
          </cell>
          <cell r="GA132">
            <v>0</v>
          </cell>
          <cell r="GB132">
            <v>14.109</v>
          </cell>
          <cell r="GC132">
            <v>0</v>
          </cell>
          <cell r="GD132">
            <v>323.55900000000003</v>
          </cell>
          <cell r="GE132">
            <v>323.55900000000003</v>
          </cell>
          <cell r="GF132">
            <v>0</v>
          </cell>
          <cell r="GG132">
            <v>0</v>
          </cell>
          <cell r="GH132">
            <v>5039</v>
          </cell>
          <cell r="GI132">
            <v>0</v>
          </cell>
          <cell r="GJ132">
            <v>5039</v>
          </cell>
          <cell r="GK132">
            <v>3254.0160665748567</v>
          </cell>
          <cell r="GL132">
            <v>0</v>
          </cell>
          <cell r="GM132">
            <v>148.66199999999998</v>
          </cell>
          <cell r="GN132">
            <v>0</v>
          </cell>
          <cell r="GO132">
            <v>719.05332527825828</v>
          </cell>
          <cell r="GP132">
            <v>657.83932527825834</v>
          </cell>
          <cell r="GQ132">
            <v>0</v>
          </cell>
          <cell r="GR132">
            <v>61.213999999999999</v>
          </cell>
          <cell r="GS132">
            <v>2276</v>
          </cell>
          <cell r="GT132">
            <v>0</v>
          </cell>
          <cell r="GU132">
            <v>2276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0</v>
          </cell>
          <cell r="HS132">
            <v>0</v>
          </cell>
          <cell r="HT132">
            <v>0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0</v>
          </cell>
          <cell r="IA132">
            <v>0</v>
          </cell>
          <cell r="IB132">
            <v>0</v>
          </cell>
          <cell r="IC132">
            <v>3254.0160665748567</v>
          </cell>
          <cell r="ID132">
            <v>0</v>
          </cell>
          <cell r="IE132">
            <v>148.66199999999998</v>
          </cell>
          <cell r="IF132">
            <v>0</v>
          </cell>
          <cell r="IG132">
            <v>719.05332527825828</v>
          </cell>
          <cell r="IH132">
            <v>657.83932527825834</v>
          </cell>
          <cell r="II132">
            <v>0</v>
          </cell>
          <cell r="IJ132">
            <v>61.213999999999999</v>
          </cell>
          <cell r="IK132">
            <v>2276</v>
          </cell>
          <cell r="IL132">
            <v>0</v>
          </cell>
          <cell r="IM132">
            <v>2276</v>
          </cell>
          <cell r="IN132">
            <v>3254.0160665748567</v>
          </cell>
          <cell r="IO132">
            <v>0</v>
          </cell>
          <cell r="IP132">
            <v>148.66199999999998</v>
          </cell>
          <cell r="IQ132">
            <v>0</v>
          </cell>
          <cell r="IR132">
            <v>719.05332527825828</v>
          </cell>
          <cell r="IS132">
            <v>657.83932527825834</v>
          </cell>
          <cell r="IT132">
            <v>0</v>
          </cell>
          <cell r="IU132">
            <v>61.213999999999999</v>
          </cell>
          <cell r="IV132">
            <v>2276</v>
          </cell>
          <cell r="IW132">
            <v>0</v>
          </cell>
          <cell r="IX132">
            <v>2276</v>
          </cell>
          <cell r="IY132">
            <v>3464.8544089900006</v>
          </cell>
          <cell r="IZ132">
            <v>0</v>
          </cell>
          <cell r="JA132">
            <v>158.99700000000001</v>
          </cell>
          <cell r="JB132">
            <v>0</v>
          </cell>
          <cell r="JC132">
            <v>698.12799999999993</v>
          </cell>
          <cell r="JD132">
            <v>638.42799999999988</v>
          </cell>
          <cell r="JE132">
            <v>0</v>
          </cell>
          <cell r="JF132">
            <v>59.7</v>
          </cell>
          <cell r="JG132">
            <v>4800</v>
          </cell>
          <cell r="JH132">
            <v>0</v>
          </cell>
          <cell r="JI132">
            <v>4800</v>
          </cell>
          <cell r="JJ132">
            <v>166.82267041</v>
          </cell>
          <cell r="JK132">
            <v>0</v>
          </cell>
          <cell r="JL132">
            <v>7.0890000000000004</v>
          </cell>
          <cell r="JM132">
            <v>0</v>
          </cell>
          <cell r="JN132">
            <v>126.196</v>
          </cell>
          <cell r="JO132">
            <v>126.196</v>
          </cell>
          <cell r="JP132">
            <v>0</v>
          </cell>
          <cell r="JQ132">
            <v>0</v>
          </cell>
          <cell r="JR132">
            <v>1</v>
          </cell>
          <cell r="JS132">
            <v>0</v>
          </cell>
          <cell r="JT132">
            <v>1</v>
          </cell>
          <cell r="JU132">
            <v>342.77081932999999</v>
          </cell>
          <cell r="JV132">
            <v>0</v>
          </cell>
          <cell r="JW132">
            <v>17.832999999999998</v>
          </cell>
          <cell r="JX132">
            <v>0</v>
          </cell>
          <cell r="JY132">
            <v>250.94800000000001</v>
          </cell>
          <cell r="JZ132">
            <v>250.94800000000001</v>
          </cell>
          <cell r="KA132">
            <v>0</v>
          </cell>
          <cell r="KB132">
            <v>0</v>
          </cell>
          <cell r="KC132">
            <v>32</v>
          </cell>
          <cell r="KD132">
            <v>0</v>
          </cell>
          <cell r="KE132">
            <v>32</v>
          </cell>
          <cell r="KF132">
            <v>694.4617517800001</v>
          </cell>
          <cell r="KG132">
            <v>0</v>
          </cell>
          <cell r="KH132">
            <v>91.14</v>
          </cell>
          <cell r="KI132">
            <v>0</v>
          </cell>
          <cell r="KJ132">
            <v>184.57</v>
          </cell>
          <cell r="KK132">
            <v>184.57</v>
          </cell>
          <cell r="KL132">
            <v>0</v>
          </cell>
          <cell r="KM132">
            <v>0</v>
          </cell>
          <cell r="KN132">
            <v>40</v>
          </cell>
          <cell r="KO132">
            <v>0</v>
          </cell>
          <cell r="KP132">
            <v>40</v>
          </cell>
          <cell r="KQ132">
            <v>2260.7991674700006</v>
          </cell>
          <cell r="KR132">
            <v>0</v>
          </cell>
          <cell r="KS132">
            <v>42.935000000000002</v>
          </cell>
          <cell r="KT132">
            <v>0</v>
          </cell>
          <cell r="KU132">
            <v>136.41400000000002</v>
          </cell>
          <cell r="KV132">
            <v>76.713999999999999</v>
          </cell>
          <cell r="KW132">
            <v>0</v>
          </cell>
          <cell r="KX132">
            <v>59.7</v>
          </cell>
          <cell r="KY132">
            <v>4727</v>
          </cell>
          <cell r="KZ132">
            <v>0</v>
          </cell>
          <cell r="LA132">
            <v>4727</v>
          </cell>
          <cell r="LB132">
            <v>2260.7991674700006</v>
          </cell>
          <cell r="LC132">
            <v>0</v>
          </cell>
          <cell r="LD132">
            <v>42.935000000000002</v>
          </cell>
          <cell r="LE132">
            <v>0</v>
          </cell>
          <cell r="LF132">
            <v>136.41400000000002</v>
          </cell>
          <cell r="LG132">
            <v>76.713999999999999</v>
          </cell>
          <cell r="LH132">
            <v>0</v>
          </cell>
          <cell r="LI132">
            <v>59.7</v>
          </cell>
          <cell r="LJ132">
            <v>4727</v>
          </cell>
          <cell r="LK132">
            <v>0</v>
          </cell>
          <cell r="LL132">
            <v>4727</v>
          </cell>
          <cell r="LQ132">
            <v>0</v>
          </cell>
          <cell r="LR132">
            <v>165.4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19358.295430747363</v>
          </cell>
          <cell r="OV132">
            <v>1030.1889999999999</v>
          </cell>
          <cell r="OW132">
            <v>253.26600000000002</v>
          </cell>
          <cell r="OX132">
            <v>0</v>
          </cell>
          <cell r="OY132">
            <v>14426</v>
          </cell>
          <cell r="OZ132">
            <v>5437.2622816000003</v>
          </cell>
        </row>
        <row r="133">
          <cell r="A133" t="str">
            <v>Г</v>
          </cell>
          <cell r="B133" t="str">
            <v>1.2.5</v>
          </cell>
          <cell r="C133" t="str">
            <v>Новое строительство,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3932.6022027855006</v>
          </cell>
          <cell r="K133">
            <v>0</v>
          </cell>
          <cell r="L133">
            <v>3932.6022027855006</v>
          </cell>
          <cell r="M133">
            <v>818.12398278000001</v>
          </cell>
          <cell r="N133">
            <v>0</v>
          </cell>
          <cell r="O133">
            <v>245.11748446749993</v>
          </cell>
          <cell r="P133">
            <v>749.55393913499995</v>
          </cell>
          <cell r="Q133">
            <v>2119.8067964030001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2648.4101105499999</v>
          </cell>
          <cell r="DH133">
            <v>0</v>
          </cell>
          <cell r="DI133">
            <v>2648.4101105499999</v>
          </cell>
          <cell r="DJ133">
            <v>221.79169244000005</v>
          </cell>
          <cell r="DK133">
            <v>951.39924857999995</v>
          </cell>
          <cell r="DL133">
            <v>1337.37306115</v>
          </cell>
          <cell r="DM133">
            <v>137.84610837999995</v>
          </cell>
          <cell r="DN133">
            <v>7232.8990647759756</v>
          </cell>
          <cell r="DS133">
            <v>221.07634505263158</v>
          </cell>
          <cell r="DT133">
            <v>970.22431536842123</v>
          </cell>
          <cell r="DU133">
            <v>982.58513645830863</v>
          </cell>
          <cell r="DV133">
            <v>5059.0132678966138</v>
          </cell>
          <cell r="DW133">
            <v>5059.0132678966138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3466.8500087699999</v>
          </cell>
          <cell r="ED133">
            <v>36.684146650000002</v>
          </cell>
          <cell r="EE133">
            <v>1997.2028118200003</v>
          </cell>
          <cell r="EF133">
            <v>1190.2507855899999</v>
          </cell>
          <cell r="EG133">
            <v>242.71226471</v>
          </cell>
          <cell r="EH133">
            <v>210.02252780000003</v>
          </cell>
          <cell r="EI133">
            <v>3.2610385900000001</v>
          </cell>
          <cell r="EJ133">
            <v>51.45580812</v>
          </cell>
          <cell r="EK133">
            <v>131.85455195</v>
          </cell>
          <cell r="EL133">
            <v>23.451129139999999</v>
          </cell>
          <cell r="EM133">
            <v>921.71309960000008</v>
          </cell>
          <cell r="EN133">
            <v>14.308171959999999</v>
          </cell>
          <cell r="EO133">
            <v>284.17694648000003</v>
          </cell>
          <cell r="EP133">
            <v>537.84153619999995</v>
          </cell>
          <cell r="EQ133">
            <v>85.386444959999992</v>
          </cell>
          <cell r="ER133">
            <v>933.33469089999994</v>
          </cell>
          <cell r="ES133">
            <v>7.9436274600000001</v>
          </cell>
          <cell r="ET133">
            <v>776.0449337099999</v>
          </cell>
          <cell r="EU133">
            <v>97.98565576</v>
          </cell>
          <cell r="EV133">
            <v>51.360473970000008</v>
          </cell>
          <cell r="EW133">
            <v>1401.7796904700001</v>
          </cell>
          <cell r="EX133">
            <v>11.171308639999999</v>
          </cell>
          <cell r="EY133">
            <v>885.52512351000007</v>
          </cell>
          <cell r="EZ133">
            <v>422.56904168</v>
          </cell>
          <cell r="FA133">
            <v>82.514216639999972</v>
          </cell>
          <cell r="FB133">
            <v>1401.7796904700001</v>
          </cell>
          <cell r="FC133">
            <v>11.171308639999999</v>
          </cell>
          <cell r="FD133">
            <v>885.52512351000007</v>
          </cell>
          <cell r="FE133">
            <v>422.56904168</v>
          </cell>
          <cell r="FF133">
            <v>82.514216639999972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410.43100000000004</v>
          </cell>
          <cell r="FQ133">
            <v>0</v>
          </cell>
          <cell r="FR133">
            <v>1452.1193482625131</v>
          </cell>
          <cell r="FS133">
            <v>1310.5793482625131</v>
          </cell>
          <cell r="FT133">
            <v>73.739999999999995</v>
          </cell>
          <cell r="FU133">
            <v>67.8</v>
          </cell>
          <cell r="FV133">
            <v>123369</v>
          </cell>
          <cell r="FW133">
            <v>0</v>
          </cell>
          <cell r="FX133">
            <v>123369</v>
          </cell>
          <cell r="FZ133">
            <v>758.40588715000001</v>
          </cell>
          <cell r="GA133">
            <v>0</v>
          </cell>
          <cell r="GB133">
            <v>14.109</v>
          </cell>
          <cell r="GC133">
            <v>0</v>
          </cell>
          <cell r="GD133">
            <v>323.55900000000003</v>
          </cell>
          <cell r="GE133">
            <v>323.55900000000003</v>
          </cell>
          <cell r="GF133">
            <v>0</v>
          </cell>
          <cell r="GG133">
            <v>0</v>
          </cell>
          <cell r="GH133">
            <v>5039</v>
          </cell>
          <cell r="GI133">
            <v>0</v>
          </cell>
          <cell r="GJ133">
            <v>5039</v>
          </cell>
          <cell r="GK133">
            <v>3254.0160665748567</v>
          </cell>
          <cell r="GL133">
            <v>0</v>
          </cell>
          <cell r="GM133">
            <v>148.66199999999998</v>
          </cell>
          <cell r="GN133">
            <v>0</v>
          </cell>
          <cell r="GO133">
            <v>719.05332527825828</v>
          </cell>
          <cell r="GP133">
            <v>657.83932527825834</v>
          </cell>
          <cell r="GQ133">
            <v>0</v>
          </cell>
          <cell r="GR133">
            <v>61.213999999999999</v>
          </cell>
          <cell r="GS133">
            <v>2276</v>
          </cell>
          <cell r="GT133">
            <v>0</v>
          </cell>
          <cell r="GU133">
            <v>2276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0</v>
          </cell>
          <cell r="HS133">
            <v>0</v>
          </cell>
          <cell r="HT133">
            <v>0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0</v>
          </cell>
          <cell r="IA133">
            <v>0</v>
          </cell>
          <cell r="IB133">
            <v>0</v>
          </cell>
          <cell r="IC133">
            <v>3254.0160665748567</v>
          </cell>
          <cell r="ID133">
            <v>0</v>
          </cell>
          <cell r="IE133">
            <v>148.66199999999998</v>
          </cell>
          <cell r="IF133">
            <v>0</v>
          </cell>
          <cell r="IG133">
            <v>719.05332527825828</v>
          </cell>
          <cell r="IH133">
            <v>657.83932527825834</v>
          </cell>
          <cell r="II133">
            <v>0</v>
          </cell>
          <cell r="IJ133">
            <v>61.213999999999999</v>
          </cell>
          <cell r="IK133">
            <v>2276</v>
          </cell>
          <cell r="IL133">
            <v>0</v>
          </cell>
          <cell r="IM133">
            <v>2276</v>
          </cell>
          <cell r="IN133">
            <v>3254.0160665748567</v>
          </cell>
          <cell r="IO133">
            <v>0</v>
          </cell>
          <cell r="IP133">
            <v>148.66199999999998</v>
          </cell>
          <cell r="IQ133">
            <v>0</v>
          </cell>
          <cell r="IR133">
            <v>719.05332527825828</v>
          </cell>
          <cell r="IS133">
            <v>657.83932527825834</v>
          </cell>
          <cell r="IT133">
            <v>0</v>
          </cell>
          <cell r="IU133">
            <v>61.213999999999999</v>
          </cell>
          <cell r="IV133">
            <v>2276</v>
          </cell>
          <cell r="IW133">
            <v>0</v>
          </cell>
          <cell r="IX133">
            <v>2276</v>
          </cell>
          <cell r="IY133">
            <v>3464.8544089900006</v>
          </cell>
          <cell r="IZ133">
            <v>0</v>
          </cell>
          <cell r="JA133">
            <v>158.99700000000001</v>
          </cell>
          <cell r="JB133">
            <v>0</v>
          </cell>
          <cell r="JC133">
            <v>698.12799999999993</v>
          </cell>
          <cell r="JD133">
            <v>638.42799999999988</v>
          </cell>
          <cell r="JE133">
            <v>0</v>
          </cell>
          <cell r="JF133">
            <v>59.7</v>
          </cell>
          <cell r="JG133">
            <v>4800</v>
          </cell>
          <cell r="JH133">
            <v>0</v>
          </cell>
          <cell r="JI133">
            <v>4800</v>
          </cell>
          <cell r="JJ133">
            <v>166.82267041</v>
          </cell>
          <cell r="JK133">
            <v>0</v>
          </cell>
          <cell r="JL133">
            <v>7.0890000000000004</v>
          </cell>
          <cell r="JM133">
            <v>0</v>
          </cell>
          <cell r="JN133">
            <v>126.196</v>
          </cell>
          <cell r="JO133">
            <v>126.196</v>
          </cell>
          <cell r="JP133">
            <v>0</v>
          </cell>
          <cell r="JQ133">
            <v>0</v>
          </cell>
          <cell r="JR133">
            <v>1</v>
          </cell>
          <cell r="JS133">
            <v>0</v>
          </cell>
          <cell r="JT133">
            <v>1</v>
          </cell>
          <cell r="JU133">
            <v>342.77081932999999</v>
          </cell>
          <cell r="JV133">
            <v>0</v>
          </cell>
          <cell r="JW133">
            <v>17.832999999999998</v>
          </cell>
          <cell r="JX133">
            <v>0</v>
          </cell>
          <cell r="JY133">
            <v>250.94800000000001</v>
          </cell>
          <cell r="JZ133">
            <v>250.94800000000001</v>
          </cell>
          <cell r="KA133">
            <v>0</v>
          </cell>
          <cell r="KB133">
            <v>0</v>
          </cell>
          <cell r="KC133">
            <v>32</v>
          </cell>
          <cell r="KD133">
            <v>0</v>
          </cell>
          <cell r="KE133">
            <v>32</v>
          </cell>
          <cell r="KF133">
            <v>694.4617517800001</v>
          </cell>
          <cell r="KG133">
            <v>0</v>
          </cell>
          <cell r="KH133">
            <v>91.14</v>
          </cell>
          <cell r="KI133">
            <v>0</v>
          </cell>
          <cell r="KJ133">
            <v>184.57</v>
          </cell>
          <cell r="KK133">
            <v>184.57</v>
          </cell>
          <cell r="KL133">
            <v>0</v>
          </cell>
          <cell r="KM133">
            <v>0</v>
          </cell>
          <cell r="KN133">
            <v>40</v>
          </cell>
          <cell r="KO133">
            <v>0</v>
          </cell>
          <cell r="KP133">
            <v>40</v>
          </cell>
          <cell r="KQ133">
            <v>2260.7991674700006</v>
          </cell>
          <cell r="KR133">
            <v>0</v>
          </cell>
          <cell r="KS133">
            <v>42.935000000000002</v>
          </cell>
          <cell r="KT133">
            <v>0</v>
          </cell>
          <cell r="KU133">
            <v>136.41400000000002</v>
          </cell>
          <cell r="KV133">
            <v>76.713999999999999</v>
          </cell>
          <cell r="KW133">
            <v>0</v>
          </cell>
          <cell r="KX133">
            <v>59.7</v>
          </cell>
          <cell r="KY133">
            <v>4727</v>
          </cell>
          <cell r="KZ133">
            <v>0</v>
          </cell>
          <cell r="LA133">
            <v>4727</v>
          </cell>
          <cell r="LB133">
            <v>2260.7991674700006</v>
          </cell>
          <cell r="LC133">
            <v>0</v>
          </cell>
          <cell r="LD133">
            <v>42.935000000000002</v>
          </cell>
          <cell r="LE133">
            <v>0</v>
          </cell>
          <cell r="LF133">
            <v>136.41400000000002</v>
          </cell>
          <cell r="LG133">
            <v>76.713999999999999</v>
          </cell>
          <cell r="LH133">
            <v>0</v>
          </cell>
          <cell r="LI133">
            <v>59.7</v>
          </cell>
          <cell r="LJ133">
            <v>4727</v>
          </cell>
          <cell r="LK133">
            <v>0</v>
          </cell>
          <cell r="LL133">
            <v>4727</v>
          </cell>
          <cell r="LQ133">
            <v>0</v>
          </cell>
          <cell r="LR133">
            <v>165.4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0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19358.295430747363</v>
          </cell>
          <cell r="OV133">
            <v>1030.1889999999999</v>
          </cell>
          <cell r="OW133">
            <v>253.26600000000002</v>
          </cell>
          <cell r="OX133">
            <v>0</v>
          </cell>
          <cell r="OY133">
            <v>14426</v>
          </cell>
          <cell r="OZ133">
            <v>5437.2622816000003</v>
          </cell>
        </row>
        <row r="134">
          <cell r="A134" t="str">
            <v>Г</v>
          </cell>
          <cell r="B134" t="str">
            <v>1.2.5.1</v>
          </cell>
          <cell r="C134" t="str">
            <v>Новое строительство объектов по производству электрической энергии,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3932.6022027855006</v>
          </cell>
          <cell r="K134">
            <v>0</v>
          </cell>
          <cell r="L134">
            <v>3932.6022027855006</v>
          </cell>
          <cell r="M134">
            <v>818.12398278000001</v>
          </cell>
          <cell r="N134">
            <v>0</v>
          </cell>
          <cell r="O134">
            <v>245.11748446749993</v>
          </cell>
          <cell r="P134">
            <v>749.55393913499995</v>
          </cell>
          <cell r="Q134">
            <v>2119.8067964030001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2648.4101105499999</v>
          </cell>
          <cell r="DH134">
            <v>0</v>
          </cell>
          <cell r="DI134">
            <v>2648.4101105499999</v>
          </cell>
          <cell r="DJ134">
            <v>221.79169244000005</v>
          </cell>
          <cell r="DK134">
            <v>951.39924857999995</v>
          </cell>
          <cell r="DL134">
            <v>1337.37306115</v>
          </cell>
          <cell r="DM134">
            <v>137.84610837999995</v>
          </cell>
          <cell r="DN134">
            <v>7232.8990647759756</v>
          </cell>
          <cell r="DS134">
            <v>221.07634505263158</v>
          </cell>
          <cell r="DT134">
            <v>970.22431536842123</v>
          </cell>
          <cell r="DU134">
            <v>982.58513645830863</v>
          </cell>
          <cell r="DV134">
            <v>5059.0132678966138</v>
          </cell>
          <cell r="DW134">
            <v>5059.0132678966138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3466.8500087699999</v>
          </cell>
          <cell r="ED134">
            <v>36.684146650000002</v>
          </cell>
          <cell r="EE134">
            <v>1997.2028118200003</v>
          </cell>
          <cell r="EF134">
            <v>1190.2507855899999</v>
          </cell>
          <cell r="EG134">
            <v>242.71226471</v>
          </cell>
          <cell r="EH134">
            <v>210.02252780000003</v>
          </cell>
          <cell r="EI134">
            <v>3.2610385900000001</v>
          </cell>
          <cell r="EJ134">
            <v>51.45580812</v>
          </cell>
          <cell r="EK134">
            <v>131.85455195</v>
          </cell>
          <cell r="EL134">
            <v>23.451129139999999</v>
          </cell>
          <cell r="EM134">
            <v>921.71309960000008</v>
          </cell>
          <cell r="EN134">
            <v>14.308171959999999</v>
          </cell>
          <cell r="EO134">
            <v>284.17694648000003</v>
          </cell>
          <cell r="EP134">
            <v>537.84153619999995</v>
          </cell>
          <cell r="EQ134">
            <v>85.386444959999992</v>
          </cell>
          <cell r="ER134">
            <v>933.33469089999994</v>
          </cell>
          <cell r="ES134">
            <v>7.9436274600000001</v>
          </cell>
          <cell r="ET134">
            <v>776.0449337099999</v>
          </cell>
          <cell r="EU134">
            <v>97.98565576</v>
          </cell>
          <cell r="EV134">
            <v>51.360473970000008</v>
          </cell>
          <cell r="EW134">
            <v>1401.7796904700001</v>
          </cell>
          <cell r="EX134">
            <v>11.171308639999999</v>
          </cell>
          <cell r="EY134">
            <v>885.52512351000007</v>
          </cell>
          <cell r="EZ134">
            <v>422.56904168</v>
          </cell>
          <cell r="FA134">
            <v>82.514216639999972</v>
          </cell>
          <cell r="FB134">
            <v>1401.7796904700001</v>
          </cell>
          <cell r="FC134">
            <v>11.171308639999999</v>
          </cell>
          <cell r="FD134">
            <v>885.52512351000007</v>
          </cell>
          <cell r="FE134">
            <v>422.56904168</v>
          </cell>
          <cell r="FF134">
            <v>82.514216639999972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410.43100000000004</v>
          </cell>
          <cell r="FQ134">
            <v>0</v>
          </cell>
          <cell r="FR134">
            <v>1452.1193482625131</v>
          </cell>
          <cell r="FS134">
            <v>1310.5793482625131</v>
          </cell>
          <cell r="FT134">
            <v>73.739999999999995</v>
          </cell>
          <cell r="FU134">
            <v>67.8</v>
          </cell>
          <cell r="FV134">
            <v>123369</v>
          </cell>
          <cell r="FW134">
            <v>0</v>
          </cell>
          <cell r="FX134">
            <v>123369</v>
          </cell>
          <cell r="FZ134">
            <v>758.40588715000001</v>
          </cell>
          <cell r="GA134">
            <v>0</v>
          </cell>
          <cell r="GB134">
            <v>14.109</v>
          </cell>
          <cell r="GC134">
            <v>0</v>
          </cell>
          <cell r="GD134">
            <v>323.55900000000003</v>
          </cell>
          <cell r="GE134">
            <v>323.55900000000003</v>
          </cell>
          <cell r="GF134">
            <v>0</v>
          </cell>
          <cell r="GG134">
            <v>0</v>
          </cell>
          <cell r="GH134">
            <v>5039</v>
          </cell>
          <cell r="GI134">
            <v>0</v>
          </cell>
          <cell r="GJ134">
            <v>5039</v>
          </cell>
          <cell r="GK134">
            <v>3254.0160665748567</v>
          </cell>
          <cell r="GL134">
            <v>0</v>
          </cell>
          <cell r="GM134">
            <v>148.66199999999998</v>
          </cell>
          <cell r="GN134">
            <v>0</v>
          </cell>
          <cell r="GO134">
            <v>719.05332527825828</v>
          </cell>
          <cell r="GP134">
            <v>657.83932527825834</v>
          </cell>
          <cell r="GQ134">
            <v>0</v>
          </cell>
          <cell r="GR134">
            <v>61.213999999999999</v>
          </cell>
          <cell r="GS134">
            <v>2276</v>
          </cell>
          <cell r="GT134">
            <v>0</v>
          </cell>
          <cell r="GU134">
            <v>2276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0</v>
          </cell>
          <cell r="HS134">
            <v>0</v>
          </cell>
          <cell r="HT134">
            <v>0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0</v>
          </cell>
          <cell r="IA134">
            <v>0</v>
          </cell>
          <cell r="IB134">
            <v>0</v>
          </cell>
          <cell r="IC134">
            <v>3254.0160665748567</v>
          </cell>
          <cell r="ID134">
            <v>0</v>
          </cell>
          <cell r="IE134">
            <v>148.66199999999998</v>
          </cell>
          <cell r="IF134">
            <v>0</v>
          </cell>
          <cell r="IG134">
            <v>719.05332527825828</v>
          </cell>
          <cell r="IH134">
            <v>657.83932527825834</v>
          </cell>
          <cell r="II134">
            <v>0</v>
          </cell>
          <cell r="IJ134">
            <v>61.213999999999999</v>
          </cell>
          <cell r="IK134">
            <v>2276</v>
          </cell>
          <cell r="IL134">
            <v>0</v>
          </cell>
          <cell r="IM134">
            <v>2276</v>
          </cell>
          <cell r="IN134">
            <v>3254.0160665748567</v>
          </cell>
          <cell r="IO134">
            <v>0</v>
          </cell>
          <cell r="IP134">
            <v>148.66199999999998</v>
          </cell>
          <cell r="IQ134">
            <v>0</v>
          </cell>
          <cell r="IR134">
            <v>719.05332527825828</v>
          </cell>
          <cell r="IS134">
            <v>657.83932527825834</v>
          </cell>
          <cell r="IT134">
            <v>0</v>
          </cell>
          <cell r="IU134">
            <v>61.213999999999999</v>
          </cell>
          <cell r="IV134">
            <v>2276</v>
          </cell>
          <cell r="IW134">
            <v>0</v>
          </cell>
          <cell r="IX134">
            <v>2276</v>
          </cell>
          <cell r="IY134">
            <v>3464.8544089900006</v>
          </cell>
          <cell r="IZ134">
            <v>0</v>
          </cell>
          <cell r="JA134">
            <v>158.99700000000001</v>
          </cell>
          <cell r="JB134">
            <v>0</v>
          </cell>
          <cell r="JC134">
            <v>698.12799999999993</v>
          </cell>
          <cell r="JD134">
            <v>638.42799999999988</v>
          </cell>
          <cell r="JE134">
            <v>0</v>
          </cell>
          <cell r="JF134">
            <v>59.7</v>
          </cell>
          <cell r="JG134">
            <v>4800</v>
          </cell>
          <cell r="JH134">
            <v>0</v>
          </cell>
          <cell r="JI134">
            <v>4800</v>
          </cell>
          <cell r="JJ134">
            <v>166.82267041</v>
          </cell>
          <cell r="JK134">
            <v>0</v>
          </cell>
          <cell r="JL134">
            <v>7.0890000000000004</v>
          </cell>
          <cell r="JM134">
            <v>0</v>
          </cell>
          <cell r="JN134">
            <v>126.196</v>
          </cell>
          <cell r="JO134">
            <v>126.196</v>
          </cell>
          <cell r="JP134">
            <v>0</v>
          </cell>
          <cell r="JQ134">
            <v>0</v>
          </cell>
          <cell r="JR134">
            <v>1</v>
          </cell>
          <cell r="JS134">
            <v>0</v>
          </cell>
          <cell r="JT134">
            <v>1</v>
          </cell>
          <cell r="JU134">
            <v>342.77081932999999</v>
          </cell>
          <cell r="JV134">
            <v>0</v>
          </cell>
          <cell r="JW134">
            <v>17.832999999999998</v>
          </cell>
          <cell r="JX134">
            <v>0</v>
          </cell>
          <cell r="JY134">
            <v>250.94800000000001</v>
          </cell>
          <cell r="JZ134">
            <v>250.94800000000001</v>
          </cell>
          <cell r="KA134">
            <v>0</v>
          </cell>
          <cell r="KB134">
            <v>0</v>
          </cell>
          <cell r="KC134">
            <v>32</v>
          </cell>
          <cell r="KD134">
            <v>0</v>
          </cell>
          <cell r="KE134">
            <v>32</v>
          </cell>
          <cell r="KF134">
            <v>694.4617517800001</v>
          </cell>
          <cell r="KG134">
            <v>0</v>
          </cell>
          <cell r="KH134">
            <v>91.14</v>
          </cell>
          <cell r="KI134">
            <v>0</v>
          </cell>
          <cell r="KJ134">
            <v>184.57</v>
          </cell>
          <cell r="KK134">
            <v>184.57</v>
          </cell>
          <cell r="KL134">
            <v>0</v>
          </cell>
          <cell r="KM134">
            <v>0</v>
          </cell>
          <cell r="KN134">
            <v>40</v>
          </cell>
          <cell r="KO134">
            <v>0</v>
          </cell>
          <cell r="KP134">
            <v>40</v>
          </cell>
          <cell r="KQ134">
            <v>2260.7991674700006</v>
          </cell>
          <cell r="KR134">
            <v>0</v>
          </cell>
          <cell r="KS134">
            <v>42.935000000000002</v>
          </cell>
          <cell r="KT134">
            <v>0</v>
          </cell>
          <cell r="KU134">
            <v>136.41400000000002</v>
          </cell>
          <cell r="KV134">
            <v>76.713999999999999</v>
          </cell>
          <cell r="KW134">
            <v>0</v>
          </cell>
          <cell r="KX134">
            <v>59.7</v>
          </cell>
          <cell r="KY134">
            <v>4727</v>
          </cell>
          <cell r="KZ134">
            <v>0</v>
          </cell>
          <cell r="LA134">
            <v>4727</v>
          </cell>
          <cell r="LB134">
            <v>2260.7991674700006</v>
          </cell>
          <cell r="LC134">
            <v>0</v>
          </cell>
          <cell r="LD134">
            <v>42.935000000000002</v>
          </cell>
          <cell r="LE134">
            <v>0</v>
          </cell>
          <cell r="LF134">
            <v>136.41400000000002</v>
          </cell>
          <cell r="LG134">
            <v>76.713999999999999</v>
          </cell>
          <cell r="LH134">
            <v>0</v>
          </cell>
          <cell r="LI134">
            <v>59.7</v>
          </cell>
          <cell r="LJ134">
            <v>4727</v>
          </cell>
          <cell r="LK134">
            <v>0</v>
          </cell>
          <cell r="LL134">
            <v>4727</v>
          </cell>
          <cell r="LQ134">
            <v>0</v>
          </cell>
          <cell r="LR134">
            <v>165.4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19358.295430747363</v>
          </cell>
          <cell r="OV134">
            <v>1030.1889999999999</v>
          </cell>
          <cell r="OW134">
            <v>253.26600000000002</v>
          </cell>
          <cell r="OX134">
            <v>0</v>
          </cell>
          <cell r="OY134">
            <v>14426</v>
          </cell>
          <cell r="OZ134">
            <v>5437.2622816000003</v>
          </cell>
        </row>
        <row r="135">
          <cell r="A135" t="str">
            <v>Г</v>
          </cell>
          <cell r="B135" t="str">
            <v>1.2.5.2</v>
          </cell>
          <cell r="C135" t="str">
            <v>Новое строительство котельных,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3932.6022027855006</v>
          </cell>
          <cell r="K135">
            <v>0</v>
          </cell>
          <cell r="L135">
            <v>3932.6022027855006</v>
          </cell>
          <cell r="M135">
            <v>818.12398278000001</v>
          </cell>
          <cell r="N135">
            <v>0</v>
          </cell>
          <cell r="O135">
            <v>245.11748446749993</v>
          </cell>
          <cell r="P135">
            <v>749.55393913499995</v>
          </cell>
          <cell r="Q135">
            <v>2119.8067964030001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2648.4101105499999</v>
          </cell>
          <cell r="DH135">
            <v>0</v>
          </cell>
          <cell r="DI135">
            <v>2648.4101105499999</v>
          </cell>
          <cell r="DJ135">
            <v>221.79169244000005</v>
          </cell>
          <cell r="DK135">
            <v>951.39924857999995</v>
          </cell>
          <cell r="DL135">
            <v>1337.37306115</v>
          </cell>
          <cell r="DM135">
            <v>137.84610837999995</v>
          </cell>
          <cell r="DN135">
            <v>7232.8990647759756</v>
          </cell>
          <cell r="DS135">
            <v>221.07634505263158</v>
          </cell>
          <cell r="DT135">
            <v>970.22431536842123</v>
          </cell>
          <cell r="DU135">
            <v>982.58513645830863</v>
          </cell>
          <cell r="DV135">
            <v>5059.0132678966138</v>
          </cell>
          <cell r="DW135">
            <v>5059.0132678966138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3466.8500087699999</v>
          </cell>
          <cell r="ED135">
            <v>36.684146650000002</v>
          </cell>
          <cell r="EE135">
            <v>1997.2028118200003</v>
          </cell>
          <cell r="EF135">
            <v>1190.2507855899999</v>
          </cell>
          <cell r="EG135">
            <v>242.71226471</v>
          </cell>
          <cell r="EH135">
            <v>210.02252780000003</v>
          </cell>
          <cell r="EI135">
            <v>3.2610385900000001</v>
          </cell>
          <cell r="EJ135">
            <v>51.45580812</v>
          </cell>
          <cell r="EK135">
            <v>131.85455195</v>
          </cell>
          <cell r="EL135">
            <v>23.451129139999999</v>
          </cell>
          <cell r="EM135">
            <v>921.71309960000008</v>
          </cell>
          <cell r="EN135">
            <v>14.308171959999999</v>
          </cell>
          <cell r="EO135">
            <v>284.17694648000003</v>
          </cell>
          <cell r="EP135">
            <v>537.84153619999995</v>
          </cell>
          <cell r="EQ135">
            <v>85.386444959999992</v>
          </cell>
          <cell r="ER135">
            <v>933.33469089999994</v>
          </cell>
          <cell r="ES135">
            <v>7.9436274600000001</v>
          </cell>
          <cell r="ET135">
            <v>776.0449337099999</v>
          </cell>
          <cell r="EU135">
            <v>97.98565576</v>
          </cell>
          <cell r="EV135">
            <v>51.360473970000008</v>
          </cell>
          <cell r="EW135">
            <v>1401.7796904700001</v>
          </cell>
          <cell r="EX135">
            <v>11.171308639999999</v>
          </cell>
          <cell r="EY135">
            <v>885.52512351000007</v>
          </cell>
          <cell r="EZ135">
            <v>422.56904168</v>
          </cell>
          <cell r="FA135">
            <v>82.514216639999972</v>
          </cell>
          <cell r="FB135">
            <v>1401.7796904700001</v>
          </cell>
          <cell r="FC135">
            <v>11.171308639999999</v>
          </cell>
          <cell r="FD135">
            <v>885.52512351000007</v>
          </cell>
          <cell r="FE135">
            <v>422.56904168</v>
          </cell>
          <cell r="FF135">
            <v>82.514216639999972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410.43100000000004</v>
          </cell>
          <cell r="FQ135">
            <v>0</v>
          </cell>
          <cell r="FR135">
            <v>1452.1193482625131</v>
          </cell>
          <cell r="FS135">
            <v>1310.5793482625131</v>
          </cell>
          <cell r="FT135">
            <v>73.739999999999995</v>
          </cell>
          <cell r="FU135">
            <v>67.8</v>
          </cell>
          <cell r="FV135">
            <v>123369</v>
          </cell>
          <cell r="FW135">
            <v>0</v>
          </cell>
          <cell r="FX135">
            <v>123369</v>
          </cell>
          <cell r="FZ135">
            <v>758.40588715000001</v>
          </cell>
          <cell r="GA135">
            <v>0</v>
          </cell>
          <cell r="GB135">
            <v>14.109</v>
          </cell>
          <cell r="GC135">
            <v>0</v>
          </cell>
          <cell r="GD135">
            <v>323.55900000000003</v>
          </cell>
          <cell r="GE135">
            <v>323.55900000000003</v>
          </cell>
          <cell r="GF135">
            <v>0</v>
          </cell>
          <cell r="GG135">
            <v>0</v>
          </cell>
          <cell r="GH135">
            <v>5039</v>
          </cell>
          <cell r="GI135">
            <v>0</v>
          </cell>
          <cell r="GJ135">
            <v>5039</v>
          </cell>
          <cell r="GK135">
            <v>3254.0160665748567</v>
          </cell>
          <cell r="GL135">
            <v>0</v>
          </cell>
          <cell r="GM135">
            <v>148.66199999999998</v>
          </cell>
          <cell r="GN135">
            <v>0</v>
          </cell>
          <cell r="GO135">
            <v>719.05332527825828</v>
          </cell>
          <cell r="GP135">
            <v>657.83932527825834</v>
          </cell>
          <cell r="GQ135">
            <v>0</v>
          </cell>
          <cell r="GR135">
            <v>61.213999999999999</v>
          </cell>
          <cell r="GS135">
            <v>2276</v>
          </cell>
          <cell r="GT135">
            <v>0</v>
          </cell>
          <cell r="GU135">
            <v>2276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0</v>
          </cell>
          <cell r="HS135">
            <v>0</v>
          </cell>
          <cell r="HT135">
            <v>0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0</v>
          </cell>
          <cell r="IA135">
            <v>0</v>
          </cell>
          <cell r="IB135">
            <v>0</v>
          </cell>
          <cell r="IC135">
            <v>3254.0160665748567</v>
          </cell>
          <cell r="ID135">
            <v>0</v>
          </cell>
          <cell r="IE135">
            <v>148.66199999999998</v>
          </cell>
          <cell r="IF135">
            <v>0</v>
          </cell>
          <cell r="IG135">
            <v>719.05332527825828</v>
          </cell>
          <cell r="IH135">
            <v>657.83932527825834</v>
          </cell>
          <cell r="II135">
            <v>0</v>
          </cell>
          <cell r="IJ135">
            <v>61.213999999999999</v>
          </cell>
          <cell r="IK135">
            <v>2276</v>
          </cell>
          <cell r="IL135">
            <v>0</v>
          </cell>
          <cell r="IM135">
            <v>2276</v>
          </cell>
          <cell r="IN135">
            <v>3254.0160665748567</v>
          </cell>
          <cell r="IO135">
            <v>0</v>
          </cell>
          <cell r="IP135">
            <v>148.66199999999998</v>
          </cell>
          <cell r="IQ135">
            <v>0</v>
          </cell>
          <cell r="IR135">
            <v>719.05332527825828</v>
          </cell>
          <cell r="IS135">
            <v>657.83932527825834</v>
          </cell>
          <cell r="IT135">
            <v>0</v>
          </cell>
          <cell r="IU135">
            <v>61.213999999999999</v>
          </cell>
          <cell r="IV135">
            <v>2276</v>
          </cell>
          <cell r="IW135">
            <v>0</v>
          </cell>
          <cell r="IX135">
            <v>2276</v>
          </cell>
          <cell r="IY135">
            <v>3464.8544089900006</v>
          </cell>
          <cell r="IZ135">
            <v>0</v>
          </cell>
          <cell r="JA135">
            <v>158.99700000000001</v>
          </cell>
          <cell r="JB135">
            <v>0</v>
          </cell>
          <cell r="JC135">
            <v>698.12799999999993</v>
          </cell>
          <cell r="JD135">
            <v>638.42799999999988</v>
          </cell>
          <cell r="JE135">
            <v>0</v>
          </cell>
          <cell r="JF135">
            <v>59.7</v>
          </cell>
          <cell r="JG135">
            <v>4800</v>
          </cell>
          <cell r="JH135">
            <v>0</v>
          </cell>
          <cell r="JI135">
            <v>4800</v>
          </cell>
          <cell r="JJ135">
            <v>166.82267041</v>
          </cell>
          <cell r="JK135">
            <v>0</v>
          </cell>
          <cell r="JL135">
            <v>7.0890000000000004</v>
          </cell>
          <cell r="JM135">
            <v>0</v>
          </cell>
          <cell r="JN135">
            <v>126.196</v>
          </cell>
          <cell r="JO135">
            <v>126.196</v>
          </cell>
          <cell r="JP135">
            <v>0</v>
          </cell>
          <cell r="JQ135">
            <v>0</v>
          </cell>
          <cell r="JR135">
            <v>1</v>
          </cell>
          <cell r="JS135">
            <v>0</v>
          </cell>
          <cell r="JT135">
            <v>1</v>
          </cell>
          <cell r="JU135">
            <v>342.77081932999999</v>
          </cell>
          <cell r="JV135">
            <v>0</v>
          </cell>
          <cell r="JW135">
            <v>17.832999999999998</v>
          </cell>
          <cell r="JX135">
            <v>0</v>
          </cell>
          <cell r="JY135">
            <v>250.94800000000001</v>
          </cell>
          <cell r="JZ135">
            <v>250.94800000000001</v>
          </cell>
          <cell r="KA135">
            <v>0</v>
          </cell>
          <cell r="KB135">
            <v>0</v>
          </cell>
          <cell r="KC135">
            <v>32</v>
          </cell>
          <cell r="KD135">
            <v>0</v>
          </cell>
          <cell r="KE135">
            <v>32</v>
          </cell>
          <cell r="KF135">
            <v>694.4617517800001</v>
          </cell>
          <cell r="KG135">
            <v>0</v>
          </cell>
          <cell r="KH135">
            <v>91.14</v>
          </cell>
          <cell r="KI135">
            <v>0</v>
          </cell>
          <cell r="KJ135">
            <v>184.57</v>
          </cell>
          <cell r="KK135">
            <v>184.57</v>
          </cell>
          <cell r="KL135">
            <v>0</v>
          </cell>
          <cell r="KM135">
            <v>0</v>
          </cell>
          <cell r="KN135">
            <v>40</v>
          </cell>
          <cell r="KO135">
            <v>0</v>
          </cell>
          <cell r="KP135">
            <v>40</v>
          </cell>
          <cell r="KQ135">
            <v>2260.7991674700006</v>
          </cell>
          <cell r="KR135">
            <v>0</v>
          </cell>
          <cell r="KS135">
            <v>42.935000000000002</v>
          </cell>
          <cell r="KT135">
            <v>0</v>
          </cell>
          <cell r="KU135">
            <v>136.41400000000002</v>
          </cell>
          <cell r="KV135">
            <v>76.713999999999999</v>
          </cell>
          <cell r="KW135">
            <v>0</v>
          </cell>
          <cell r="KX135">
            <v>59.7</v>
          </cell>
          <cell r="KY135">
            <v>4727</v>
          </cell>
          <cell r="KZ135">
            <v>0</v>
          </cell>
          <cell r="LA135">
            <v>4727</v>
          </cell>
          <cell r="LB135">
            <v>2260.7991674700006</v>
          </cell>
          <cell r="LC135">
            <v>0</v>
          </cell>
          <cell r="LD135">
            <v>42.935000000000002</v>
          </cell>
          <cell r="LE135">
            <v>0</v>
          </cell>
          <cell r="LF135">
            <v>136.41400000000002</v>
          </cell>
          <cell r="LG135">
            <v>76.713999999999999</v>
          </cell>
          <cell r="LH135">
            <v>0</v>
          </cell>
          <cell r="LI135">
            <v>59.7</v>
          </cell>
          <cell r="LJ135">
            <v>4727</v>
          </cell>
          <cell r="LK135">
            <v>0</v>
          </cell>
          <cell r="LL135">
            <v>4727</v>
          </cell>
          <cell r="LQ135">
            <v>0</v>
          </cell>
          <cell r="LR135">
            <v>165.4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19358.295430747363</v>
          </cell>
          <cell r="OV135">
            <v>1030.1889999999999</v>
          </cell>
          <cell r="OW135">
            <v>253.26600000000002</v>
          </cell>
          <cell r="OX135">
            <v>0</v>
          </cell>
          <cell r="OY135">
            <v>14426</v>
          </cell>
          <cell r="OZ135">
            <v>5437.2622816000003</v>
          </cell>
        </row>
        <row r="136">
          <cell r="A136" t="str">
            <v>Г</v>
          </cell>
          <cell r="B136" t="str">
            <v>1.2.5.3</v>
          </cell>
          <cell r="C136" t="str">
            <v>Новое строительство тепловых сетей,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3932.6022027855006</v>
          </cell>
          <cell r="K136">
            <v>0</v>
          </cell>
          <cell r="L136">
            <v>3932.6022027855006</v>
          </cell>
          <cell r="M136">
            <v>818.12398278000001</v>
          </cell>
          <cell r="N136">
            <v>0</v>
          </cell>
          <cell r="O136">
            <v>245.11748446749993</v>
          </cell>
          <cell r="P136">
            <v>749.55393913499995</v>
          </cell>
          <cell r="Q136">
            <v>2119.8067964030001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2648.4101105499999</v>
          </cell>
          <cell r="DH136">
            <v>0</v>
          </cell>
          <cell r="DI136">
            <v>2648.4101105499999</v>
          </cell>
          <cell r="DJ136">
            <v>221.79169244000005</v>
          </cell>
          <cell r="DK136">
            <v>951.39924857999995</v>
          </cell>
          <cell r="DL136">
            <v>1337.37306115</v>
          </cell>
          <cell r="DM136">
            <v>137.84610837999995</v>
          </cell>
          <cell r="DN136">
            <v>7232.8990647759756</v>
          </cell>
          <cell r="DS136">
            <v>221.07634505263158</v>
          </cell>
          <cell r="DT136">
            <v>970.22431536842123</v>
          </cell>
          <cell r="DU136">
            <v>982.58513645830863</v>
          </cell>
          <cell r="DV136">
            <v>5059.0132678966138</v>
          </cell>
          <cell r="DW136">
            <v>5059.0132678966138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3466.8500087699999</v>
          </cell>
          <cell r="ED136">
            <v>36.684146650000002</v>
          </cell>
          <cell r="EE136">
            <v>1997.2028118200003</v>
          </cell>
          <cell r="EF136">
            <v>1190.2507855899999</v>
          </cell>
          <cell r="EG136">
            <v>242.71226471</v>
          </cell>
          <cell r="EH136">
            <v>210.02252780000003</v>
          </cell>
          <cell r="EI136">
            <v>3.2610385900000001</v>
          </cell>
          <cell r="EJ136">
            <v>51.45580812</v>
          </cell>
          <cell r="EK136">
            <v>131.85455195</v>
          </cell>
          <cell r="EL136">
            <v>23.451129139999999</v>
          </cell>
          <cell r="EM136">
            <v>921.71309960000008</v>
          </cell>
          <cell r="EN136">
            <v>14.308171959999999</v>
          </cell>
          <cell r="EO136">
            <v>284.17694648000003</v>
          </cell>
          <cell r="EP136">
            <v>537.84153619999995</v>
          </cell>
          <cell r="EQ136">
            <v>85.386444959999992</v>
          </cell>
          <cell r="ER136">
            <v>933.33469089999994</v>
          </cell>
          <cell r="ES136">
            <v>7.9436274600000001</v>
          </cell>
          <cell r="ET136">
            <v>776.0449337099999</v>
          </cell>
          <cell r="EU136">
            <v>97.98565576</v>
          </cell>
          <cell r="EV136">
            <v>51.360473970000008</v>
          </cell>
          <cell r="EW136">
            <v>1401.7796904700001</v>
          </cell>
          <cell r="EX136">
            <v>11.171308639999999</v>
          </cell>
          <cell r="EY136">
            <v>885.52512351000007</v>
          </cell>
          <cell r="EZ136">
            <v>422.56904168</v>
          </cell>
          <cell r="FA136">
            <v>82.514216639999972</v>
          </cell>
          <cell r="FB136">
            <v>1401.7796904700001</v>
          </cell>
          <cell r="FC136">
            <v>11.171308639999999</v>
          </cell>
          <cell r="FD136">
            <v>885.52512351000007</v>
          </cell>
          <cell r="FE136">
            <v>422.56904168</v>
          </cell>
          <cell r="FF136">
            <v>82.514216639999972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410.43100000000004</v>
          </cell>
          <cell r="FQ136">
            <v>0</v>
          </cell>
          <cell r="FR136">
            <v>1452.1193482625131</v>
          </cell>
          <cell r="FS136">
            <v>1310.5793482625131</v>
          </cell>
          <cell r="FT136">
            <v>73.739999999999995</v>
          </cell>
          <cell r="FU136">
            <v>67.8</v>
          </cell>
          <cell r="FV136">
            <v>123369</v>
          </cell>
          <cell r="FW136">
            <v>0</v>
          </cell>
          <cell r="FX136">
            <v>123369</v>
          </cell>
          <cell r="FZ136">
            <v>758.40588715000001</v>
          </cell>
          <cell r="GA136">
            <v>0</v>
          </cell>
          <cell r="GB136">
            <v>14.109</v>
          </cell>
          <cell r="GC136">
            <v>0</v>
          </cell>
          <cell r="GD136">
            <v>323.55900000000003</v>
          </cell>
          <cell r="GE136">
            <v>323.55900000000003</v>
          </cell>
          <cell r="GF136">
            <v>0</v>
          </cell>
          <cell r="GG136">
            <v>0</v>
          </cell>
          <cell r="GH136">
            <v>5039</v>
          </cell>
          <cell r="GI136">
            <v>0</v>
          </cell>
          <cell r="GJ136">
            <v>5039</v>
          </cell>
          <cell r="GK136">
            <v>3254.0160665748567</v>
          </cell>
          <cell r="GL136">
            <v>0</v>
          </cell>
          <cell r="GM136">
            <v>148.66199999999998</v>
          </cell>
          <cell r="GN136">
            <v>0</v>
          </cell>
          <cell r="GO136">
            <v>719.05332527825828</v>
          </cell>
          <cell r="GP136">
            <v>657.83932527825834</v>
          </cell>
          <cell r="GQ136">
            <v>0</v>
          </cell>
          <cell r="GR136">
            <v>61.213999999999999</v>
          </cell>
          <cell r="GS136">
            <v>2276</v>
          </cell>
          <cell r="GT136">
            <v>0</v>
          </cell>
          <cell r="GU136">
            <v>2276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0</v>
          </cell>
          <cell r="HS136">
            <v>0</v>
          </cell>
          <cell r="HT136">
            <v>0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0</v>
          </cell>
          <cell r="IA136">
            <v>0</v>
          </cell>
          <cell r="IB136">
            <v>0</v>
          </cell>
          <cell r="IC136">
            <v>3254.0160665748567</v>
          </cell>
          <cell r="ID136">
            <v>0</v>
          </cell>
          <cell r="IE136">
            <v>148.66199999999998</v>
          </cell>
          <cell r="IF136">
            <v>0</v>
          </cell>
          <cell r="IG136">
            <v>719.05332527825828</v>
          </cell>
          <cell r="IH136">
            <v>657.83932527825834</v>
          </cell>
          <cell r="II136">
            <v>0</v>
          </cell>
          <cell r="IJ136">
            <v>61.213999999999999</v>
          </cell>
          <cell r="IK136">
            <v>2276</v>
          </cell>
          <cell r="IL136">
            <v>0</v>
          </cell>
          <cell r="IM136">
            <v>2276</v>
          </cell>
          <cell r="IN136">
            <v>3254.0160665748567</v>
          </cell>
          <cell r="IO136">
            <v>0</v>
          </cell>
          <cell r="IP136">
            <v>148.66199999999998</v>
          </cell>
          <cell r="IQ136">
            <v>0</v>
          </cell>
          <cell r="IR136">
            <v>719.05332527825828</v>
          </cell>
          <cell r="IS136">
            <v>657.83932527825834</v>
          </cell>
          <cell r="IT136">
            <v>0</v>
          </cell>
          <cell r="IU136">
            <v>61.213999999999999</v>
          </cell>
          <cell r="IV136">
            <v>2276</v>
          </cell>
          <cell r="IW136">
            <v>0</v>
          </cell>
          <cell r="IX136">
            <v>2276</v>
          </cell>
          <cell r="IY136">
            <v>3464.8544089900006</v>
          </cell>
          <cell r="IZ136">
            <v>0</v>
          </cell>
          <cell r="JA136">
            <v>158.99700000000001</v>
          </cell>
          <cell r="JB136">
            <v>0</v>
          </cell>
          <cell r="JC136">
            <v>698.12799999999993</v>
          </cell>
          <cell r="JD136">
            <v>638.42799999999988</v>
          </cell>
          <cell r="JE136">
            <v>0</v>
          </cell>
          <cell r="JF136">
            <v>59.7</v>
          </cell>
          <cell r="JG136">
            <v>4800</v>
          </cell>
          <cell r="JH136">
            <v>0</v>
          </cell>
          <cell r="JI136">
            <v>4800</v>
          </cell>
          <cell r="JJ136">
            <v>166.82267041</v>
          </cell>
          <cell r="JK136">
            <v>0</v>
          </cell>
          <cell r="JL136">
            <v>7.0890000000000004</v>
          </cell>
          <cell r="JM136">
            <v>0</v>
          </cell>
          <cell r="JN136">
            <v>126.196</v>
          </cell>
          <cell r="JO136">
            <v>126.196</v>
          </cell>
          <cell r="JP136">
            <v>0</v>
          </cell>
          <cell r="JQ136">
            <v>0</v>
          </cell>
          <cell r="JR136">
            <v>1</v>
          </cell>
          <cell r="JS136">
            <v>0</v>
          </cell>
          <cell r="JT136">
            <v>1</v>
          </cell>
          <cell r="JU136">
            <v>342.77081932999999</v>
          </cell>
          <cell r="JV136">
            <v>0</v>
          </cell>
          <cell r="JW136">
            <v>17.832999999999998</v>
          </cell>
          <cell r="JX136">
            <v>0</v>
          </cell>
          <cell r="JY136">
            <v>250.94800000000001</v>
          </cell>
          <cell r="JZ136">
            <v>250.94800000000001</v>
          </cell>
          <cell r="KA136">
            <v>0</v>
          </cell>
          <cell r="KB136">
            <v>0</v>
          </cell>
          <cell r="KC136">
            <v>32</v>
          </cell>
          <cell r="KD136">
            <v>0</v>
          </cell>
          <cell r="KE136">
            <v>32</v>
          </cell>
          <cell r="KF136">
            <v>694.4617517800001</v>
          </cell>
          <cell r="KG136">
            <v>0</v>
          </cell>
          <cell r="KH136">
            <v>91.14</v>
          </cell>
          <cell r="KI136">
            <v>0</v>
          </cell>
          <cell r="KJ136">
            <v>184.57</v>
          </cell>
          <cell r="KK136">
            <v>184.57</v>
          </cell>
          <cell r="KL136">
            <v>0</v>
          </cell>
          <cell r="KM136">
            <v>0</v>
          </cell>
          <cell r="KN136">
            <v>40</v>
          </cell>
          <cell r="KO136">
            <v>0</v>
          </cell>
          <cell r="KP136">
            <v>40</v>
          </cell>
          <cell r="KQ136">
            <v>2260.7991674700006</v>
          </cell>
          <cell r="KR136">
            <v>0</v>
          </cell>
          <cell r="KS136">
            <v>42.935000000000002</v>
          </cell>
          <cell r="KT136">
            <v>0</v>
          </cell>
          <cell r="KU136">
            <v>136.41400000000002</v>
          </cell>
          <cell r="KV136">
            <v>76.713999999999999</v>
          </cell>
          <cell r="KW136">
            <v>0</v>
          </cell>
          <cell r="KX136">
            <v>59.7</v>
          </cell>
          <cell r="KY136">
            <v>4727</v>
          </cell>
          <cell r="KZ136">
            <v>0</v>
          </cell>
          <cell r="LA136">
            <v>4727</v>
          </cell>
          <cell r="LB136">
            <v>2260.7991674700006</v>
          </cell>
          <cell r="LC136">
            <v>0</v>
          </cell>
          <cell r="LD136">
            <v>42.935000000000002</v>
          </cell>
          <cell r="LE136">
            <v>0</v>
          </cell>
          <cell r="LF136">
            <v>136.41400000000002</v>
          </cell>
          <cell r="LG136">
            <v>76.713999999999999</v>
          </cell>
          <cell r="LH136">
            <v>0</v>
          </cell>
          <cell r="LI136">
            <v>59.7</v>
          </cell>
          <cell r="LJ136">
            <v>4727</v>
          </cell>
          <cell r="LK136">
            <v>0</v>
          </cell>
          <cell r="LL136">
            <v>4727</v>
          </cell>
          <cell r="LQ136">
            <v>0</v>
          </cell>
          <cell r="LR136">
            <v>165.4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19358.295430747363</v>
          </cell>
          <cell r="OV136">
            <v>1030.1889999999999</v>
          </cell>
          <cell r="OW136">
            <v>253.26600000000002</v>
          </cell>
          <cell r="OX136">
            <v>0</v>
          </cell>
          <cell r="OY136">
            <v>14426</v>
          </cell>
          <cell r="OZ136">
            <v>5437.2622816000003</v>
          </cell>
        </row>
        <row r="137">
          <cell r="A137" t="str">
            <v>Г</v>
          </cell>
          <cell r="B137" t="str">
            <v>1.2.5.4</v>
          </cell>
          <cell r="C137" t="str">
            <v>Прочее новое строительство,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3932.6022027855006</v>
          </cell>
          <cell r="K137">
            <v>0</v>
          </cell>
          <cell r="L137">
            <v>3932.6022027855006</v>
          </cell>
          <cell r="M137">
            <v>818.12398278000001</v>
          </cell>
          <cell r="N137">
            <v>0</v>
          </cell>
          <cell r="O137">
            <v>245.11748446749993</v>
          </cell>
          <cell r="P137">
            <v>749.55393913499995</v>
          </cell>
          <cell r="Q137">
            <v>2119.8067964030001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2648.4101105499999</v>
          </cell>
          <cell r="DH137">
            <v>0</v>
          </cell>
          <cell r="DI137">
            <v>2648.4101105499999</v>
          </cell>
          <cell r="DJ137">
            <v>221.79169244000005</v>
          </cell>
          <cell r="DK137">
            <v>951.39924857999995</v>
          </cell>
          <cell r="DL137">
            <v>1337.37306115</v>
          </cell>
          <cell r="DM137">
            <v>137.84610837999995</v>
          </cell>
          <cell r="DN137">
            <v>7232.8990647759756</v>
          </cell>
          <cell r="DS137">
            <v>221.07634505263158</v>
          </cell>
          <cell r="DT137">
            <v>970.22431536842123</v>
          </cell>
          <cell r="DU137">
            <v>982.58513645830863</v>
          </cell>
          <cell r="DV137">
            <v>5059.0132678966138</v>
          </cell>
          <cell r="DW137">
            <v>5059.0132678966138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3466.8500087699999</v>
          </cell>
          <cell r="ED137">
            <v>36.684146650000002</v>
          </cell>
          <cell r="EE137">
            <v>1997.2028118200003</v>
          </cell>
          <cell r="EF137">
            <v>1190.2507855899999</v>
          </cell>
          <cell r="EG137">
            <v>242.71226471</v>
          </cell>
          <cell r="EH137">
            <v>210.02252780000003</v>
          </cell>
          <cell r="EI137">
            <v>3.2610385900000001</v>
          </cell>
          <cell r="EJ137">
            <v>51.45580812</v>
          </cell>
          <cell r="EK137">
            <v>131.85455195</v>
          </cell>
          <cell r="EL137">
            <v>23.451129139999999</v>
          </cell>
          <cell r="EM137">
            <v>921.71309960000008</v>
          </cell>
          <cell r="EN137">
            <v>14.308171959999999</v>
          </cell>
          <cell r="EO137">
            <v>284.17694648000003</v>
          </cell>
          <cell r="EP137">
            <v>537.84153619999995</v>
          </cell>
          <cell r="EQ137">
            <v>85.386444959999992</v>
          </cell>
          <cell r="ER137">
            <v>933.33469089999994</v>
          </cell>
          <cell r="ES137">
            <v>7.9436274600000001</v>
          </cell>
          <cell r="ET137">
            <v>776.0449337099999</v>
          </cell>
          <cell r="EU137">
            <v>97.98565576</v>
          </cell>
          <cell r="EV137">
            <v>51.360473970000008</v>
          </cell>
          <cell r="EW137">
            <v>1401.7796904700001</v>
          </cell>
          <cell r="EX137">
            <v>11.171308639999999</v>
          </cell>
          <cell r="EY137">
            <v>885.52512351000007</v>
          </cell>
          <cell r="EZ137">
            <v>422.56904168</v>
          </cell>
          <cell r="FA137">
            <v>82.514216639999972</v>
          </cell>
          <cell r="FB137">
            <v>1401.7796904700001</v>
          </cell>
          <cell r="FC137">
            <v>11.171308639999999</v>
          </cell>
          <cell r="FD137">
            <v>885.52512351000007</v>
          </cell>
          <cell r="FE137">
            <v>422.56904168</v>
          </cell>
          <cell r="FF137">
            <v>82.514216639999972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410.43100000000004</v>
          </cell>
          <cell r="FQ137">
            <v>0</v>
          </cell>
          <cell r="FR137">
            <v>1452.1193482625131</v>
          </cell>
          <cell r="FS137">
            <v>1310.5793482625131</v>
          </cell>
          <cell r="FT137">
            <v>73.739999999999995</v>
          </cell>
          <cell r="FU137">
            <v>67.8</v>
          </cell>
          <cell r="FV137">
            <v>123369</v>
          </cell>
          <cell r="FW137">
            <v>0</v>
          </cell>
          <cell r="FX137">
            <v>123369</v>
          </cell>
          <cell r="FZ137">
            <v>758.40588715000001</v>
          </cell>
          <cell r="GA137">
            <v>0</v>
          </cell>
          <cell r="GB137">
            <v>14.109</v>
          </cell>
          <cell r="GC137">
            <v>0</v>
          </cell>
          <cell r="GD137">
            <v>323.55900000000003</v>
          </cell>
          <cell r="GE137">
            <v>323.55900000000003</v>
          </cell>
          <cell r="GF137">
            <v>0</v>
          </cell>
          <cell r="GG137">
            <v>0</v>
          </cell>
          <cell r="GH137">
            <v>5039</v>
          </cell>
          <cell r="GI137">
            <v>0</v>
          </cell>
          <cell r="GJ137">
            <v>5039</v>
          </cell>
          <cell r="GK137">
            <v>3254.0160665748567</v>
          </cell>
          <cell r="GL137">
            <v>0</v>
          </cell>
          <cell r="GM137">
            <v>148.66199999999998</v>
          </cell>
          <cell r="GN137">
            <v>0</v>
          </cell>
          <cell r="GO137">
            <v>719.05332527825828</v>
          </cell>
          <cell r="GP137">
            <v>657.83932527825834</v>
          </cell>
          <cell r="GQ137">
            <v>0</v>
          </cell>
          <cell r="GR137">
            <v>61.213999999999999</v>
          </cell>
          <cell r="GS137">
            <v>2276</v>
          </cell>
          <cell r="GT137">
            <v>0</v>
          </cell>
          <cell r="GU137">
            <v>2276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0</v>
          </cell>
          <cell r="HS137">
            <v>0</v>
          </cell>
          <cell r="HT137">
            <v>0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0</v>
          </cell>
          <cell r="IA137">
            <v>0</v>
          </cell>
          <cell r="IB137">
            <v>0</v>
          </cell>
          <cell r="IC137">
            <v>3254.0160665748567</v>
          </cell>
          <cell r="ID137">
            <v>0</v>
          </cell>
          <cell r="IE137">
            <v>148.66199999999998</v>
          </cell>
          <cell r="IF137">
            <v>0</v>
          </cell>
          <cell r="IG137">
            <v>719.05332527825828</v>
          </cell>
          <cell r="IH137">
            <v>657.83932527825834</v>
          </cell>
          <cell r="II137">
            <v>0</v>
          </cell>
          <cell r="IJ137">
            <v>61.213999999999999</v>
          </cell>
          <cell r="IK137">
            <v>2276</v>
          </cell>
          <cell r="IL137">
            <v>0</v>
          </cell>
          <cell r="IM137">
            <v>2276</v>
          </cell>
          <cell r="IN137">
            <v>3254.0160665748567</v>
          </cell>
          <cell r="IO137">
            <v>0</v>
          </cell>
          <cell r="IP137">
            <v>148.66199999999998</v>
          </cell>
          <cell r="IQ137">
            <v>0</v>
          </cell>
          <cell r="IR137">
            <v>719.05332527825828</v>
          </cell>
          <cell r="IS137">
            <v>657.83932527825834</v>
          </cell>
          <cell r="IT137">
            <v>0</v>
          </cell>
          <cell r="IU137">
            <v>61.213999999999999</v>
          </cell>
          <cell r="IV137">
            <v>2276</v>
          </cell>
          <cell r="IW137">
            <v>0</v>
          </cell>
          <cell r="IX137">
            <v>2276</v>
          </cell>
          <cell r="IY137">
            <v>3464.8544089900006</v>
          </cell>
          <cell r="IZ137">
            <v>0</v>
          </cell>
          <cell r="JA137">
            <v>158.99700000000001</v>
          </cell>
          <cell r="JB137">
            <v>0</v>
          </cell>
          <cell r="JC137">
            <v>698.12799999999993</v>
          </cell>
          <cell r="JD137">
            <v>638.42799999999988</v>
          </cell>
          <cell r="JE137">
            <v>0</v>
          </cell>
          <cell r="JF137">
            <v>59.7</v>
          </cell>
          <cell r="JG137">
            <v>4800</v>
          </cell>
          <cell r="JH137">
            <v>0</v>
          </cell>
          <cell r="JI137">
            <v>4800</v>
          </cell>
          <cell r="JJ137">
            <v>166.82267041</v>
          </cell>
          <cell r="JK137">
            <v>0</v>
          </cell>
          <cell r="JL137">
            <v>7.0890000000000004</v>
          </cell>
          <cell r="JM137">
            <v>0</v>
          </cell>
          <cell r="JN137">
            <v>126.196</v>
          </cell>
          <cell r="JO137">
            <v>126.196</v>
          </cell>
          <cell r="JP137">
            <v>0</v>
          </cell>
          <cell r="JQ137">
            <v>0</v>
          </cell>
          <cell r="JR137">
            <v>1</v>
          </cell>
          <cell r="JS137">
            <v>0</v>
          </cell>
          <cell r="JT137">
            <v>1</v>
          </cell>
          <cell r="JU137">
            <v>342.77081932999999</v>
          </cell>
          <cell r="JV137">
            <v>0</v>
          </cell>
          <cell r="JW137">
            <v>17.832999999999998</v>
          </cell>
          <cell r="JX137">
            <v>0</v>
          </cell>
          <cell r="JY137">
            <v>250.94800000000001</v>
          </cell>
          <cell r="JZ137">
            <v>250.94800000000001</v>
          </cell>
          <cell r="KA137">
            <v>0</v>
          </cell>
          <cell r="KB137">
            <v>0</v>
          </cell>
          <cell r="KC137">
            <v>32</v>
          </cell>
          <cell r="KD137">
            <v>0</v>
          </cell>
          <cell r="KE137">
            <v>32</v>
          </cell>
          <cell r="KF137">
            <v>694.4617517800001</v>
          </cell>
          <cell r="KG137">
            <v>0</v>
          </cell>
          <cell r="KH137">
            <v>91.14</v>
          </cell>
          <cell r="KI137">
            <v>0</v>
          </cell>
          <cell r="KJ137">
            <v>184.57</v>
          </cell>
          <cell r="KK137">
            <v>184.57</v>
          </cell>
          <cell r="KL137">
            <v>0</v>
          </cell>
          <cell r="KM137">
            <v>0</v>
          </cell>
          <cell r="KN137">
            <v>40</v>
          </cell>
          <cell r="KO137">
            <v>0</v>
          </cell>
          <cell r="KP137">
            <v>40</v>
          </cell>
          <cell r="KQ137">
            <v>2260.7991674700006</v>
          </cell>
          <cell r="KR137">
            <v>0</v>
          </cell>
          <cell r="KS137">
            <v>42.935000000000002</v>
          </cell>
          <cell r="KT137">
            <v>0</v>
          </cell>
          <cell r="KU137">
            <v>136.41400000000002</v>
          </cell>
          <cell r="KV137">
            <v>76.713999999999999</v>
          </cell>
          <cell r="KW137">
            <v>0</v>
          </cell>
          <cell r="KX137">
            <v>59.7</v>
          </cell>
          <cell r="KY137">
            <v>4727</v>
          </cell>
          <cell r="KZ137">
            <v>0</v>
          </cell>
          <cell r="LA137">
            <v>4727</v>
          </cell>
          <cell r="LB137">
            <v>2260.7991674700006</v>
          </cell>
          <cell r="LC137">
            <v>0</v>
          </cell>
          <cell r="LD137">
            <v>42.935000000000002</v>
          </cell>
          <cell r="LE137">
            <v>0</v>
          </cell>
          <cell r="LF137">
            <v>136.41400000000002</v>
          </cell>
          <cell r="LG137">
            <v>76.713999999999999</v>
          </cell>
          <cell r="LH137">
            <v>0</v>
          </cell>
          <cell r="LI137">
            <v>59.7</v>
          </cell>
          <cell r="LJ137">
            <v>4727</v>
          </cell>
          <cell r="LK137">
            <v>0</v>
          </cell>
          <cell r="LL137">
            <v>4727</v>
          </cell>
          <cell r="LQ137">
            <v>0</v>
          </cell>
          <cell r="LR137">
            <v>165.4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19358.295430747363</v>
          </cell>
          <cell r="OV137">
            <v>1030.1889999999999</v>
          </cell>
          <cell r="OW137">
            <v>253.26600000000002</v>
          </cell>
          <cell r="OX137">
            <v>0</v>
          </cell>
          <cell r="OY137">
            <v>14426</v>
          </cell>
          <cell r="OZ137">
            <v>5437.2622816000003</v>
          </cell>
        </row>
        <row r="138">
          <cell r="A138" t="str">
            <v>Г</v>
          </cell>
          <cell r="B138" t="str">
            <v>1.2.6</v>
          </cell>
          <cell r="C138" t="str">
            <v>Покупка земельных участков для целей реализации инвестиционных проектов,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3932.6022027855006</v>
          </cell>
          <cell r="K138">
            <v>0</v>
          </cell>
          <cell r="L138">
            <v>3932.6022027855006</v>
          </cell>
          <cell r="M138">
            <v>818.12398278000001</v>
          </cell>
          <cell r="N138">
            <v>0</v>
          </cell>
          <cell r="O138">
            <v>245.11748446749993</v>
          </cell>
          <cell r="P138">
            <v>749.55393913499995</v>
          </cell>
          <cell r="Q138">
            <v>2119.8067964030001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2648.4101105499999</v>
          </cell>
          <cell r="DH138">
            <v>0</v>
          </cell>
          <cell r="DI138">
            <v>2648.4101105499999</v>
          </cell>
          <cell r="DJ138">
            <v>221.79169244000005</v>
          </cell>
          <cell r="DK138">
            <v>951.39924857999995</v>
          </cell>
          <cell r="DL138">
            <v>1337.37306115</v>
          </cell>
          <cell r="DM138">
            <v>137.84610837999995</v>
          </cell>
          <cell r="DN138">
            <v>7232.8990647759756</v>
          </cell>
          <cell r="DS138">
            <v>221.07634505263158</v>
          </cell>
          <cell r="DT138">
            <v>970.22431536842123</v>
          </cell>
          <cell r="DU138">
            <v>982.58513645830863</v>
          </cell>
          <cell r="DV138">
            <v>5059.0132678966138</v>
          </cell>
          <cell r="DW138">
            <v>5059.0132678966138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3466.8500087699999</v>
          </cell>
          <cell r="ED138">
            <v>36.684146650000002</v>
          </cell>
          <cell r="EE138">
            <v>1997.2028118200003</v>
          </cell>
          <cell r="EF138">
            <v>1190.2507855899999</v>
          </cell>
          <cell r="EG138">
            <v>242.71226471</v>
          </cell>
          <cell r="EH138">
            <v>210.02252780000003</v>
          </cell>
          <cell r="EI138">
            <v>3.2610385900000001</v>
          </cell>
          <cell r="EJ138">
            <v>51.45580812</v>
          </cell>
          <cell r="EK138">
            <v>131.85455195</v>
          </cell>
          <cell r="EL138">
            <v>23.451129139999999</v>
          </cell>
          <cell r="EM138">
            <v>921.71309960000008</v>
          </cell>
          <cell r="EN138">
            <v>14.308171959999999</v>
          </cell>
          <cell r="EO138">
            <v>284.17694648000003</v>
          </cell>
          <cell r="EP138">
            <v>537.84153619999995</v>
          </cell>
          <cell r="EQ138">
            <v>85.386444959999992</v>
          </cell>
          <cell r="ER138">
            <v>933.33469089999994</v>
          </cell>
          <cell r="ES138">
            <v>7.9436274600000001</v>
          </cell>
          <cell r="ET138">
            <v>776.0449337099999</v>
          </cell>
          <cell r="EU138">
            <v>97.98565576</v>
          </cell>
          <cell r="EV138">
            <v>51.360473970000008</v>
          </cell>
          <cell r="EW138">
            <v>1401.7796904700001</v>
          </cell>
          <cell r="EX138">
            <v>11.171308639999999</v>
          </cell>
          <cell r="EY138">
            <v>885.52512351000007</v>
          </cell>
          <cell r="EZ138">
            <v>422.56904168</v>
          </cell>
          <cell r="FA138">
            <v>82.514216639999972</v>
          </cell>
          <cell r="FB138">
            <v>1401.7796904700001</v>
          </cell>
          <cell r="FC138">
            <v>11.171308639999999</v>
          </cell>
          <cell r="FD138">
            <v>885.52512351000007</v>
          </cell>
          <cell r="FE138">
            <v>422.56904168</v>
          </cell>
          <cell r="FF138">
            <v>82.514216639999972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410.43100000000004</v>
          </cell>
          <cell r="FQ138">
            <v>0</v>
          </cell>
          <cell r="FR138">
            <v>1452.1193482625131</v>
          </cell>
          <cell r="FS138">
            <v>1310.5793482625131</v>
          </cell>
          <cell r="FT138">
            <v>73.739999999999995</v>
          </cell>
          <cell r="FU138">
            <v>67.8</v>
          </cell>
          <cell r="FV138">
            <v>123369</v>
          </cell>
          <cell r="FW138">
            <v>0</v>
          </cell>
          <cell r="FX138">
            <v>123369</v>
          </cell>
          <cell r="FZ138">
            <v>758.40588715000001</v>
          </cell>
          <cell r="GA138">
            <v>0</v>
          </cell>
          <cell r="GB138">
            <v>14.109</v>
          </cell>
          <cell r="GC138">
            <v>0</v>
          </cell>
          <cell r="GD138">
            <v>323.55900000000003</v>
          </cell>
          <cell r="GE138">
            <v>323.55900000000003</v>
          </cell>
          <cell r="GF138">
            <v>0</v>
          </cell>
          <cell r="GG138">
            <v>0</v>
          </cell>
          <cell r="GH138">
            <v>5039</v>
          </cell>
          <cell r="GI138">
            <v>0</v>
          </cell>
          <cell r="GJ138">
            <v>5039</v>
          </cell>
          <cell r="GK138">
            <v>3254.0160665748567</v>
          </cell>
          <cell r="GL138">
            <v>0</v>
          </cell>
          <cell r="GM138">
            <v>148.66199999999998</v>
          </cell>
          <cell r="GN138">
            <v>0</v>
          </cell>
          <cell r="GO138">
            <v>719.05332527825828</v>
          </cell>
          <cell r="GP138">
            <v>657.83932527825834</v>
          </cell>
          <cell r="GQ138">
            <v>0</v>
          </cell>
          <cell r="GR138">
            <v>61.213999999999999</v>
          </cell>
          <cell r="GS138">
            <v>2276</v>
          </cell>
          <cell r="GT138">
            <v>0</v>
          </cell>
          <cell r="GU138">
            <v>2276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0</v>
          </cell>
          <cell r="HS138">
            <v>0</v>
          </cell>
          <cell r="HT138">
            <v>0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0</v>
          </cell>
          <cell r="IA138">
            <v>0</v>
          </cell>
          <cell r="IB138">
            <v>0</v>
          </cell>
          <cell r="IC138">
            <v>3254.0160665748567</v>
          </cell>
          <cell r="ID138">
            <v>0</v>
          </cell>
          <cell r="IE138">
            <v>148.66199999999998</v>
          </cell>
          <cell r="IF138">
            <v>0</v>
          </cell>
          <cell r="IG138">
            <v>719.05332527825828</v>
          </cell>
          <cell r="IH138">
            <v>657.83932527825834</v>
          </cell>
          <cell r="II138">
            <v>0</v>
          </cell>
          <cell r="IJ138">
            <v>61.213999999999999</v>
          </cell>
          <cell r="IK138">
            <v>2276</v>
          </cell>
          <cell r="IL138">
            <v>0</v>
          </cell>
          <cell r="IM138">
            <v>2276</v>
          </cell>
          <cell r="IN138">
            <v>3254.0160665748567</v>
          </cell>
          <cell r="IO138">
            <v>0</v>
          </cell>
          <cell r="IP138">
            <v>148.66199999999998</v>
          </cell>
          <cell r="IQ138">
            <v>0</v>
          </cell>
          <cell r="IR138">
            <v>719.05332527825828</v>
          </cell>
          <cell r="IS138">
            <v>657.83932527825834</v>
          </cell>
          <cell r="IT138">
            <v>0</v>
          </cell>
          <cell r="IU138">
            <v>61.213999999999999</v>
          </cell>
          <cell r="IV138">
            <v>2276</v>
          </cell>
          <cell r="IW138">
            <v>0</v>
          </cell>
          <cell r="IX138">
            <v>2276</v>
          </cell>
          <cell r="IY138">
            <v>3464.8544089900006</v>
          </cell>
          <cell r="IZ138">
            <v>0</v>
          </cell>
          <cell r="JA138">
            <v>158.99700000000001</v>
          </cell>
          <cell r="JB138">
            <v>0</v>
          </cell>
          <cell r="JC138">
            <v>698.12799999999993</v>
          </cell>
          <cell r="JD138">
            <v>638.42799999999988</v>
          </cell>
          <cell r="JE138">
            <v>0</v>
          </cell>
          <cell r="JF138">
            <v>59.7</v>
          </cell>
          <cell r="JG138">
            <v>4800</v>
          </cell>
          <cell r="JH138">
            <v>0</v>
          </cell>
          <cell r="JI138">
            <v>4800</v>
          </cell>
          <cell r="JJ138">
            <v>166.82267041</v>
          </cell>
          <cell r="JK138">
            <v>0</v>
          </cell>
          <cell r="JL138">
            <v>7.0890000000000004</v>
          </cell>
          <cell r="JM138">
            <v>0</v>
          </cell>
          <cell r="JN138">
            <v>126.196</v>
          </cell>
          <cell r="JO138">
            <v>126.196</v>
          </cell>
          <cell r="JP138">
            <v>0</v>
          </cell>
          <cell r="JQ138">
            <v>0</v>
          </cell>
          <cell r="JR138">
            <v>1</v>
          </cell>
          <cell r="JS138">
            <v>0</v>
          </cell>
          <cell r="JT138">
            <v>1</v>
          </cell>
          <cell r="JU138">
            <v>342.77081932999999</v>
          </cell>
          <cell r="JV138">
            <v>0</v>
          </cell>
          <cell r="JW138">
            <v>17.832999999999998</v>
          </cell>
          <cell r="JX138">
            <v>0</v>
          </cell>
          <cell r="JY138">
            <v>250.94800000000001</v>
          </cell>
          <cell r="JZ138">
            <v>250.94800000000001</v>
          </cell>
          <cell r="KA138">
            <v>0</v>
          </cell>
          <cell r="KB138">
            <v>0</v>
          </cell>
          <cell r="KC138">
            <v>32</v>
          </cell>
          <cell r="KD138">
            <v>0</v>
          </cell>
          <cell r="KE138">
            <v>32</v>
          </cell>
          <cell r="KF138">
            <v>694.4617517800001</v>
          </cell>
          <cell r="KG138">
            <v>0</v>
          </cell>
          <cell r="KH138">
            <v>91.14</v>
          </cell>
          <cell r="KI138">
            <v>0</v>
          </cell>
          <cell r="KJ138">
            <v>184.57</v>
          </cell>
          <cell r="KK138">
            <v>184.57</v>
          </cell>
          <cell r="KL138">
            <v>0</v>
          </cell>
          <cell r="KM138">
            <v>0</v>
          </cell>
          <cell r="KN138">
            <v>40</v>
          </cell>
          <cell r="KO138">
            <v>0</v>
          </cell>
          <cell r="KP138">
            <v>40</v>
          </cell>
          <cell r="KQ138">
            <v>2260.7991674700006</v>
          </cell>
          <cell r="KR138">
            <v>0</v>
          </cell>
          <cell r="KS138">
            <v>42.935000000000002</v>
          </cell>
          <cell r="KT138">
            <v>0</v>
          </cell>
          <cell r="KU138">
            <v>136.41400000000002</v>
          </cell>
          <cell r="KV138">
            <v>76.713999999999999</v>
          </cell>
          <cell r="KW138">
            <v>0</v>
          </cell>
          <cell r="KX138">
            <v>59.7</v>
          </cell>
          <cell r="KY138">
            <v>4727</v>
          </cell>
          <cell r="KZ138">
            <v>0</v>
          </cell>
          <cell r="LA138">
            <v>4727</v>
          </cell>
          <cell r="LB138">
            <v>2260.7991674700006</v>
          </cell>
          <cell r="LC138">
            <v>0</v>
          </cell>
          <cell r="LD138">
            <v>42.935000000000002</v>
          </cell>
          <cell r="LE138">
            <v>0</v>
          </cell>
          <cell r="LF138">
            <v>136.41400000000002</v>
          </cell>
          <cell r="LG138">
            <v>76.713999999999999</v>
          </cell>
          <cell r="LH138">
            <v>0</v>
          </cell>
          <cell r="LI138">
            <v>59.7</v>
          </cell>
          <cell r="LJ138">
            <v>4727</v>
          </cell>
          <cell r="LK138">
            <v>0</v>
          </cell>
          <cell r="LL138">
            <v>4727</v>
          </cell>
          <cell r="LQ138">
            <v>0</v>
          </cell>
          <cell r="LR138">
            <v>165.4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19358.295430747363</v>
          </cell>
          <cell r="OV138">
            <v>1030.1889999999999</v>
          </cell>
          <cell r="OW138">
            <v>253.26600000000002</v>
          </cell>
          <cell r="OX138">
            <v>0</v>
          </cell>
          <cell r="OY138">
            <v>14426</v>
          </cell>
          <cell r="OZ138">
            <v>5437.2622816000003</v>
          </cell>
        </row>
        <row r="139">
          <cell r="A139" t="str">
            <v>Г</v>
          </cell>
          <cell r="B139" t="str">
            <v>1.2.7</v>
          </cell>
          <cell r="C139" t="str">
            <v>Прочие инвестиционные проекты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3932.6022027855006</v>
          </cell>
          <cell r="K139">
            <v>0</v>
          </cell>
          <cell r="L139">
            <v>3932.6022027855006</v>
          </cell>
          <cell r="M139">
            <v>818.12398278000001</v>
          </cell>
          <cell r="N139">
            <v>0</v>
          </cell>
          <cell r="O139">
            <v>245.11748446749993</v>
          </cell>
          <cell r="P139">
            <v>749.55393913499995</v>
          </cell>
          <cell r="Q139">
            <v>2119.8067964030001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2648.4101105499999</v>
          </cell>
          <cell r="DH139">
            <v>0</v>
          </cell>
          <cell r="DI139">
            <v>2648.4101105499999</v>
          </cell>
          <cell r="DJ139">
            <v>221.79169244000005</v>
          </cell>
          <cell r="DK139">
            <v>951.39924857999995</v>
          </cell>
          <cell r="DL139">
            <v>1337.37306115</v>
          </cell>
          <cell r="DM139">
            <v>137.84610837999995</v>
          </cell>
          <cell r="DN139">
            <v>7232.8990647759756</v>
          </cell>
          <cell r="DS139">
            <v>221.07634505263158</v>
          </cell>
          <cell r="DT139">
            <v>970.22431536842123</v>
          </cell>
          <cell r="DU139">
            <v>982.58513645830863</v>
          </cell>
          <cell r="DV139">
            <v>5059.0132678966138</v>
          </cell>
          <cell r="DW139">
            <v>5059.0132678966138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3466.8500087699999</v>
          </cell>
          <cell r="ED139">
            <v>36.684146650000002</v>
          </cell>
          <cell r="EE139">
            <v>1997.2028118200003</v>
          </cell>
          <cell r="EF139">
            <v>1190.2507855899999</v>
          </cell>
          <cell r="EG139">
            <v>242.71226471</v>
          </cell>
          <cell r="EH139">
            <v>210.02252780000003</v>
          </cell>
          <cell r="EI139">
            <v>3.2610385900000001</v>
          </cell>
          <cell r="EJ139">
            <v>51.45580812</v>
          </cell>
          <cell r="EK139">
            <v>131.85455195</v>
          </cell>
          <cell r="EL139">
            <v>23.451129139999999</v>
          </cell>
          <cell r="EM139">
            <v>921.71309960000008</v>
          </cell>
          <cell r="EN139">
            <v>14.308171959999999</v>
          </cell>
          <cell r="EO139">
            <v>284.17694648000003</v>
          </cell>
          <cell r="EP139">
            <v>537.84153619999995</v>
          </cell>
          <cell r="EQ139">
            <v>85.386444959999992</v>
          </cell>
          <cell r="ER139">
            <v>933.33469089999994</v>
          </cell>
          <cell r="ES139">
            <v>7.9436274600000001</v>
          </cell>
          <cell r="ET139">
            <v>776.0449337099999</v>
          </cell>
          <cell r="EU139">
            <v>97.98565576</v>
          </cell>
          <cell r="EV139">
            <v>51.360473970000008</v>
          </cell>
          <cell r="EW139">
            <v>1401.7796904700001</v>
          </cell>
          <cell r="EX139">
            <v>11.171308639999999</v>
          </cell>
          <cell r="EY139">
            <v>885.52512351000007</v>
          </cell>
          <cell r="EZ139">
            <v>422.56904168</v>
          </cell>
          <cell r="FA139">
            <v>82.514216639999972</v>
          </cell>
          <cell r="FB139">
            <v>1401.7796904700001</v>
          </cell>
          <cell r="FC139">
            <v>11.171308639999999</v>
          </cell>
          <cell r="FD139">
            <v>885.52512351000007</v>
          </cell>
          <cell r="FE139">
            <v>422.56904168</v>
          </cell>
          <cell r="FF139">
            <v>82.514216639999972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410.43100000000004</v>
          </cell>
          <cell r="FQ139">
            <v>0</v>
          </cell>
          <cell r="FR139">
            <v>1452.1193482625131</v>
          </cell>
          <cell r="FS139">
            <v>1310.5793482625131</v>
          </cell>
          <cell r="FT139">
            <v>73.739999999999995</v>
          </cell>
          <cell r="FU139">
            <v>67.8</v>
          </cell>
          <cell r="FV139">
            <v>123369</v>
          </cell>
          <cell r="FW139">
            <v>0</v>
          </cell>
          <cell r="FX139">
            <v>123369</v>
          </cell>
          <cell r="FZ139">
            <v>758.40588715000001</v>
          </cell>
          <cell r="GA139">
            <v>0</v>
          </cell>
          <cell r="GB139">
            <v>14.109</v>
          </cell>
          <cell r="GC139">
            <v>0</v>
          </cell>
          <cell r="GD139">
            <v>323.55900000000003</v>
          </cell>
          <cell r="GE139">
            <v>323.55900000000003</v>
          </cell>
          <cell r="GF139">
            <v>0</v>
          </cell>
          <cell r="GG139">
            <v>0</v>
          </cell>
          <cell r="GH139">
            <v>5039</v>
          </cell>
          <cell r="GI139">
            <v>0</v>
          </cell>
          <cell r="GJ139">
            <v>5039</v>
          </cell>
          <cell r="GK139">
            <v>3254.0160665748567</v>
          </cell>
          <cell r="GL139">
            <v>0</v>
          </cell>
          <cell r="GM139">
            <v>148.66199999999998</v>
          </cell>
          <cell r="GN139">
            <v>0</v>
          </cell>
          <cell r="GO139">
            <v>719.05332527825828</v>
          </cell>
          <cell r="GP139">
            <v>657.83932527825834</v>
          </cell>
          <cell r="GQ139">
            <v>0</v>
          </cell>
          <cell r="GR139">
            <v>61.213999999999999</v>
          </cell>
          <cell r="GS139">
            <v>2276</v>
          </cell>
          <cell r="GT139">
            <v>0</v>
          </cell>
          <cell r="GU139">
            <v>2276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0</v>
          </cell>
          <cell r="HS139">
            <v>0</v>
          </cell>
          <cell r="HT139">
            <v>0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0</v>
          </cell>
          <cell r="IA139">
            <v>0</v>
          </cell>
          <cell r="IB139">
            <v>0</v>
          </cell>
          <cell r="IC139">
            <v>3254.0160665748567</v>
          </cell>
          <cell r="ID139">
            <v>0</v>
          </cell>
          <cell r="IE139">
            <v>148.66199999999998</v>
          </cell>
          <cell r="IF139">
            <v>0</v>
          </cell>
          <cell r="IG139">
            <v>719.05332527825828</v>
          </cell>
          <cell r="IH139">
            <v>657.83932527825834</v>
          </cell>
          <cell r="II139">
            <v>0</v>
          </cell>
          <cell r="IJ139">
            <v>61.213999999999999</v>
          </cell>
          <cell r="IK139">
            <v>2276</v>
          </cell>
          <cell r="IL139">
            <v>0</v>
          </cell>
          <cell r="IM139">
            <v>2276</v>
          </cell>
          <cell r="IN139">
            <v>3254.0160665748567</v>
          </cell>
          <cell r="IO139">
            <v>0</v>
          </cell>
          <cell r="IP139">
            <v>148.66199999999998</v>
          </cell>
          <cell r="IQ139">
            <v>0</v>
          </cell>
          <cell r="IR139">
            <v>719.05332527825828</v>
          </cell>
          <cell r="IS139">
            <v>657.83932527825834</v>
          </cell>
          <cell r="IT139">
            <v>0</v>
          </cell>
          <cell r="IU139">
            <v>61.213999999999999</v>
          </cell>
          <cell r="IV139">
            <v>2276</v>
          </cell>
          <cell r="IW139">
            <v>0</v>
          </cell>
          <cell r="IX139">
            <v>2276</v>
          </cell>
          <cell r="IY139">
            <v>3464.8544089900006</v>
          </cell>
          <cell r="IZ139">
            <v>0</v>
          </cell>
          <cell r="JA139">
            <v>158.99700000000001</v>
          </cell>
          <cell r="JB139">
            <v>0</v>
          </cell>
          <cell r="JC139">
            <v>698.12799999999993</v>
          </cell>
          <cell r="JD139">
            <v>638.42799999999988</v>
          </cell>
          <cell r="JE139">
            <v>0</v>
          </cell>
          <cell r="JF139">
            <v>59.7</v>
          </cell>
          <cell r="JG139">
            <v>4800</v>
          </cell>
          <cell r="JH139">
            <v>0</v>
          </cell>
          <cell r="JI139">
            <v>4800</v>
          </cell>
          <cell r="JJ139">
            <v>166.82267041</v>
          </cell>
          <cell r="JK139">
            <v>0</v>
          </cell>
          <cell r="JL139">
            <v>7.0890000000000004</v>
          </cell>
          <cell r="JM139">
            <v>0</v>
          </cell>
          <cell r="JN139">
            <v>126.196</v>
          </cell>
          <cell r="JO139">
            <v>126.196</v>
          </cell>
          <cell r="JP139">
            <v>0</v>
          </cell>
          <cell r="JQ139">
            <v>0</v>
          </cell>
          <cell r="JR139">
            <v>1</v>
          </cell>
          <cell r="JS139">
            <v>0</v>
          </cell>
          <cell r="JT139">
            <v>1</v>
          </cell>
          <cell r="JU139">
            <v>342.77081932999999</v>
          </cell>
          <cell r="JV139">
            <v>0</v>
          </cell>
          <cell r="JW139">
            <v>17.832999999999998</v>
          </cell>
          <cell r="JX139">
            <v>0</v>
          </cell>
          <cell r="JY139">
            <v>250.94800000000001</v>
          </cell>
          <cell r="JZ139">
            <v>250.94800000000001</v>
          </cell>
          <cell r="KA139">
            <v>0</v>
          </cell>
          <cell r="KB139">
            <v>0</v>
          </cell>
          <cell r="KC139">
            <v>32</v>
          </cell>
          <cell r="KD139">
            <v>0</v>
          </cell>
          <cell r="KE139">
            <v>32</v>
          </cell>
          <cell r="KF139">
            <v>694.4617517800001</v>
          </cell>
          <cell r="KG139">
            <v>0</v>
          </cell>
          <cell r="KH139">
            <v>91.14</v>
          </cell>
          <cell r="KI139">
            <v>0</v>
          </cell>
          <cell r="KJ139">
            <v>184.57</v>
          </cell>
          <cell r="KK139">
            <v>184.57</v>
          </cell>
          <cell r="KL139">
            <v>0</v>
          </cell>
          <cell r="KM139">
            <v>0</v>
          </cell>
          <cell r="KN139">
            <v>40</v>
          </cell>
          <cell r="KO139">
            <v>0</v>
          </cell>
          <cell r="KP139">
            <v>40</v>
          </cell>
          <cell r="KQ139">
            <v>2260.7991674700006</v>
          </cell>
          <cell r="KR139">
            <v>0</v>
          </cell>
          <cell r="KS139">
            <v>42.935000000000002</v>
          </cell>
          <cell r="KT139">
            <v>0</v>
          </cell>
          <cell r="KU139">
            <v>136.41400000000002</v>
          </cell>
          <cell r="KV139">
            <v>76.713999999999999</v>
          </cell>
          <cell r="KW139">
            <v>0</v>
          </cell>
          <cell r="KX139">
            <v>59.7</v>
          </cell>
          <cell r="KY139">
            <v>4727</v>
          </cell>
          <cell r="KZ139">
            <v>0</v>
          </cell>
          <cell r="LA139">
            <v>4727</v>
          </cell>
          <cell r="LB139">
            <v>2260.7991674700006</v>
          </cell>
          <cell r="LC139">
            <v>0</v>
          </cell>
          <cell r="LD139">
            <v>42.935000000000002</v>
          </cell>
          <cell r="LE139">
            <v>0</v>
          </cell>
          <cell r="LF139">
            <v>136.41400000000002</v>
          </cell>
          <cell r="LG139">
            <v>76.713999999999999</v>
          </cell>
          <cell r="LH139">
            <v>0</v>
          </cell>
          <cell r="LI139">
            <v>59.7</v>
          </cell>
          <cell r="LJ139">
            <v>4727</v>
          </cell>
          <cell r="LK139">
            <v>0</v>
          </cell>
          <cell r="LL139">
            <v>4727</v>
          </cell>
          <cell r="LQ139">
            <v>0</v>
          </cell>
          <cell r="LR139">
            <v>165.4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19358.295430747363</v>
          </cell>
          <cell r="OV139">
            <v>1030.1889999999999</v>
          </cell>
          <cell r="OW139">
            <v>253.26600000000002</v>
          </cell>
          <cell r="OX139">
            <v>0</v>
          </cell>
          <cell r="OY139">
            <v>14426</v>
          </cell>
          <cell r="OZ139">
            <v>5437.2622816000003</v>
          </cell>
        </row>
        <row r="140">
          <cell r="A140" t="str">
            <v>Г</v>
          </cell>
          <cell r="B140" t="str">
            <v>1.3</v>
          </cell>
          <cell r="C140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40" t="str">
            <v>Г</v>
          </cell>
          <cell r="E140">
            <v>299.2693503239305</v>
          </cell>
          <cell r="H140">
            <v>89.484398703999986</v>
          </cell>
          <cell r="J140">
            <v>4189.6634720654311</v>
          </cell>
          <cell r="K140">
            <v>257.06126927993051</v>
          </cell>
          <cell r="L140">
            <v>3932.6022027855006</v>
          </cell>
          <cell r="M140">
            <v>818.12398278000001</v>
          </cell>
          <cell r="N140">
            <v>0</v>
          </cell>
          <cell r="O140">
            <v>245.11748446749993</v>
          </cell>
          <cell r="P140">
            <v>749.55393913499995</v>
          </cell>
          <cell r="Q140">
            <v>2119.8067964030001</v>
          </cell>
          <cell r="R140">
            <v>47.276317670085803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47.276317670085803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47.276317670085803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47.276317670085803</v>
          </cell>
          <cell r="AV140">
            <v>47.276317670085803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47.276317670085803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47.276317659999997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47.276317659999997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47.276317659999997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47.276317659999997</v>
          </cell>
          <cell r="CK140">
            <v>47.276317659999997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47.276317659999997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74.570332259999986</v>
          </cell>
          <cell r="DG140">
            <v>2862.670449944942</v>
          </cell>
          <cell r="DH140">
            <v>214.26033939494209</v>
          </cell>
          <cell r="DI140">
            <v>2648.4101105499999</v>
          </cell>
          <cell r="DJ140">
            <v>221.79169244000005</v>
          </cell>
          <cell r="DK140">
            <v>951.39924857999995</v>
          </cell>
          <cell r="DL140">
            <v>1337.37306115</v>
          </cell>
          <cell r="DM140">
            <v>137.84610837999995</v>
          </cell>
          <cell r="DN140">
            <v>7232.8990647759756</v>
          </cell>
          <cell r="DS140">
            <v>221.07634505263158</v>
          </cell>
          <cell r="DT140">
            <v>970.22431536842123</v>
          </cell>
          <cell r="DU140">
            <v>982.58513645830863</v>
          </cell>
          <cell r="DV140">
            <v>5059.0132678966138</v>
          </cell>
          <cell r="DW140">
            <v>5059.0132678966138</v>
          </cell>
          <cell r="DX140" t="str">
            <v/>
          </cell>
          <cell r="DY140" t="str">
            <v/>
          </cell>
          <cell r="DZ140" t="str">
            <v/>
          </cell>
          <cell r="EA140">
            <v>1</v>
          </cell>
          <cell r="EB140" t="str">
            <v>1</v>
          </cell>
          <cell r="EC140">
            <v>3466.8500087699999</v>
          </cell>
          <cell r="ED140">
            <v>36.684146650000002</v>
          </cell>
          <cell r="EE140">
            <v>1997.2028118200003</v>
          </cell>
          <cell r="EF140">
            <v>1190.2507855899999</v>
          </cell>
          <cell r="EG140">
            <v>242.71226471</v>
          </cell>
          <cell r="EH140">
            <v>210.02252780000003</v>
          </cell>
          <cell r="EI140">
            <v>3.2610385900000001</v>
          </cell>
          <cell r="EJ140">
            <v>51.45580812</v>
          </cell>
          <cell r="EK140">
            <v>131.85455195</v>
          </cell>
          <cell r="EL140">
            <v>23.451129139999999</v>
          </cell>
          <cell r="EM140">
            <v>921.71309960000008</v>
          </cell>
          <cell r="EN140">
            <v>14.308171959999999</v>
          </cell>
          <cell r="EO140">
            <v>284.17694648000003</v>
          </cell>
          <cell r="EP140">
            <v>537.84153619999995</v>
          </cell>
          <cell r="EQ140">
            <v>85.386444959999992</v>
          </cell>
          <cell r="ER140">
            <v>933.33469089999994</v>
          </cell>
          <cell r="ES140">
            <v>7.9436274600000001</v>
          </cell>
          <cell r="ET140">
            <v>776.0449337099999</v>
          </cell>
          <cell r="EU140">
            <v>97.98565576</v>
          </cell>
          <cell r="EV140">
            <v>51.360473970000008</v>
          </cell>
          <cell r="EW140">
            <v>1401.7796904700001</v>
          </cell>
          <cell r="EX140">
            <v>11.171308639999999</v>
          </cell>
          <cell r="EY140">
            <v>885.52512351000007</v>
          </cell>
          <cell r="EZ140">
            <v>422.56904168</v>
          </cell>
          <cell r="FA140">
            <v>82.514216639999972</v>
          </cell>
          <cell r="FB140">
            <v>1401.7796904700001</v>
          </cell>
          <cell r="FC140">
            <v>11.171308639999999</v>
          </cell>
          <cell r="FD140">
            <v>885.52512351000007</v>
          </cell>
          <cell r="FE140">
            <v>422.56904168</v>
          </cell>
          <cell r="FF140">
            <v>82.514216639999972</v>
          </cell>
          <cell r="FG140" t="str">
            <v/>
          </cell>
          <cell r="FH140" t="str">
            <v/>
          </cell>
          <cell r="FI140" t="str">
            <v/>
          </cell>
          <cell r="FJ140">
            <v>1</v>
          </cell>
          <cell r="FK140" t="str">
            <v>1</v>
          </cell>
          <cell r="FN140">
            <v>11773.071493446381</v>
          </cell>
          <cell r="FO140">
            <v>0</v>
          </cell>
          <cell r="FP140">
            <v>410.43100000000004</v>
          </cell>
          <cell r="FQ140">
            <v>0</v>
          </cell>
          <cell r="FR140">
            <v>1452.1193482625131</v>
          </cell>
          <cell r="FS140">
            <v>1310.5793482625131</v>
          </cell>
          <cell r="FT140">
            <v>73.739999999999995</v>
          </cell>
          <cell r="FU140">
            <v>67.8</v>
          </cell>
          <cell r="FV140">
            <v>123369</v>
          </cell>
          <cell r="FW140">
            <v>0</v>
          </cell>
          <cell r="FX140">
            <v>123369</v>
          </cell>
          <cell r="FZ140">
            <v>758.40588715000001</v>
          </cell>
          <cell r="GA140">
            <v>0</v>
          </cell>
          <cell r="GB140">
            <v>14.109</v>
          </cell>
          <cell r="GC140">
            <v>0</v>
          </cell>
          <cell r="GD140">
            <v>323.55900000000003</v>
          </cell>
          <cell r="GE140">
            <v>323.55900000000003</v>
          </cell>
          <cell r="GF140">
            <v>0</v>
          </cell>
          <cell r="GG140">
            <v>0</v>
          </cell>
          <cell r="GH140">
            <v>5039</v>
          </cell>
          <cell r="GI140">
            <v>0</v>
          </cell>
          <cell r="GJ140">
            <v>5039</v>
          </cell>
          <cell r="GK140">
            <v>3254.0160665748567</v>
          </cell>
          <cell r="GL140">
            <v>0</v>
          </cell>
          <cell r="GM140">
            <v>148.66199999999998</v>
          </cell>
          <cell r="GN140">
            <v>0</v>
          </cell>
          <cell r="GO140">
            <v>719.05332527825828</v>
          </cell>
          <cell r="GP140">
            <v>657.83932527825834</v>
          </cell>
          <cell r="GQ140">
            <v>0</v>
          </cell>
          <cell r="GR140">
            <v>61.213999999999999</v>
          </cell>
          <cell r="GS140">
            <v>2276</v>
          </cell>
          <cell r="GT140">
            <v>0</v>
          </cell>
          <cell r="GU140">
            <v>2276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0</v>
          </cell>
          <cell r="HS140">
            <v>0</v>
          </cell>
          <cell r="HT140">
            <v>0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0</v>
          </cell>
          <cell r="IA140">
            <v>0</v>
          </cell>
          <cell r="IB140">
            <v>0</v>
          </cell>
          <cell r="IC140">
            <v>3254.0160665748567</v>
          </cell>
          <cell r="ID140">
            <v>0</v>
          </cell>
          <cell r="IE140">
            <v>148.66199999999998</v>
          </cell>
          <cell r="IF140">
            <v>0</v>
          </cell>
          <cell r="IG140">
            <v>719.05332527825828</v>
          </cell>
          <cell r="IH140">
            <v>657.83932527825834</v>
          </cell>
          <cell r="II140">
            <v>0</v>
          </cell>
          <cell r="IJ140">
            <v>61.213999999999999</v>
          </cell>
          <cell r="IK140">
            <v>2276</v>
          </cell>
          <cell r="IL140">
            <v>0</v>
          </cell>
          <cell r="IM140">
            <v>2276</v>
          </cell>
          <cell r="IN140">
            <v>3254.0160665748567</v>
          </cell>
          <cell r="IO140">
            <v>0</v>
          </cell>
          <cell r="IP140">
            <v>148.66199999999998</v>
          </cell>
          <cell r="IQ140">
            <v>0</v>
          </cell>
          <cell r="IR140">
            <v>719.05332527825828</v>
          </cell>
          <cell r="IS140">
            <v>657.83932527825834</v>
          </cell>
          <cell r="IT140">
            <v>0</v>
          </cell>
          <cell r="IU140">
            <v>61.213999999999999</v>
          </cell>
          <cell r="IV140">
            <v>2276</v>
          </cell>
          <cell r="IW140">
            <v>0</v>
          </cell>
          <cell r="IX140">
            <v>2276</v>
          </cell>
          <cell r="IY140">
            <v>3464.8544089900006</v>
          </cell>
          <cell r="IZ140">
            <v>0</v>
          </cell>
          <cell r="JA140">
            <v>158.99700000000001</v>
          </cell>
          <cell r="JB140">
            <v>0</v>
          </cell>
          <cell r="JC140">
            <v>698.12799999999993</v>
          </cell>
          <cell r="JD140">
            <v>638.42799999999988</v>
          </cell>
          <cell r="JE140">
            <v>0</v>
          </cell>
          <cell r="JF140">
            <v>59.7</v>
          </cell>
          <cell r="JG140">
            <v>4800</v>
          </cell>
          <cell r="JH140">
            <v>0</v>
          </cell>
          <cell r="JI140">
            <v>4800</v>
          </cell>
          <cell r="JJ140">
            <v>166.82267041</v>
          </cell>
          <cell r="JK140">
            <v>0</v>
          </cell>
          <cell r="JL140">
            <v>7.0890000000000004</v>
          </cell>
          <cell r="JM140">
            <v>0</v>
          </cell>
          <cell r="JN140">
            <v>126.196</v>
          </cell>
          <cell r="JO140">
            <v>126.196</v>
          </cell>
          <cell r="JP140">
            <v>0</v>
          </cell>
          <cell r="JQ140">
            <v>0</v>
          </cell>
          <cell r="JR140">
            <v>1</v>
          </cell>
          <cell r="JS140">
            <v>0</v>
          </cell>
          <cell r="JT140">
            <v>1</v>
          </cell>
          <cell r="JU140">
            <v>342.77081932999999</v>
          </cell>
          <cell r="JV140">
            <v>0</v>
          </cell>
          <cell r="JW140">
            <v>17.832999999999998</v>
          </cell>
          <cell r="JX140">
            <v>0</v>
          </cell>
          <cell r="JY140">
            <v>250.94800000000001</v>
          </cell>
          <cell r="JZ140">
            <v>250.94800000000001</v>
          </cell>
          <cell r="KA140">
            <v>0</v>
          </cell>
          <cell r="KB140">
            <v>0</v>
          </cell>
          <cell r="KC140">
            <v>32</v>
          </cell>
          <cell r="KD140">
            <v>0</v>
          </cell>
          <cell r="KE140">
            <v>32</v>
          </cell>
          <cell r="KF140">
            <v>694.4617517800001</v>
          </cell>
          <cell r="KG140">
            <v>0</v>
          </cell>
          <cell r="KH140">
            <v>91.14</v>
          </cell>
          <cell r="KI140">
            <v>0</v>
          </cell>
          <cell r="KJ140">
            <v>184.57</v>
          </cell>
          <cell r="KK140">
            <v>184.57</v>
          </cell>
          <cell r="KL140">
            <v>0</v>
          </cell>
          <cell r="KM140">
            <v>0</v>
          </cell>
          <cell r="KN140">
            <v>40</v>
          </cell>
          <cell r="KO140">
            <v>0</v>
          </cell>
          <cell r="KP140">
            <v>40</v>
          </cell>
          <cell r="KQ140">
            <v>2260.7991674700006</v>
          </cell>
          <cell r="KR140">
            <v>0</v>
          </cell>
          <cell r="KS140">
            <v>42.935000000000002</v>
          </cell>
          <cell r="KT140">
            <v>0</v>
          </cell>
          <cell r="KU140">
            <v>136.41400000000002</v>
          </cell>
          <cell r="KV140">
            <v>76.713999999999999</v>
          </cell>
          <cell r="KW140">
            <v>0</v>
          </cell>
          <cell r="KX140">
            <v>59.7</v>
          </cell>
          <cell r="KY140">
            <v>4727</v>
          </cell>
          <cell r="KZ140">
            <v>0</v>
          </cell>
          <cell r="LA140">
            <v>4727</v>
          </cell>
          <cell r="LB140">
            <v>2260.7991674700006</v>
          </cell>
          <cell r="LC140">
            <v>0</v>
          </cell>
          <cell r="LD140">
            <v>42.935000000000002</v>
          </cell>
          <cell r="LE140">
            <v>0</v>
          </cell>
          <cell r="LF140">
            <v>136.41400000000002</v>
          </cell>
          <cell r="LG140">
            <v>76.713999999999999</v>
          </cell>
          <cell r="LH140">
            <v>0</v>
          </cell>
          <cell r="LI140">
            <v>59.7</v>
          </cell>
          <cell r="LJ140">
            <v>4727</v>
          </cell>
          <cell r="LK140">
            <v>0</v>
          </cell>
          <cell r="LL140">
            <v>4727</v>
          </cell>
          <cell r="LQ140">
            <v>0</v>
          </cell>
          <cell r="LR140">
            <v>165.4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19358.295430747363</v>
          </cell>
          <cell r="OV140">
            <v>1030.1889999999999</v>
          </cell>
          <cell r="OW140">
            <v>253.26600000000002</v>
          </cell>
          <cell r="OX140">
            <v>0</v>
          </cell>
          <cell r="OY140">
            <v>14426</v>
          </cell>
          <cell r="OZ140">
            <v>5437.2622816000003</v>
          </cell>
        </row>
        <row r="141">
          <cell r="A141" t="str">
            <v>Г</v>
          </cell>
          <cell r="B141" t="str">
            <v>1.3.1</v>
          </cell>
          <cell r="C141" t="str">
            <v>Реконструкция,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3932.6022027855006</v>
          </cell>
          <cell r="K141">
            <v>0</v>
          </cell>
          <cell r="L141">
            <v>3932.6022027855006</v>
          </cell>
          <cell r="M141">
            <v>818.12398278000001</v>
          </cell>
          <cell r="N141">
            <v>0</v>
          </cell>
          <cell r="O141">
            <v>245.11748446749993</v>
          </cell>
          <cell r="P141">
            <v>749.55393913499995</v>
          </cell>
          <cell r="Q141">
            <v>2119.8067964030001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2648.4101105499999</v>
          </cell>
          <cell r="DH141">
            <v>0</v>
          </cell>
          <cell r="DI141">
            <v>2648.4101105499999</v>
          </cell>
          <cell r="DJ141">
            <v>221.79169244000005</v>
          </cell>
          <cell r="DK141">
            <v>951.39924857999995</v>
          </cell>
          <cell r="DL141">
            <v>1337.37306115</v>
          </cell>
          <cell r="DM141">
            <v>137.84610837999995</v>
          </cell>
          <cell r="DN141">
            <v>7232.8990647759756</v>
          </cell>
          <cell r="DS141">
            <v>221.07634505263158</v>
          </cell>
          <cell r="DT141">
            <v>970.22431536842123</v>
          </cell>
          <cell r="DU141">
            <v>982.58513645830863</v>
          </cell>
          <cell r="DV141">
            <v>5059.0132678966138</v>
          </cell>
          <cell r="DW141">
            <v>5059.0132678966138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3466.8500087699999</v>
          </cell>
          <cell r="ED141">
            <v>36.684146650000002</v>
          </cell>
          <cell r="EE141">
            <v>1997.2028118200003</v>
          </cell>
          <cell r="EF141">
            <v>1190.2507855899999</v>
          </cell>
          <cell r="EG141">
            <v>242.71226471</v>
          </cell>
          <cell r="EH141">
            <v>210.02252780000003</v>
          </cell>
          <cell r="EI141">
            <v>3.2610385900000001</v>
          </cell>
          <cell r="EJ141">
            <v>51.45580812</v>
          </cell>
          <cell r="EK141">
            <v>131.85455195</v>
          </cell>
          <cell r="EL141">
            <v>23.451129139999999</v>
          </cell>
          <cell r="EM141">
            <v>921.71309960000008</v>
          </cell>
          <cell r="EN141">
            <v>14.308171959999999</v>
          </cell>
          <cell r="EO141">
            <v>284.17694648000003</v>
          </cell>
          <cell r="EP141">
            <v>537.84153619999995</v>
          </cell>
          <cell r="EQ141">
            <v>85.386444959999992</v>
          </cell>
          <cell r="ER141">
            <v>933.33469089999994</v>
          </cell>
          <cell r="ES141">
            <v>7.9436274600000001</v>
          </cell>
          <cell r="ET141">
            <v>776.0449337099999</v>
          </cell>
          <cell r="EU141">
            <v>97.98565576</v>
          </cell>
          <cell r="EV141">
            <v>51.360473970000008</v>
          </cell>
          <cell r="EW141">
            <v>1401.7796904700001</v>
          </cell>
          <cell r="EX141">
            <v>11.171308639999999</v>
          </cell>
          <cell r="EY141">
            <v>885.52512351000007</v>
          </cell>
          <cell r="EZ141">
            <v>422.56904168</v>
          </cell>
          <cell r="FA141">
            <v>82.514216639999972</v>
          </cell>
          <cell r="FB141">
            <v>1401.7796904700001</v>
          </cell>
          <cell r="FC141">
            <v>11.171308639999999</v>
          </cell>
          <cell r="FD141">
            <v>885.52512351000007</v>
          </cell>
          <cell r="FE141">
            <v>422.56904168</v>
          </cell>
          <cell r="FF141">
            <v>82.514216639999972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410.43100000000004</v>
          </cell>
          <cell r="FQ141">
            <v>0</v>
          </cell>
          <cell r="FR141">
            <v>1452.1193482625131</v>
          </cell>
          <cell r="FS141">
            <v>1310.5793482625131</v>
          </cell>
          <cell r="FT141">
            <v>73.739999999999995</v>
          </cell>
          <cell r="FU141">
            <v>67.8</v>
          </cell>
          <cell r="FV141">
            <v>123369</v>
          </cell>
          <cell r="FW141">
            <v>0</v>
          </cell>
          <cell r="FX141">
            <v>123369</v>
          </cell>
          <cell r="FZ141">
            <v>758.40588715000001</v>
          </cell>
          <cell r="GA141">
            <v>0</v>
          </cell>
          <cell r="GB141">
            <v>14.109</v>
          </cell>
          <cell r="GC141">
            <v>0</v>
          </cell>
          <cell r="GD141">
            <v>323.55900000000003</v>
          </cell>
          <cell r="GE141">
            <v>323.55900000000003</v>
          </cell>
          <cell r="GF141">
            <v>0</v>
          </cell>
          <cell r="GG141">
            <v>0</v>
          </cell>
          <cell r="GH141">
            <v>5039</v>
          </cell>
          <cell r="GI141">
            <v>0</v>
          </cell>
          <cell r="GJ141">
            <v>5039</v>
          </cell>
          <cell r="GK141">
            <v>3254.0160665748567</v>
          </cell>
          <cell r="GL141">
            <v>0</v>
          </cell>
          <cell r="GM141">
            <v>148.66199999999998</v>
          </cell>
          <cell r="GN141">
            <v>0</v>
          </cell>
          <cell r="GO141">
            <v>719.05332527825828</v>
          </cell>
          <cell r="GP141">
            <v>657.83932527825834</v>
          </cell>
          <cell r="GQ141">
            <v>0</v>
          </cell>
          <cell r="GR141">
            <v>61.213999999999999</v>
          </cell>
          <cell r="GS141">
            <v>2276</v>
          </cell>
          <cell r="GT141">
            <v>0</v>
          </cell>
          <cell r="GU141">
            <v>2276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0</v>
          </cell>
          <cell r="HS141">
            <v>0</v>
          </cell>
          <cell r="HT141">
            <v>0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0</v>
          </cell>
          <cell r="IA141">
            <v>0</v>
          </cell>
          <cell r="IB141">
            <v>0</v>
          </cell>
          <cell r="IC141">
            <v>3254.0160665748567</v>
          </cell>
          <cell r="ID141">
            <v>0</v>
          </cell>
          <cell r="IE141">
            <v>148.66199999999998</v>
          </cell>
          <cell r="IF141">
            <v>0</v>
          </cell>
          <cell r="IG141">
            <v>719.05332527825828</v>
          </cell>
          <cell r="IH141">
            <v>657.83932527825834</v>
          </cell>
          <cell r="II141">
            <v>0</v>
          </cell>
          <cell r="IJ141">
            <v>61.213999999999999</v>
          </cell>
          <cell r="IK141">
            <v>2276</v>
          </cell>
          <cell r="IL141">
            <v>0</v>
          </cell>
          <cell r="IM141">
            <v>2276</v>
          </cell>
          <cell r="IN141">
            <v>3254.0160665748567</v>
          </cell>
          <cell r="IO141">
            <v>0</v>
          </cell>
          <cell r="IP141">
            <v>148.66199999999998</v>
          </cell>
          <cell r="IQ141">
            <v>0</v>
          </cell>
          <cell r="IR141">
            <v>719.05332527825828</v>
          </cell>
          <cell r="IS141">
            <v>657.83932527825834</v>
          </cell>
          <cell r="IT141">
            <v>0</v>
          </cell>
          <cell r="IU141">
            <v>61.213999999999999</v>
          </cell>
          <cell r="IV141">
            <v>2276</v>
          </cell>
          <cell r="IW141">
            <v>0</v>
          </cell>
          <cell r="IX141">
            <v>2276</v>
          </cell>
          <cell r="IY141">
            <v>3464.8544089900006</v>
          </cell>
          <cell r="IZ141">
            <v>0</v>
          </cell>
          <cell r="JA141">
            <v>158.99700000000001</v>
          </cell>
          <cell r="JB141">
            <v>0</v>
          </cell>
          <cell r="JC141">
            <v>698.12799999999993</v>
          </cell>
          <cell r="JD141">
            <v>638.42799999999988</v>
          </cell>
          <cell r="JE141">
            <v>0</v>
          </cell>
          <cell r="JF141">
            <v>59.7</v>
          </cell>
          <cell r="JG141">
            <v>4800</v>
          </cell>
          <cell r="JH141">
            <v>0</v>
          </cell>
          <cell r="JI141">
            <v>4800</v>
          </cell>
          <cell r="JJ141">
            <v>166.82267041</v>
          </cell>
          <cell r="JK141">
            <v>0</v>
          </cell>
          <cell r="JL141">
            <v>7.0890000000000004</v>
          </cell>
          <cell r="JM141">
            <v>0</v>
          </cell>
          <cell r="JN141">
            <v>126.196</v>
          </cell>
          <cell r="JO141">
            <v>126.196</v>
          </cell>
          <cell r="JP141">
            <v>0</v>
          </cell>
          <cell r="JQ141">
            <v>0</v>
          </cell>
          <cell r="JR141">
            <v>1</v>
          </cell>
          <cell r="JS141">
            <v>0</v>
          </cell>
          <cell r="JT141">
            <v>1</v>
          </cell>
          <cell r="JU141">
            <v>342.77081932999999</v>
          </cell>
          <cell r="JV141">
            <v>0</v>
          </cell>
          <cell r="JW141">
            <v>17.832999999999998</v>
          </cell>
          <cell r="JX141">
            <v>0</v>
          </cell>
          <cell r="JY141">
            <v>250.94800000000001</v>
          </cell>
          <cell r="JZ141">
            <v>250.94800000000001</v>
          </cell>
          <cell r="KA141">
            <v>0</v>
          </cell>
          <cell r="KB141">
            <v>0</v>
          </cell>
          <cell r="KC141">
            <v>32</v>
          </cell>
          <cell r="KD141">
            <v>0</v>
          </cell>
          <cell r="KE141">
            <v>32</v>
          </cell>
          <cell r="KF141">
            <v>694.4617517800001</v>
          </cell>
          <cell r="KG141">
            <v>0</v>
          </cell>
          <cell r="KH141">
            <v>91.14</v>
          </cell>
          <cell r="KI141">
            <v>0</v>
          </cell>
          <cell r="KJ141">
            <v>184.57</v>
          </cell>
          <cell r="KK141">
            <v>184.57</v>
          </cell>
          <cell r="KL141">
            <v>0</v>
          </cell>
          <cell r="KM141">
            <v>0</v>
          </cell>
          <cell r="KN141">
            <v>40</v>
          </cell>
          <cell r="KO141">
            <v>0</v>
          </cell>
          <cell r="KP141">
            <v>40</v>
          </cell>
          <cell r="KQ141">
            <v>2260.7991674700006</v>
          </cell>
          <cell r="KR141">
            <v>0</v>
          </cell>
          <cell r="KS141">
            <v>42.935000000000002</v>
          </cell>
          <cell r="KT141">
            <v>0</v>
          </cell>
          <cell r="KU141">
            <v>136.41400000000002</v>
          </cell>
          <cell r="KV141">
            <v>76.713999999999999</v>
          </cell>
          <cell r="KW141">
            <v>0</v>
          </cell>
          <cell r="KX141">
            <v>59.7</v>
          </cell>
          <cell r="KY141">
            <v>4727</v>
          </cell>
          <cell r="KZ141">
            <v>0</v>
          </cell>
          <cell r="LA141">
            <v>4727</v>
          </cell>
          <cell r="LB141">
            <v>2260.7991674700006</v>
          </cell>
          <cell r="LC141">
            <v>0</v>
          </cell>
          <cell r="LD141">
            <v>42.935000000000002</v>
          </cell>
          <cell r="LE141">
            <v>0</v>
          </cell>
          <cell r="LF141">
            <v>136.41400000000002</v>
          </cell>
          <cell r="LG141">
            <v>76.713999999999999</v>
          </cell>
          <cell r="LH141">
            <v>0</v>
          </cell>
          <cell r="LI141">
            <v>59.7</v>
          </cell>
          <cell r="LJ141">
            <v>4727</v>
          </cell>
          <cell r="LK141">
            <v>0</v>
          </cell>
          <cell r="LL141">
            <v>4727</v>
          </cell>
          <cell r="LQ141">
            <v>0</v>
          </cell>
          <cell r="LR141">
            <v>165.4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19358.295430747363</v>
          </cell>
          <cell r="OV141">
            <v>1030.1889999999999</v>
          </cell>
          <cell r="OW141">
            <v>253.26600000000002</v>
          </cell>
          <cell r="OX141">
            <v>0</v>
          </cell>
          <cell r="OY141">
            <v>14426</v>
          </cell>
          <cell r="OZ141">
            <v>5437.2622816000003</v>
          </cell>
        </row>
        <row r="142">
          <cell r="A142" t="str">
            <v>Г</v>
          </cell>
          <cell r="B142" t="str">
            <v>1.3.1.1</v>
          </cell>
          <cell r="C142" t="str">
            <v>Реконструкция зданий (сооружений)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3932.6022027855006</v>
          </cell>
          <cell r="K142">
            <v>0</v>
          </cell>
          <cell r="L142">
            <v>3932.6022027855006</v>
          </cell>
          <cell r="M142">
            <v>818.12398278000001</v>
          </cell>
          <cell r="N142">
            <v>0</v>
          </cell>
          <cell r="O142">
            <v>245.11748446749993</v>
          </cell>
          <cell r="P142">
            <v>749.55393913499995</v>
          </cell>
          <cell r="Q142">
            <v>2119.8067964030001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2648.4101105499999</v>
          </cell>
          <cell r="DH142">
            <v>0</v>
          </cell>
          <cell r="DI142">
            <v>2648.4101105499999</v>
          </cell>
          <cell r="DJ142">
            <v>221.79169244000005</v>
          </cell>
          <cell r="DK142">
            <v>951.39924857999995</v>
          </cell>
          <cell r="DL142">
            <v>1337.37306115</v>
          </cell>
          <cell r="DM142">
            <v>137.84610837999995</v>
          </cell>
          <cell r="DN142">
            <v>7232.8990647759756</v>
          </cell>
          <cell r="DS142">
            <v>221.07634505263158</v>
          </cell>
          <cell r="DT142">
            <v>970.22431536842123</v>
          </cell>
          <cell r="DU142">
            <v>982.58513645830863</v>
          </cell>
          <cell r="DV142">
            <v>5059.0132678966138</v>
          </cell>
          <cell r="DW142">
            <v>5059.0132678966138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3466.8500087699999</v>
          </cell>
          <cell r="ED142">
            <v>36.684146650000002</v>
          </cell>
          <cell r="EE142">
            <v>1997.2028118200003</v>
          </cell>
          <cell r="EF142">
            <v>1190.2507855899999</v>
          </cell>
          <cell r="EG142">
            <v>242.71226471</v>
          </cell>
          <cell r="EH142">
            <v>210.02252780000003</v>
          </cell>
          <cell r="EI142">
            <v>3.2610385900000001</v>
          </cell>
          <cell r="EJ142">
            <v>51.45580812</v>
          </cell>
          <cell r="EK142">
            <v>131.85455195</v>
          </cell>
          <cell r="EL142">
            <v>23.451129139999999</v>
          </cell>
          <cell r="EM142">
            <v>921.71309960000008</v>
          </cell>
          <cell r="EN142">
            <v>14.308171959999999</v>
          </cell>
          <cell r="EO142">
            <v>284.17694648000003</v>
          </cell>
          <cell r="EP142">
            <v>537.84153619999995</v>
          </cell>
          <cell r="EQ142">
            <v>85.386444959999992</v>
          </cell>
          <cell r="ER142">
            <v>933.33469089999994</v>
          </cell>
          <cell r="ES142">
            <v>7.9436274600000001</v>
          </cell>
          <cell r="ET142">
            <v>776.0449337099999</v>
          </cell>
          <cell r="EU142">
            <v>97.98565576</v>
          </cell>
          <cell r="EV142">
            <v>51.360473970000008</v>
          </cell>
          <cell r="EW142">
            <v>1401.7796904700001</v>
          </cell>
          <cell r="EX142">
            <v>11.171308639999999</v>
          </cell>
          <cell r="EY142">
            <v>885.52512351000007</v>
          </cell>
          <cell r="EZ142">
            <v>422.56904168</v>
          </cell>
          <cell r="FA142">
            <v>82.514216639999972</v>
          </cell>
          <cell r="FB142">
            <v>1401.7796904700001</v>
          </cell>
          <cell r="FC142">
            <v>11.171308639999999</v>
          </cell>
          <cell r="FD142">
            <v>885.52512351000007</v>
          </cell>
          <cell r="FE142">
            <v>422.56904168</v>
          </cell>
          <cell r="FF142">
            <v>82.514216639999972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410.43100000000004</v>
          </cell>
          <cell r="FQ142">
            <v>0</v>
          </cell>
          <cell r="FR142">
            <v>1452.1193482625131</v>
          </cell>
          <cell r="FS142">
            <v>1310.5793482625131</v>
          </cell>
          <cell r="FT142">
            <v>73.739999999999995</v>
          </cell>
          <cell r="FU142">
            <v>67.8</v>
          </cell>
          <cell r="FV142">
            <v>123369</v>
          </cell>
          <cell r="FW142">
            <v>0</v>
          </cell>
          <cell r="FX142">
            <v>123369</v>
          </cell>
          <cell r="FZ142">
            <v>758.40588715000001</v>
          </cell>
          <cell r="GA142">
            <v>0</v>
          </cell>
          <cell r="GB142">
            <v>14.109</v>
          </cell>
          <cell r="GC142">
            <v>0</v>
          </cell>
          <cell r="GD142">
            <v>323.55900000000003</v>
          </cell>
          <cell r="GE142">
            <v>323.55900000000003</v>
          </cell>
          <cell r="GF142">
            <v>0</v>
          </cell>
          <cell r="GG142">
            <v>0</v>
          </cell>
          <cell r="GH142">
            <v>5039</v>
          </cell>
          <cell r="GI142">
            <v>0</v>
          </cell>
          <cell r="GJ142">
            <v>5039</v>
          </cell>
          <cell r="GK142">
            <v>3254.0160665748567</v>
          </cell>
          <cell r="GL142">
            <v>0</v>
          </cell>
          <cell r="GM142">
            <v>148.66199999999998</v>
          </cell>
          <cell r="GN142">
            <v>0</v>
          </cell>
          <cell r="GO142">
            <v>719.05332527825828</v>
          </cell>
          <cell r="GP142">
            <v>657.83932527825834</v>
          </cell>
          <cell r="GQ142">
            <v>0</v>
          </cell>
          <cell r="GR142">
            <v>61.213999999999999</v>
          </cell>
          <cell r="GS142">
            <v>2276</v>
          </cell>
          <cell r="GT142">
            <v>0</v>
          </cell>
          <cell r="GU142">
            <v>2276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0</v>
          </cell>
          <cell r="HS142">
            <v>0</v>
          </cell>
          <cell r="HT142">
            <v>0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0</v>
          </cell>
          <cell r="IA142">
            <v>0</v>
          </cell>
          <cell r="IB142">
            <v>0</v>
          </cell>
          <cell r="IC142">
            <v>3254.0160665748567</v>
          </cell>
          <cell r="ID142">
            <v>0</v>
          </cell>
          <cell r="IE142">
            <v>148.66199999999998</v>
          </cell>
          <cell r="IF142">
            <v>0</v>
          </cell>
          <cell r="IG142">
            <v>719.05332527825828</v>
          </cell>
          <cell r="IH142">
            <v>657.83932527825834</v>
          </cell>
          <cell r="II142">
            <v>0</v>
          </cell>
          <cell r="IJ142">
            <v>61.213999999999999</v>
          </cell>
          <cell r="IK142">
            <v>2276</v>
          </cell>
          <cell r="IL142">
            <v>0</v>
          </cell>
          <cell r="IM142">
            <v>2276</v>
          </cell>
          <cell r="IN142">
            <v>3254.0160665748567</v>
          </cell>
          <cell r="IO142">
            <v>0</v>
          </cell>
          <cell r="IP142">
            <v>148.66199999999998</v>
          </cell>
          <cell r="IQ142">
            <v>0</v>
          </cell>
          <cell r="IR142">
            <v>719.05332527825828</v>
          </cell>
          <cell r="IS142">
            <v>657.83932527825834</v>
          </cell>
          <cell r="IT142">
            <v>0</v>
          </cell>
          <cell r="IU142">
            <v>61.213999999999999</v>
          </cell>
          <cell r="IV142">
            <v>2276</v>
          </cell>
          <cell r="IW142">
            <v>0</v>
          </cell>
          <cell r="IX142">
            <v>2276</v>
          </cell>
          <cell r="IY142">
            <v>3464.8544089900006</v>
          </cell>
          <cell r="IZ142">
            <v>0</v>
          </cell>
          <cell r="JA142">
            <v>158.99700000000001</v>
          </cell>
          <cell r="JB142">
            <v>0</v>
          </cell>
          <cell r="JC142">
            <v>698.12799999999993</v>
          </cell>
          <cell r="JD142">
            <v>638.42799999999988</v>
          </cell>
          <cell r="JE142">
            <v>0</v>
          </cell>
          <cell r="JF142">
            <v>59.7</v>
          </cell>
          <cell r="JG142">
            <v>4800</v>
          </cell>
          <cell r="JH142">
            <v>0</v>
          </cell>
          <cell r="JI142">
            <v>4800</v>
          </cell>
          <cell r="JJ142">
            <v>166.82267041</v>
          </cell>
          <cell r="JK142">
            <v>0</v>
          </cell>
          <cell r="JL142">
            <v>7.0890000000000004</v>
          </cell>
          <cell r="JM142">
            <v>0</v>
          </cell>
          <cell r="JN142">
            <v>126.196</v>
          </cell>
          <cell r="JO142">
            <v>126.196</v>
          </cell>
          <cell r="JP142">
            <v>0</v>
          </cell>
          <cell r="JQ142">
            <v>0</v>
          </cell>
          <cell r="JR142">
            <v>1</v>
          </cell>
          <cell r="JS142">
            <v>0</v>
          </cell>
          <cell r="JT142">
            <v>1</v>
          </cell>
          <cell r="JU142">
            <v>342.77081932999999</v>
          </cell>
          <cell r="JV142">
            <v>0</v>
          </cell>
          <cell r="JW142">
            <v>17.832999999999998</v>
          </cell>
          <cell r="JX142">
            <v>0</v>
          </cell>
          <cell r="JY142">
            <v>250.94800000000001</v>
          </cell>
          <cell r="JZ142">
            <v>250.94800000000001</v>
          </cell>
          <cell r="KA142">
            <v>0</v>
          </cell>
          <cell r="KB142">
            <v>0</v>
          </cell>
          <cell r="KC142">
            <v>32</v>
          </cell>
          <cell r="KD142">
            <v>0</v>
          </cell>
          <cell r="KE142">
            <v>32</v>
          </cell>
          <cell r="KF142">
            <v>694.4617517800001</v>
          </cell>
          <cell r="KG142">
            <v>0</v>
          </cell>
          <cell r="KH142">
            <v>91.14</v>
          </cell>
          <cell r="KI142">
            <v>0</v>
          </cell>
          <cell r="KJ142">
            <v>184.57</v>
          </cell>
          <cell r="KK142">
            <v>184.57</v>
          </cell>
          <cell r="KL142">
            <v>0</v>
          </cell>
          <cell r="KM142">
            <v>0</v>
          </cell>
          <cell r="KN142">
            <v>40</v>
          </cell>
          <cell r="KO142">
            <v>0</v>
          </cell>
          <cell r="KP142">
            <v>40</v>
          </cell>
          <cell r="KQ142">
            <v>2260.7991674700006</v>
          </cell>
          <cell r="KR142">
            <v>0</v>
          </cell>
          <cell r="KS142">
            <v>42.935000000000002</v>
          </cell>
          <cell r="KT142">
            <v>0</v>
          </cell>
          <cell r="KU142">
            <v>136.41400000000002</v>
          </cell>
          <cell r="KV142">
            <v>76.713999999999999</v>
          </cell>
          <cell r="KW142">
            <v>0</v>
          </cell>
          <cell r="KX142">
            <v>59.7</v>
          </cell>
          <cell r="KY142">
            <v>4727</v>
          </cell>
          <cell r="KZ142">
            <v>0</v>
          </cell>
          <cell r="LA142">
            <v>4727</v>
          </cell>
          <cell r="LB142">
            <v>2260.7991674700006</v>
          </cell>
          <cell r="LC142">
            <v>0</v>
          </cell>
          <cell r="LD142">
            <v>42.935000000000002</v>
          </cell>
          <cell r="LE142">
            <v>0</v>
          </cell>
          <cell r="LF142">
            <v>136.41400000000002</v>
          </cell>
          <cell r="LG142">
            <v>76.713999999999999</v>
          </cell>
          <cell r="LH142">
            <v>0</v>
          </cell>
          <cell r="LI142">
            <v>59.7</v>
          </cell>
          <cell r="LJ142">
            <v>4727</v>
          </cell>
          <cell r="LK142">
            <v>0</v>
          </cell>
          <cell r="LL142">
            <v>4727</v>
          </cell>
          <cell r="LQ142">
            <v>0</v>
          </cell>
          <cell r="LR142">
            <v>165.4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19358.295430747363</v>
          </cell>
          <cell r="OV142">
            <v>1030.1889999999999</v>
          </cell>
          <cell r="OW142">
            <v>253.26600000000002</v>
          </cell>
          <cell r="OX142">
            <v>0</v>
          </cell>
          <cell r="OY142">
            <v>14426</v>
          </cell>
          <cell r="OZ142">
            <v>5437.2622816000003</v>
          </cell>
        </row>
        <row r="143">
          <cell r="A143" t="str">
            <v>Г</v>
          </cell>
          <cell r="B143" t="str">
            <v>1.3.1.1.1</v>
          </cell>
          <cell r="C143" t="str">
            <v>Реконструкция систем инженерно-технического обеспечения зданий (сооружений)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3932.6022027855006</v>
          </cell>
          <cell r="K143">
            <v>0</v>
          </cell>
          <cell r="L143">
            <v>3932.6022027855006</v>
          </cell>
          <cell r="M143">
            <v>818.12398278000001</v>
          </cell>
          <cell r="N143">
            <v>0</v>
          </cell>
          <cell r="O143">
            <v>245.11748446749993</v>
          </cell>
          <cell r="P143">
            <v>749.55393913499995</v>
          </cell>
          <cell r="Q143">
            <v>2119.8067964030001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2648.4101105499999</v>
          </cell>
          <cell r="DH143">
            <v>0</v>
          </cell>
          <cell r="DI143">
            <v>2648.4101105499999</v>
          </cell>
          <cell r="DJ143">
            <v>221.79169244000005</v>
          </cell>
          <cell r="DK143">
            <v>951.39924857999995</v>
          </cell>
          <cell r="DL143">
            <v>1337.37306115</v>
          </cell>
          <cell r="DM143">
            <v>137.84610837999995</v>
          </cell>
          <cell r="DN143">
            <v>7232.8990647759756</v>
          </cell>
          <cell r="DS143">
            <v>221.07634505263158</v>
          </cell>
          <cell r="DT143">
            <v>970.22431536842123</v>
          </cell>
          <cell r="DU143">
            <v>982.58513645830863</v>
          </cell>
          <cell r="DV143">
            <v>5059.0132678966138</v>
          </cell>
          <cell r="DW143">
            <v>5059.0132678966138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3466.8500087699999</v>
          </cell>
          <cell r="ED143">
            <v>36.684146650000002</v>
          </cell>
          <cell r="EE143">
            <v>1997.2028118200003</v>
          </cell>
          <cell r="EF143">
            <v>1190.2507855899999</v>
          </cell>
          <cell r="EG143">
            <v>242.71226471</v>
          </cell>
          <cell r="EH143">
            <v>210.02252780000003</v>
          </cell>
          <cell r="EI143">
            <v>3.2610385900000001</v>
          </cell>
          <cell r="EJ143">
            <v>51.45580812</v>
          </cell>
          <cell r="EK143">
            <v>131.85455195</v>
          </cell>
          <cell r="EL143">
            <v>23.451129139999999</v>
          </cell>
          <cell r="EM143">
            <v>921.71309960000008</v>
          </cell>
          <cell r="EN143">
            <v>14.308171959999999</v>
          </cell>
          <cell r="EO143">
            <v>284.17694648000003</v>
          </cell>
          <cell r="EP143">
            <v>537.84153619999995</v>
          </cell>
          <cell r="EQ143">
            <v>85.386444959999992</v>
          </cell>
          <cell r="ER143">
            <v>933.33469089999994</v>
          </cell>
          <cell r="ES143">
            <v>7.9436274600000001</v>
          </cell>
          <cell r="ET143">
            <v>776.0449337099999</v>
          </cell>
          <cell r="EU143">
            <v>97.98565576</v>
          </cell>
          <cell r="EV143">
            <v>51.360473970000008</v>
          </cell>
          <cell r="EW143">
            <v>1401.7796904700001</v>
          </cell>
          <cell r="EX143">
            <v>11.171308639999999</v>
          </cell>
          <cell r="EY143">
            <v>885.52512351000007</v>
          </cell>
          <cell r="EZ143">
            <v>422.56904168</v>
          </cell>
          <cell r="FA143">
            <v>82.514216639999972</v>
          </cell>
          <cell r="FB143">
            <v>1401.7796904700001</v>
          </cell>
          <cell r="FC143">
            <v>11.171308639999999</v>
          </cell>
          <cell r="FD143">
            <v>885.52512351000007</v>
          </cell>
          <cell r="FE143">
            <v>422.56904168</v>
          </cell>
          <cell r="FF143">
            <v>82.514216639999972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410.43100000000004</v>
          </cell>
          <cell r="FQ143">
            <v>0</v>
          </cell>
          <cell r="FR143">
            <v>1452.1193482625131</v>
          </cell>
          <cell r="FS143">
            <v>1310.5793482625131</v>
          </cell>
          <cell r="FT143">
            <v>73.739999999999995</v>
          </cell>
          <cell r="FU143">
            <v>67.8</v>
          </cell>
          <cell r="FV143">
            <v>123369</v>
          </cell>
          <cell r="FW143">
            <v>0</v>
          </cell>
          <cell r="FX143">
            <v>123369</v>
          </cell>
          <cell r="FZ143">
            <v>758.40588715000001</v>
          </cell>
          <cell r="GA143">
            <v>0</v>
          </cell>
          <cell r="GB143">
            <v>14.109</v>
          </cell>
          <cell r="GC143">
            <v>0</v>
          </cell>
          <cell r="GD143">
            <v>323.55900000000003</v>
          </cell>
          <cell r="GE143">
            <v>323.55900000000003</v>
          </cell>
          <cell r="GF143">
            <v>0</v>
          </cell>
          <cell r="GG143">
            <v>0</v>
          </cell>
          <cell r="GH143">
            <v>5039</v>
          </cell>
          <cell r="GI143">
            <v>0</v>
          </cell>
          <cell r="GJ143">
            <v>5039</v>
          </cell>
          <cell r="GK143">
            <v>3254.0160665748567</v>
          </cell>
          <cell r="GL143">
            <v>0</v>
          </cell>
          <cell r="GM143">
            <v>148.66199999999998</v>
          </cell>
          <cell r="GN143">
            <v>0</v>
          </cell>
          <cell r="GO143">
            <v>719.05332527825828</v>
          </cell>
          <cell r="GP143">
            <v>657.83932527825834</v>
          </cell>
          <cell r="GQ143">
            <v>0</v>
          </cell>
          <cell r="GR143">
            <v>61.213999999999999</v>
          </cell>
          <cell r="GS143">
            <v>2276</v>
          </cell>
          <cell r="GT143">
            <v>0</v>
          </cell>
          <cell r="GU143">
            <v>2276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0</v>
          </cell>
          <cell r="HS143">
            <v>0</v>
          </cell>
          <cell r="HT143">
            <v>0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0</v>
          </cell>
          <cell r="IA143">
            <v>0</v>
          </cell>
          <cell r="IB143">
            <v>0</v>
          </cell>
          <cell r="IC143">
            <v>3254.0160665748567</v>
          </cell>
          <cell r="ID143">
            <v>0</v>
          </cell>
          <cell r="IE143">
            <v>148.66199999999998</v>
          </cell>
          <cell r="IF143">
            <v>0</v>
          </cell>
          <cell r="IG143">
            <v>719.05332527825828</v>
          </cell>
          <cell r="IH143">
            <v>657.83932527825834</v>
          </cell>
          <cell r="II143">
            <v>0</v>
          </cell>
          <cell r="IJ143">
            <v>61.213999999999999</v>
          </cell>
          <cell r="IK143">
            <v>2276</v>
          </cell>
          <cell r="IL143">
            <v>0</v>
          </cell>
          <cell r="IM143">
            <v>2276</v>
          </cell>
          <cell r="IN143">
            <v>3254.0160665748567</v>
          </cell>
          <cell r="IO143">
            <v>0</v>
          </cell>
          <cell r="IP143">
            <v>148.66199999999998</v>
          </cell>
          <cell r="IQ143">
            <v>0</v>
          </cell>
          <cell r="IR143">
            <v>719.05332527825828</v>
          </cell>
          <cell r="IS143">
            <v>657.83932527825834</v>
          </cell>
          <cell r="IT143">
            <v>0</v>
          </cell>
          <cell r="IU143">
            <v>61.213999999999999</v>
          </cell>
          <cell r="IV143">
            <v>2276</v>
          </cell>
          <cell r="IW143">
            <v>0</v>
          </cell>
          <cell r="IX143">
            <v>2276</v>
          </cell>
          <cell r="IY143">
            <v>3464.8544089900006</v>
          </cell>
          <cell r="IZ143">
            <v>0</v>
          </cell>
          <cell r="JA143">
            <v>158.99700000000001</v>
          </cell>
          <cell r="JB143">
            <v>0</v>
          </cell>
          <cell r="JC143">
            <v>698.12799999999993</v>
          </cell>
          <cell r="JD143">
            <v>638.42799999999988</v>
          </cell>
          <cell r="JE143">
            <v>0</v>
          </cell>
          <cell r="JF143">
            <v>59.7</v>
          </cell>
          <cell r="JG143">
            <v>4800</v>
          </cell>
          <cell r="JH143">
            <v>0</v>
          </cell>
          <cell r="JI143">
            <v>4800</v>
          </cell>
          <cell r="JJ143">
            <v>166.82267041</v>
          </cell>
          <cell r="JK143">
            <v>0</v>
          </cell>
          <cell r="JL143">
            <v>7.0890000000000004</v>
          </cell>
          <cell r="JM143">
            <v>0</v>
          </cell>
          <cell r="JN143">
            <v>126.196</v>
          </cell>
          <cell r="JO143">
            <v>126.196</v>
          </cell>
          <cell r="JP143">
            <v>0</v>
          </cell>
          <cell r="JQ143">
            <v>0</v>
          </cell>
          <cell r="JR143">
            <v>1</v>
          </cell>
          <cell r="JS143">
            <v>0</v>
          </cell>
          <cell r="JT143">
            <v>1</v>
          </cell>
          <cell r="JU143">
            <v>342.77081932999999</v>
          </cell>
          <cell r="JV143">
            <v>0</v>
          </cell>
          <cell r="JW143">
            <v>17.832999999999998</v>
          </cell>
          <cell r="JX143">
            <v>0</v>
          </cell>
          <cell r="JY143">
            <v>250.94800000000001</v>
          </cell>
          <cell r="JZ143">
            <v>250.94800000000001</v>
          </cell>
          <cell r="KA143">
            <v>0</v>
          </cell>
          <cell r="KB143">
            <v>0</v>
          </cell>
          <cell r="KC143">
            <v>32</v>
          </cell>
          <cell r="KD143">
            <v>0</v>
          </cell>
          <cell r="KE143">
            <v>32</v>
          </cell>
          <cell r="KF143">
            <v>694.4617517800001</v>
          </cell>
          <cell r="KG143">
            <v>0</v>
          </cell>
          <cell r="KH143">
            <v>91.14</v>
          </cell>
          <cell r="KI143">
            <v>0</v>
          </cell>
          <cell r="KJ143">
            <v>184.57</v>
          </cell>
          <cell r="KK143">
            <v>184.57</v>
          </cell>
          <cell r="KL143">
            <v>0</v>
          </cell>
          <cell r="KM143">
            <v>0</v>
          </cell>
          <cell r="KN143">
            <v>40</v>
          </cell>
          <cell r="KO143">
            <v>0</v>
          </cell>
          <cell r="KP143">
            <v>40</v>
          </cell>
          <cell r="KQ143">
            <v>2260.7991674700006</v>
          </cell>
          <cell r="KR143">
            <v>0</v>
          </cell>
          <cell r="KS143">
            <v>42.935000000000002</v>
          </cell>
          <cell r="KT143">
            <v>0</v>
          </cell>
          <cell r="KU143">
            <v>136.41400000000002</v>
          </cell>
          <cell r="KV143">
            <v>76.713999999999999</v>
          </cell>
          <cell r="KW143">
            <v>0</v>
          </cell>
          <cell r="KX143">
            <v>59.7</v>
          </cell>
          <cell r="KY143">
            <v>4727</v>
          </cell>
          <cell r="KZ143">
            <v>0</v>
          </cell>
          <cell r="LA143">
            <v>4727</v>
          </cell>
          <cell r="LB143">
            <v>2260.7991674700006</v>
          </cell>
          <cell r="LC143">
            <v>0</v>
          </cell>
          <cell r="LD143">
            <v>42.935000000000002</v>
          </cell>
          <cell r="LE143">
            <v>0</v>
          </cell>
          <cell r="LF143">
            <v>136.41400000000002</v>
          </cell>
          <cell r="LG143">
            <v>76.713999999999999</v>
          </cell>
          <cell r="LH143">
            <v>0</v>
          </cell>
          <cell r="LI143">
            <v>59.7</v>
          </cell>
          <cell r="LJ143">
            <v>4727</v>
          </cell>
          <cell r="LK143">
            <v>0</v>
          </cell>
          <cell r="LL143">
            <v>4727</v>
          </cell>
          <cell r="LQ143">
            <v>0</v>
          </cell>
          <cell r="LR143">
            <v>165.4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19358.295430747363</v>
          </cell>
          <cell r="OV143">
            <v>1030.1889999999999</v>
          </cell>
          <cell r="OW143">
            <v>253.26600000000002</v>
          </cell>
          <cell r="OX143">
            <v>0</v>
          </cell>
          <cell r="OY143">
            <v>14426</v>
          </cell>
          <cell r="OZ143">
            <v>5437.2622816000003</v>
          </cell>
        </row>
        <row r="144">
          <cell r="A144" t="str">
            <v>Г</v>
          </cell>
          <cell r="B144" t="str">
            <v>1.3.1.1.2</v>
          </cell>
          <cell r="C144" t="str">
            <v>Реконструкция прочих объектов основных средств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3932.6022027855006</v>
          </cell>
          <cell r="K144">
            <v>0</v>
          </cell>
          <cell r="L144">
            <v>3932.6022027855006</v>
          </cell>
          <cell r="M144">
            <v>818.12398278000001</v>
          </cell>
          <cell r="N144">
            <v>0</v>
          </cell>
          <cell r="O144">
            <v>245.11748446749993</v>
          </cell>
          <cell r="P144">
            <v>749.55393913499995</v>
          </cell>
          <cell r="Q144">
            <v>2119.8067964030001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2648.4101105499999</v>
          </cell>
          <cell r="DH144">
            <v>0</v>
          </cell>
          <cell r="DI144">
            <v>2648.4101105499999</v>
          </cell>
          <cell r="DJ144">
            <v>221.79169244000005</v>
          </cell>
          <cell r="DK144">
            <v>951.39924857999995</v>
          </cell>
          <cell r="DL144">
            <v>1337.37306115</v>
          </cell>
          <cell r="DM144">
            <v>137.84610837999995</v>
          </cell>
          <cell r="DN144">
            <v>7232.8990647759756</v>
          </cell>
          <cell r="DS144">
            <v>221.07634505263158</v>
          </cell>
          <cell r="DT144">
            <v>970.22431536842123</v>
          </cell>
          <cell r="DU144">
            <v>982.58513645830863</v>
          </cell>
          <cell r="DV144">
            <v>5059.0132678966138</v>
          </cell>
          <cell r="DW144">
            <v>5059.0132678966138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3466.8500087699999</v>
          </cell>
          <cell r="ED144">
            <v>36.684146650000002</v>
          </cell>
          <cell r="EE144">
            <v>1997.2028118200003</v>
          </cell>
          <cell r="EF144">
            <v>1190.2507855899999</v>
          </cell>
          <cell r="EG144">
            <v>242.71226471</v>
          </cell>
          <cell r="EH144">
            <v>210.02252780000003</v>
          </cell>
          <cell r="EI144">
            <v>3.2610385900000001</v>
          </cell>
          <cell r="EJ144">
            <v>51.45580812</v>
          </cell>
          <cell r="EK144">
            <v>131.85455195</v>
          </cell>
          <cell r="EL144">
            <v>23.451129139999999</v>
          </cell>
          <cell r="EM144">
            <v>921.71309960000008</v>
          </cell>
          <cell r="EN144">
            <v>14.308171959999999</v>
          </cell>
          <cell r="EO144">
            <v>284.17694648000003</v>
          </cell>
          <cell r="EP144">
            <v>537.84153619999995</v>
          </cell>
          <cell r="EQ144">
            <v>85.386444959999992</v>
          </cell>
          <cell r="ER144">
            <v>933.33469089999994</v>
          </cell>
          <cell r="ES144">
            <v>7.9436274600000001</v>
          </cell>
          <cell r="ET144">
            <v>776.0449337099999</v>
          </cell>
          <cell r="EU144">
            <v>97.98565576</v>
          </cell>
          <cell r="EV144">
            <v>51.360473970000008</v>
          </cell>
          <cell r="EW144">
            <v>1401.7796904700001</v>
          </cell>
          <cell r="EX144">
            <v>11.171308639999999</v>
          </cell>
          <cell r="EY144">
            <v>885.52512351000007</v>
          </cell>
          <cell r="EZ144">
            <v>422.56904168</v>
          </cell>
          <cell r="FA144">
            <v>82.514216639999972</v>
          </cell>
          <cell r="FB144">
            <v>1401.7796904700001</v>
          </cell>
          <cell r="FC144">
            <v>11.171308639999999</v>
          </cell>
          <cell r="FD144">
            <v>885.52512351000007</v>
          </cell>
          <cell r="FE144">
            <v>422.56904168</v>
          </cell>
          <cell r="FF144">
            <v>82.514216639999972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410.43100000000004</v>
          </cell>
          <cell r="FQ144">
            <v>0</v>
          </cell>
          <cell r="FR144">
            <v>1452.1193482625131</v>
          </cell>
          <cell r="FS144">
            <v>1310.5793482625131</v>
          </cell>
          <cell r="FT144">
            <v>73.739999999999995</v>
          </cell>
          <cell r="FU144">
            <v>67.8</v>
          </cell>
          <cell r="FV144">
            <v>123369</v>
          </cell>
          <cell r="FW144">
            <v>0</v>
          </cell>
          <cell r="FX144">
            <v>123369</v>
          </cell>
          <cell r="FZ144">
            <v>758.40588715000001</v>
          </cell>
          <cell r="GA144">
            <v>0</v>
          </cell>
          <cell r="GB144">
            <v>14.109</v>
          </cell>
          <cell r="GC144">
            <v>0</v>
          </cell>
          <cell r="GD144">
            <v>323.55900000000003</v>
          </cell>
          <cell r="GE144">
            <v>323.55900000000003</v>
          </cell>
          <cell r="GF144">
            <v>0</v>
          </cell>
          <cell r="GG144">
            <v>0</v>
          </cell>
          <cell r="GH144">
            <v>5039</v>
          </cell>
          <cell r="GI144">
            <v>0</v>
          </cell>
          <cell r="GJ144">
            <v>5039</v>
          </cell>
          <cell r="GK144">
            <v>3254.0160665748567</v>
          </cell>
          <cell r="GL144">
            <v>0</v>
          </cell>
          <cell r="GM144">
            <v>148.66199999999998</v>
          </cell>
          <cell r="GN144">
            <v>0</v>
          </cell>
          <cell r="GO144">
            <v>719.05332527825828</v>
          </cell>
          <cell r="GP144">
            <v>657.83932527825834</v>
          </cell>
          <cell r="GQ144">
            <v>0</v>
          </cell>
          <cell r="GR144">
            <v>61.213999999999999</v>
          </cell>
          <cell r="GS144">
            <v>2276</v>
          </cell>
          <cell r="GT144">
            <v>0</v>
          </cell>
          <cell r="GU144">
            <v>2276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0</v>
          </cell>
          <cell r="HS144">
            <v>0</v>
          </cell>
          <cell r="HT144">
            <v>0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0</v>
          </cell>
          <cell r="IA144">
            <v>0</v>
          </cell>
          <cell r="IB144">
            <v>0</v>
          </cell>
          <cell r="IC144">
            <v>3254.0160665748567</v>
          </cell>
          <cell r="ID144">
            <v>0</v>
          </cell>
          <cell r="IE144">
            <v>148.66199999999998</v>
          </cell>
          <cell r="IF144">
            <v>0</v>
          </cell>
          <cell r="IG144">
            <v>719.05332527825828</v>
          </cell>
          <cell r="IH144">
            <v>657.83932527825834</v>
          </cell>
          <cell r="II144">
            <v>0</v>
          </cell>
          <cell r="IJ144">
            <v>61.213999999999999</v>
          </cell>
          <cell r="IK144">
            <v>2276</v>
          </cell>
          <cell r="IL144">
            <v>0</v>
          </cell>
          <cell r="IM144">
            <v>2276</v>
          </cell>
          <cell r="IN144">
            <v>3254.0160665748567</v>
          </cell>
          <cell r="IO144">
            <v>0</v>
          </cell>
          <cell r="IP144">
            <v>148.66199999999998</v>
          </cell>
          <cell r="IQ144">
            <v>0</v>
          </cell>
          <cell r="IR144">
            <v>719.05332527825828</v>
          </cell>
          <cell r="IS144">
            <v>657.83932527825834</v>
          </cell>
          <cell r="IT144">
            <v>0</v>
          </cell>
          <cell r="IU144">
            <v>61.213999999999999</v>
          </cell>
          <cell r="IV144">
            <v>2276</v>
          </cell>
          <cell r="IW144">
            <v>0</v>
          </cell>
          <cell r="IX144">
            <v>2276</v>
          </cell>
          <cell r="IY144">
            <v>3464.8544089900006</v>
          </cell>
          <cell r="IZ144">
            <v>0</v>
          </cell>
          <cell r="JA144">
            <v>158.99700000000001</v>
          </cell>
          <cell r="JB144">
            <v>0</v>
          </cell>
          <cell r="JC144">
            <v>698.12799999999993</v>
          </cell>
          <cell r="JD144">
            <v>638.42799999999988</v>
          </cell>
          <cell r="JE144">
            <v>0</v>
          </cell>
          <cell r="JF144">
            <v>59.7</v>
          </cell>
          <cell r="JG144">
            <v>4800</v>
          </cell>
          <cell r="JH144">
            <v>0</v>
          </cell>
          <cell r="JI144">
            <v>4800</v>
          </cell>
          <cell r="JJ144">
            <v>166.82267041</v>
          </cell>
          <cell r="JK144">
            <v>0</v>
          </cell>
          <cell r="JL144">
            <v>7.0890000000000004</v>
          </cell>
          <cell r="JM144">
            <v>0</v>
          </cell>
          <cell r="JN144">
            <v>126.196</v>
          </cell>
          <cell r="JO144">
            <v>126.196</v>
          </cell>
          <cell r="JP144">
            <v>0</v>
          </cell>
          <cell r="JQ144">
            <v>0</v>
          </cell>
          <cell r="JR144">
            <v>1</v>
          </cell>
          <cell r="JS144">
            <v>0</v>
          </cell>
          <cell r="JT144">
            <v>1</v>
          </cell>
          <cell r="JU144">
            <v>342.77081932999999</v>
          </cell>
          <cell r="JV144">
            <v>0</v>
          </cell>
          <cell r="JW144">
            <v>17.832999999999998</v>
          </cell>
          <cell r="JX144">
            <v>0</v>
          </cell>
          <cell r="JY144">
            <v>250.94800000000001</v>
          </cell>
          <cell r="JZ144">
            <v>250.94800000000001</v>
          </cell>
          <cell r="KA144">
            <v>0</v>
          </cell>
          <cell r="KB144">
            <v>0</v>
          </cell>
          <cell r="KC144">
            <v>32</v>
          </cell>
          <cell r="KD144">
            <v>0</v>
          </cell>
          <cell r="KE144">
            <v>32</v>
          </cell>
          <cell r="KF144">
            <v>694.4617517800001</v>
          </cell>
          <cell r="KG144">
            <v>0</v>
          </cell>
          <cell r="KH144">
            <v>91.14</v>
          </cell>
          <cell r="KI144">
            <v>0</v>
          </cell>
          <cell r="KJ144">
            <v>184.57</v>
          </cell>
          <cell r="KK144">
            <v>184.57</v>
          </cell>
          <cell r="KL144">
            <v>0</v>
          </cell>
          <cell r="KM144">
            <v>0</v>
          </cell>
          <cell r="KN144">
            <v>40</v>
          </cell>
          <cell r="KO144">
            <v>0</v>
          </cell>
          <cell r="KP144">
            <v>40</v>
          </cell>
          <cell r="KQ144">
            <v>2260.7991674700006</v>
          </cell>
          <cell r="KR144">
            <v>0</v>
          </cell>
          <cell r="KS144">
            <v>42.935000000000002</v>
          </cell>
          <cell r="KT144">
            <v>0</v>
          </cell>
          <cell r="KU144">
            <v>136.41400000000002</v>
          </cell>
          <cell r="KV144">
            <v>76.713999999999999</v>
          </cell>
          <cell r="KW144">
            <v>0</v>
          </cell>
          <cell r="KX144">
            <v>59.7</v>
          </cell>
          <cell r="KY144">
            <v>4727</v>
          </cell>
          <cell r="KZ144">
            <v>0</v>
          </cell>
          <cell r="LA144">
            <v>4727</v>
          </cell>
          <cell r="LB144">
            <v>2260.7991674700006</v>
          </cell>
          <cell r="LC144">
            <v>0</v>
          </cell>
          <cell r="LD144">
            <v>42.935000000000002</v>
          </cell>
          <cell r="LE144">
            <v>0</v>
          </cell>
          <cell r="LF144">
            <v>136.41400000000002</v>
          </cell>
          <cell r="LG144">
            <v>76.713999999999999</v>
          </cell>
          <cell r="LH144">
            <v>0</v>
          </cell>
          <cell r="LI144">
            <v>59.7</v>
          </cell>
          <cell r="LJ144">
            <v>4727</v>
          </cell>
          <cell r="LK144">
            <v>0</v>
          </cell>
          <cell r="LL144">
            <v>4727</v>
          </cell>
          <cell r="LQ144">
            <v>0</v>
          </cell>
          <cell r="LR144">
            <v>165.4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19358.295430747363</v>
          </cell>
          <cell r="OV144">
            <v>1030.1889999999999</v>
          </cell>
          <cell r="OW144">
            <v>253.26600000000002</v>
          </cell>
          <cell r="OX144">
            <v>0</v>
          </cell>
          <cell r="OY144">
            <v>14426</v>
          </cell>
          <cell r="OZ144">
            <v>5437.2622816000003</v>
          </cell>
        </row>
        <row r="145">
          <cell r="A145" t="str">
            <v>Г</v>
          </cell>
          <cell r="B145" t="str">
            <v>1.3.1.2</v>
          </cell>
          <cell r="C145" t="str">
            <v>Реконструкция линий связи и телекоммуникационных систем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3932.6022027855006</v>
          </cell>
          <cell r="K145">
            <v>0</v>
          </cell>
          <cell r="L145">
            <v>3932.6022027855006</v>
          </cell>
          <cell r="M145">
            <v>818.12398278000001</v>
          </cell>
          <cell r="N145">
            <v>0</v>
          </cell>
          <cell r="O145">
            <v>245.11748446749993</v>
          </cell>
          <cell r="P145">
            <v>749.55393913499995</v>
          </cell>
          <cell r="Q145">
            <v>2119.8067964030001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2648.4101105499999</v>
          </cell>
          <cell r="DH145">
            <v>0</v>
          </cell>
          <cell r="DI145">
            <v>2648.4101105499999</v>
          </cell>
          <cell r="DJ145">
            <v>221.79169244000005</v>
          </cell>
          <cell r="DK145">
            <v>951.39924857999995</v>
          </cell>
          <cell r="DL145">
            <v>1337.37306115</v>
          </cell>
          <cell r="DM145">
            <v>137.84610837999995</v>
          </cell>
          <cell r="DN145">
            <v>7232.8990647759756</v>
          </cell>
          <cell r="DS145">
            <v>221.07634505263158</v>
          </cell>
          <cell r="DT145">
            <v>970.22431536842123</v>
          </cell>
          <cell r="DU145">
            <v>982.58513645830863</v>
          </cell>
          <cell r="DV145">
            <v>5059.0132678966138</v>
          </cell>
          <cell r="DW145">
            <v>5059.0132678966138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3466.8500087699999</v>
          </cell>
          <cell r="ED145">
            <v>36.684146650000002</v>
          </cell>
          <cell r="EE145">
            <v>1997.2028118200003</v>
          </cell>
          <cell r="EF145">
            <v>1190.2507855899999</v>
          </cell>
          <cell r="EG145">
            <v>242.71226471</v>
          </cell>
          <cell r="EH145">
            <v>210.02252780000003</v>
          </cell>
          <cell r="EI145">
            <v>3.2610385900000001</v>
          </cell>
          <cell r="EJ145">
            <v>51.45580812</v>
          </cell>
          <cell r="EK145">
            <v>131.85455195</v>
          </cell>
          <cell r="EL145">
            <v>23.451129139999999</v>
          </cell>
          <cell r="EM145">
            <v>921.71309960000008</v>
          </cell>
          <cell r="EN145">
            <v>14.308171959999999</v>
          </cell>
          <cell r="EO145">
            <v>284.17694648000003</v>
          </cell>
          <cell r="EP145">
            <v>537.84153619999995</v>
          </cell>
          <cell r="EQ145">
            <v>85.386444959999992</v>
          </cell>
          <cell r="ER145">
            <v>933.33469089999994</v>
          </cell>
          <cell r="ES145">
            <v>7.9436274600000001</v>
          </cell>
          <cell r="ET145">
            <v>776.0449337099999</v>
          </cell>
          <cell r="EU145">
            <v>97.98565576</v>
          </cell>
          <cell r="EV145">
            <v>51.360473970000008</v>
          </cell>
          <cell r="EW145">
            <v>1401.7796904700001</v>
          </cell>
          <cell r="EX145">
            <v>11.171308639999999</v>
          </cell>
          <cell r="EY145">
            <v>885.52512351000007</v>
          </cell>
          <cell r="EZ145">
            <v>422.56904168</v>
          </cell>
          <cell r="FA145">
            <v>82.514216639999972</v>
          </cell>
          <cell r="FB145">
            <v>1401.7796904700001</v>
          </cell>
          <cell r="FC145">
            <v>11.171308639999999</v>
          </cell>
          <cell r="FD145">
            <v>885.52512351000007</v>
          </cell>
          <cell r="FE145">
            <v>422.56904168</v>
          </cell>
          <cell r="FF145">
            <v>82.514216639999972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410.43100000000004</v>
          </cell>
          <cell r="FQ145">
            <v>0</v>
          </cell>
          <cell r="FR145">
            <v>1452.1193482625131</v>
          </cell>
          <cell r="FS145">
            <v>1310.5793482625131</v>
          </cell>
          <cell r="FT145">
            <v>73.739999999999995</v>
          </cell>
          <cell r="FU145">
            <v>67.8</v>
          </cell>
          <cell r="FV145">
            <v>123369</v>
          </cell>
          <cell r="FW145">
            <v>0</v>
          </cell>
          <cell r="FX145">
            <v>123369</v>
          </cell>
          <cell r="FZ145">
            <v>758.40588715000001</v>
          </cell>
          <cell r="GA145">
            <v>0</v>
          </cell>
          <cell r="GB145">
            <v>14.109</v>
          </cell>
          <cell r="GC145">
            <v>0</v>
          </cell>
          <cell r="GD145">
            <v>323.55900000000003</v>
          </cell>
          <cell r="GE145">
            <v>323.55900000000003</v>
          </cell>
          <cell r="GF145">
            <v>0</v>
          </cell>
          <cell r="GG145">
            <v>0</v>
          </cell>
          <cell r="GH145">
            <v>5039</v>
          </cell>
          <cell r="GI145">
            <v>0</v>
          </cell>
          <cell r="GJ145">
            <v>5039</v>
          </cell>
          <cell r="GK145">
            <v>3254.0160665748567</v>
          </cell>
          <cell r="GL145">
            <v>0</v>
          </cell>
          <cell r="GM145">
            <v>148.66199999999998</v>
          </cell>
          <cell r="GN145">
            <v>0</v>
          </cell>
          <cell r="GO145">
            <v>719.05332527825828</v>
          </cell>
          <cell r="GP145">
            <v>657.83932527825834</v>
          </cell>
          <cell r="GQ145">
            <v>0</v>
          </cell>
          <cell r="GR145">
            <v>61.213999999999999</v>
          </cell>
          <cell r="GS145">
            <v>2276</v>
          </cell>
          <cell r="GT145">
            <v>0</v>
          </cell>
          <cell r="GU145">
            <v>2276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0</v>
          </cell>
          <cell r="HS145">
            <v>0</v>
          </cell>
          <cell r="HT145">
            <v>0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0</v>
          </cell>
          <cell r="IA145">
            <v>0</v>
          </cell>
          <cell r="IB145">
            <v>0</v>
          </cell>
          <cell r="IC145">
            <v>3254.0160665748567</v>
          </cell>
          <cell r="ID145">
            <v>0</v>
          </cell>
          <cell r="IE145">
            <v>148.66199999999998</v>
          </cell>
          <cell r="IF145">
            <v>0</v>
          </cell>
          <cell r="IG145">
            <v>719.05332527825828</v>
          </cell>
          <cell r="IH145">
            <v>657.83932527825834</v>
          </cell>
          <cell r="II145">
            <v>0</v>
          </cell>
          <cell r="IJ145">
            <v>61.213999999999999</v>
          </cell>
          <cell r="IK145">
            <v>2276</v>
          </cell>
          <cell r="IL145">
            <v>0</v>
          </cell>
          <cell r="IM145">
            <v>2276</v>
          </cell>
          <cell r="IN145">
            <v>3254.0160665748567</v>
          </cell>
          <cell r="IO145">
            <v>0</v>
          </cell>
          <cell r="IP145">
            <v>148.66199999999998</v>
          </cell>
          <cell r="IQ145">
            <v>0</v>
          </cell>
          <cell r="IR145">
            <v>719.05332527825828</v>
          </cell>
          <cell r="IS145">
            <v>657.83932527825834</v>
          </cell>
          <cell r="IT145">
            <v>0</v>
          </cell>
          <cell r="IU145">
            <v>61.213999999999999</v>
          </cell>
          <cell r="IV145">
            <v>2276</v>
          </cell>
          <cell r="IW145">
            <v>0</v>
          </cell>
          <cell r="IX145">
            <v>2276</v>
          </cell>
          <cell r="IY145">
            <v>3464.8544089900006</v>
          </cell>
          <cell r="IZ145">
            <v>0</v>
          </cell>
          <cell r="JA145">
            <v>158.99700000000001</v>
          </cell>
          <cell r="JB145">
            <v>0</v>
          </cell>
          <cell r="JC145">
            <v>698.12799999999993</v>
          </cell>
          <cell r="JD145">
            <v>638.42799999999988</v>
          </cell>
          <cell r="JE145">
            <v>0</v>
          </cell>
          <cell r="JF145">
            <v>59.7</v>
          </cell>
          <cell r="JG145">
            <v>4800</v>
          </cell>
          <cell r="JH145">
            <v>0</v>
          </cell>
          <cell r="JI145">
            <v>4800</v>
          </cell>
          <cell r="JJ145">
            <v>166.82267041</v>
          </cell>
          <cell r="JK145">
            <v>0</v>
          </cell>
          <cell r="JL145">
            <v>7.0890000000000004</v>
          </cell>
          <cell r="JM145">
            <v>0</v>
          </cell>
          <cell r="JN145">
            <v>126.196</v>
          </cell>
          <cell r="JO145">
            <v>126.196</v>
          </cell>
          <cell r="JP145">
            <v>0</v>
          </cell>
          <cell r="JQ145">
            <v>0</v>
          </cell>
          <cell r="JR145">
            <v>1</v>
          </cell>
          <cell r="JS145">
            <v>0</v>
          </cell>
          <cell r="JT145">
            <v>1</v>
          </cell>
          <cell r="JU145">
            <v>342.77081932999999</v>
          </cell>
          <cell r="JV145">
            <v>0</v>
          </cell>
          <cell r="JW145">
            <v>17.832999999999998</v>
          </cell>
          <cell r="JX145">
            <v>0</v>
          </cell>
          <cell r="JY145">
            <v>250.94800000000001</v>
          </cell>
          <cell r="JZ145">
            <v>250.94800000000001</v>
          </cell>
          <cell r="KA145">
            <v>0</v>
          </cell>
          <cell r="KB145">
            <v>0</v>
          </cell>
          <cell r="KC145">
            <v>32</v>
          </cell>
          <cell r="KD145">
            <v>0</v>
          </cell>
          <cell r="KE145">
            <v>32</v>
          </cell>
          <cell r="KF145">
            <v>694.4617517800001</v>
          </cell>
          <cell r="KG145">
            <v>0</v>
          </cell>
          <cell r="KH145">
            <v>91.14</v>
          </cell>
          <cell r="KI145">
            <v>0</v>
          </cell>
          <cell r="KJ145">
            <v>184.57</v>
          </cell>
          <cell r="KK145">
            <v>184.57</v>
          </cell>
          <cell r="KL145">
            <v>0</v>
          </cell>
          <cell r="KM145">
            <v>0</v>
          </cell>
          <cell r="KN145">
            <v>40</v>
          </cell>
          <cell r="KO145">
            <v>0</v>
          </cell>
          <cell r="KP145">
            <v>40</v>
          </cell>
          <cell r="KQ145">
            <v>2260.7991674700006</v>
          </cell>
          <cell r="KR145">
            <v>0</v>
          </cell>
          <cell r="KS145">
            <v>42.935000000000002</v>
          </cell>
          <cell r="KT145">
            <v>0</v>
          </cell>
          <cell r="KU145">
            <v>136.41400000000002</v>
          </cell>
          <cell r="KV145">
            <v>76.713999999999999</v>
          </cell>
          <cell r="KW145">
            <v>0</v>
          </cell>
          <cell r="KX145">
            <v>59.7</v>
          </cell>
          <cell r="KY145">
            <v>4727</v>
          </cell>
          <cell r="KZ145">
            <v>0</v>
          </cell>
          <cell r="LA145">
            <v>4727</v>
          </cell>
          <cell r="LB145">
            <v>2260.7991674700006</v>
          </cell>
          <cell r="LC145">
            <v>0</v>
          </cell>
          <cell r="LD145">
            <v>42.935000000000002</v>
          </cell>
          <cell r="LE145">
            <v>0</v>
          </cell>
          <cell r="LF145">
            <v>136.41400000000002</v>
          </cell>
          <cell r="LG145">
            <v>76.713999999999999</v>
          </cell>
          <cell r="LH145">
            <v>0</v>
          </cell>
          <cell r="LI145">
            <v>59.7</v>
          </cell>
          <cell r="LJ145">
            <v>4727</v>
          </cell>
          <cell r="LK145">
            <v>0</v>
          </cell>
          <cell r="LL145">
            <v>4727</v>
          </cell>
          <cell r="LQ145">
            <v>0</v>
          </cell>
          <cell r="LR145">
            <v>165.4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19358.295430747363</v>
          </cell>
          <cell r="OV145">
            <v>1030.1889999999999</v>
          </cell>
          <cell r="OW145">
            <v>253.26600000000002</v>
          </cell>
          <cell r="OX145">
            <v>0</v>
          </cell>
          <cell r="OY145">
            <v>14426</v>
          </cell>
          <cell r="OZ145">
            <v>5437.2622816000003</v>
          </cell>
        </row>
        <row r="146">
          <cell r="A146" t="str">
            <v>Г</v>
          </cell>
          <cell r="B146" t="str">
            <v>1.3.1.3</v>
          </cell>
          <cell r="C146" t="str">
            <v>Реконструкция информационно-вычислительных систем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3932.6022027855006</v>
          </cell>
          <cell r="K146">
            <v>0</v>
          </cell>
          <cell r="L146">
            <v>3932.6022027855006</v>
          </cell>
          <cell r="M146">
            <v>818.12398278000001</v>
          </cell>
          <cell r="N146">
            <v>0</v>
          </cell>
          <cell r="O146">
            <v>245.11748446749993</v>
          </cell>
          <cell r="P146">
            <v>749.55393913499995</v>
          </cell>
          <cell r="Q146">
            <v>2119.8067964030001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2648.4101105499999</v>
          </cell>
          <cell r="DH146">
            <v>0</v>
          </cell>
          <cell r="DI146">
            <v>2648.4101105499999</v>
          </cell>
          <cell r="DJ146">
            <v>221.79169244000005</v>
          </cell>
          <cell r="DK146">
            <v>951.39924857999995</v>
          </cell>
          <cell r="DL146">
            <v>1337.37306115</v>
          </cell>
          <cell r="DM146">
            <v>137.84610837999995</v>
          </cell>
          <cell r="DN146">
            <v>7232.8990647759756</v>
          </cell>
          <cell r="DS146">
            <v>221.07634505263158</v>
          </cell>
          <cell r="DT146">
            <v>970.22431536842123</v>
          </cell>
          <cell r="DU146">
            <v>982.58513645830863</v>
          </cell>
          <cell r="DV146">
            <v>5059.0132678966138</v>
          </cell>
          <cell r="DW146">
            <v>5059.0132678966138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3466.8500087699999</v>
          </cell>
          <cell r="ED146">
            <v>36.684146650000002</v>
          </cell>
          <cell r="EE146">
            <v>1997.2028118200003</v>
          </cell>
          <cell r="EF146">
            <v>1190.2507855899999</v>
          </cell>
          <cell r="EG146">
            <v>242.71226471</v>
          </cell>
          <cell r="EH146">
            <v>210.02252780000003</v>
          </cell>
          <cell r="EI146">
            <v>3.2610385900000001</v>
          </cell>
          <cell r="EJ146">
            <v>51.45580812</v>
          </cell>
          <cell r="EK146">
            <v>131.85455195</v>
          </cell>
          <cell r="EL146">
            <v>23.451129139999999</v>
          </cell>
          <cell r="EM146">
            <v>921.71309960000008</v>
          </cell>
          <cell r="EN146">
            <v>14.308171959999999</v>
          </cell>
          <cell r="EO146">
            <v>284.17694648000003</v>
          </cell>
          <cell r="EP146">
            <v>537.84153619999995</v>
          </cell>
          <cell r="EQ146">
            <v>85.386444959999992</v>
          </cell>
          <cell r="ER146">
            <v>933.33469089999994</v>
          </cell>
          <cell r="ES146">
            <v>7.9436274600000001</v>
          </cell>
          <cell r="ET146">
            <v>776.0449337099999</v>
          </cell>
          <cell r="EU146">
            <v>97.98565576</v>
          </cell>
          <cell r="EV146">
            <v>51.360473970000008</v>
          </cell>
          <cell r="EW146">
            <v>1401.7796904700001</v>
          </cell>
          <cell r="EX146">
            <v>11.171308639999999</v>
          </cell>
          <cell r="EY146">
            <v>885.52512351000007</v>
          </cell>
          <cell r="EZ146">
            <v>422.56904168</v>
          </cell>
          <cell r="FA146">
            <v>82.514216639999972</v>
          </cell>
          <cell r="FB146">
            <v>1401.7796904700001</v>
          </cell>
          <cell r="FC146">
            <v>11.171308639999999</v>
          </cell>
          <cell r="FD146">
            <v>885.52512351000007</v>
          </cell>
          <cell r="FE146">
            <v>422.56904168</v>
          </cell>
          <cell r="FF146">
            <v>82.514216639999972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410.43100000000004</v>
          </cell>
          <cell r="FQ146">
            <v>0</v>
          </cell>
          <cell r="FR146">
            <v>1452.1193482625131</v>
          </cell>
          <cell r="FS146">
            <v>1310.5793482625131</v>
          </cell>
          <cell r="FT146">
            <v>73.739999999999995</v>
          </cell>
          <cell r="FU146">
            <v>67.8</v>
          </cell>
          <cell r="FV146">
            <v>123369</v>
          </cell>
          <cell r="FW146">
            <v>0</v>
          </cell>
          <cell r="FX146">
            <v>123369</v>
          </cell>
          <cell r="FZ146">
            <v>758.40588715000001</v>
          </cell>
          <cell r="GA146">
            <v>0</v>
          </cell>
          <cell r="GB146">
            <v>14.109</v>
          </cell>
          <cell r="GC146">
            <v>0</v>
          </cell>
          <cell r="GD146">
            <v>323.55900000000003</v>
          </cell>
          <cell r="GE146">
            <v>323.55900000000003</v>
          </cell>
          <cell r="GF146">
            <v>0</v>
          </cell>
          <cell r="GG146">
            <v>0</v>
          </cell>
          <cell r="GH146">
            <v>5039</v>
          </cell>
          <cell r="GI146">
            <v>0</v>
          </cell>
          <cell r="GJ146">
            <v>5039</v>
          </cell>
          <cell r="GK146">
            <v>3254.0160665748567</v>
          </cell>
          <cell r="GL146">
            <v>0</v>
          </cell>
          <cell r="GM146">
            <v>148.66199999999998</v>
          </cell>
          <cell r="GN146">
            <v>0</v>
          </cell>
          <cell r="GO146">
            <v>719.05332527825828</v>
          </cell>
          <cell r="GP146">
            <v>657.83932527825834</v>
          </cell>
          <cell r="GQ146">
            <v>0</v>
          </cell>
          <cell r="GR146">
            <v>61.213999999999999</v>
          </cell>
          <cell r="GS146">
            <v>2276</v>
          </cell>
          <cell r="GT146">
            <v>0</v>
          </cell>
          <cell r="GU146">
            <v>2276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0</v>
          </cell>
          <cell r="HS146">
            <v>0</v>
          </cell>
          <cell r="HT146">
            <v>0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0</v>
          </cell>
          <cell r="IA146">
            <v>0</v>
          </cell>
          <cell r="IB146">
            <v>0</v>
          </cell>
          <cell r="IC146">
            <v>3254.0160665748567</v>
          </cell>
          <cell r="ID146">
            <v>0</v>
          </cell>
          <cell r="IE146">
            <v>148.66199999999998</v>
          </cell>
          <cell r="IF146">
            <v>0</v>
          </cell>
          <cell r="IG146">
            <v>719.05332527825828</v>
          </cell>
          <cell r="IH146">
            <v>657.83932527825834</v>
          </cell>
          <cell r="II146">
            <v>0</v>
          </cell>
          <cell r="IJ146">
            <v>61.213999999999999</v>
          </cell>
          <cell r="IK146">
            <v>2276</v>
          </cell>
          <cell r="IL146">
            <v>0</v>
          </cell>
          <cell r="IM146">
            <v>2276</v>
          </cell>
          <cell r="IN146">
            <v>3254.0160665748567</v>
          </cell>
          <cell r="IO146">
            <v>0</v>
          </cell>
          <cell r="IP146">
            <v>148.66199999999998</v>
          </cell>
          <cell r="IQ146">
            <v>0</v>
          </cell>
          <cell r="IR146">
            <v>719.05332527825828</v>
          </cell>
          <cell r="IS146">
            <v>657.83932527825834</v>
          </cell>
          <cell r="IT146">
            <v>0</v>
          </cell>
          <cell r="IU146">
            <v>61.213999999999999</v>
          </cell>
          <cell r="IV146">
            <v>2276</v>
          </cell>
          <cell r="IW146">
            <v>0</v>
          </cell>
          <cell r="IX146">
            <v>2276</v>
          </cell>
          <cell r="IY146">
            <v>3464.8544089900006</v>
          </cell>
          <cell r="IZ146">
            <v>0</v>
          </cell>
          <cell r="JA146">
            <v>158.99700000000001</v>
          </cell>
          <cell r="JB146">
            <v>0</v>
          </cell>
          <cell r="JC146">
            <v>698.12799999999993</v>
          </cell>
          <cell r="JD146">
            <v>638.42799999999988</v>
          </cell>
          <cell r="JE146">
            <v>0</v>
          </cell>
          <cell r="JF146">
            <v>59.7</v>
          </cell>
          <cell r="JG146">
            <v>4800</v>
          </cell>
          <cell r="JH146">
            <v>0</v>
          </cell>
          <cell r="JI146">
            <v>4800</v>
          </cell>
          <cell r="JJ146">
            <v>166.82267041</v>
          </cell>
          <cell r="JK146">
            <v>0</v>
          </cell>
          <cell r="JL146">
            <v>7.0890000000000004</v>
          </cell>
          <cell r="JM146">
            <v>0</v>
          </cell>
          <cell r="JN146">
            <v>126.196</v>
          </cell>
          <cell r="JO146">
            <v>126.196</v>
          </cell>
          <cell r="JP146">
            <v>0</v>
          </cell>
          <cell r="JQ146">
            <v>0</v>
          </cell>
          <cell r="JR146">
            <v>1</v>
          </cell>
          <cell r="JS146">
            <v>0</v>
          </cell>
          <cell r="JT146">
            <v>1</v>
          </cell>
          <cell r="JU146">
            <v>342.77081932999999</v>
          </cell>
          <cell r="JV146">
            <v>0</v>
          </cell>
          <cell r="JW146">
            <v>17.832999999999998</v>
          </cell>
          <cell r="JX146">
            <v>0</v>
          </cell>
          <cell r="JY146">
            <v>250.94800000000001</v>
          </cell>
          <cell r="JZ146">
            <v>250.94800000000001</v>
          </cell>
          <cell r="KA146">
            <v>0</v>
          </cell>
          <cell r="KB146">
            <v>0</v>
          </cell>
          <cell r="KC146">
            <v>32</v>
          </cell>
          <cell r="KD146">
            <v>0</v>
          </cell>
          <cell r="KE146">
            <v>32</v>
          </cell>
          <cell r="KF146">
            <v>694.4617517800001</v>
          </cell>
          <cell r="KG146">
            <v>0</v>
          </cell>
          <cell r="KH146">
            <v>91.14</v>
          </cell>
          <cell r="KI146">
            <v>0</v>
          </cell>
          <cell r="KJ146">
            <v>184.57</v>
          </cell>
          <cell r="KK146">
            <v>184.57</v>
          </cell>
          <cell r="KL146">
            <v>0</v>
          </cell>
          <cell r="KM146">
            <v>0</v>
          </cell>
          <cell r="KN146">
            <v>40</v>
          </cell>
          <cell r="KO146">
            <v>0</v>
          </cell>
          <cell r="KP146">
            <v>40</v>
          </cell>
          <cell r="KQ146">
            <v>2260.7991674700006</v>
          </cell>
          <cell r="KR146">
            <v>0</v>
          </cell>
          <cell r="KS146">
            <v>42.935000000000002</v>
          </cell>
          <cell r="KT146">
            <v>0</v>
          </cell>
          <cell r="KU146">
            <v>136.41400000000002</v>
          </cell>
          <cell r="KV146">
            <v>76.713999999999999</v>
          </cell>
          <cell r="KW146">
            <v>0</v>
          </cell>
          <cell r="KX146">
            <v>59.7</v>
          </cell>
          <cell r="KY146">
            <v>4727</v>
          </cell>
          <cell r="KZ146">
            <v>0</v>
          </cell>
          <cell r="LA146">
            <v>4727</v>
          </cell>
          <cell r="LB146">
            <v>2260.7991674700006</v>
          </cell>
          <cell r="LC146">
            <v>0</v>
          </cell>
          <cell r="LD146">
            <v>42.935000000000002</v>
          </cell>
          <cell r="LE146">
            <v>0</v>
          </cell>
          <cell r="LF146">
            <v>136.41400000000002</v>
          </cell>
          <cell r="LG146">
            <v>76.713999999999999</v>
          </cell>
          <cell r="LH146">
            <v>0</v>
          </cell>
          <cell r="LI146">
            <v>59.7</v>
          </cell>
          <cell r="LJ146">
            <v>4727</v>
          </cell>
          <cell r="LK146">
            <v>0</v>
          </cell>
          <cell r="LL146">
            <v>4727</v>
          </cell>
          <cell r="LQ146">
            <v>0</v>
          </cell>
          <cell r="LR146">
            <v>165.4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19358.295430747363</v>
          </cell>
          <cell r="OV146">
            <v>1030.1889999999999</v>
          </cell>
          <cell r="OW146">
            <v>253.26600000000002</v>
          </cell>
          <cell r="OX146">
            <v>0</v>
          </cell>
          <cell r="OY146">
            <v>14426</v>
          </cell>
          <cell r="OZ146">
            <v>5437.2622816000003</v>
          </cell>
        </row>
        <row r="147">
          <cell r="A147" t="str">
            <v>Г</v>
          </cell>
          <cell r="B147" t="str">
            <v>1.3.2</v>
          </cell>
          <cell r="C147" t="str">
            <v>Модернизация, техническое перевооружение, модификация,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3932.6022027855006</v>
          </cell>
          <cell r="K147">
            <v>0</v>
          </cell>
          <cell r="L147">
            <v>3932.6022027855006</v>
          </cell>
          <cell r="M147">
            <v>818.12398278000001</v>
          </cell>
          <cell r="N147">
            <v>0</v>
          </cell>
          <cell r="O147">
            <v>245.11748446749993</v>
          </cell>
          <cell r="P147">
            <v>749.55393913499995</v>
          </cell>
          <cell r="Q147">
            <v>2119.8067964030001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2648.4101105499999</v>
          </cell>
          <cell r="DH147">
            <v>0</v>
          </cell>
          <cell r="DI147">
            <v>2648.4101105499999</v>
          </cell>
          <cell r="DJ147">
            <v>221.79169244000005</v>
          </cell>
          <cell r="DK147">
            <v>951.39924857999995</v>
          </cell>
          <cell r="DL147">
            <v>1337.37306115</v>
          </cell>
          <cell r="DM147">
            <v>137.84610837999995</v>
          </cell>
          <cell r="DN147">
            <v>7232.8990647759756</v>
          </cell>
          <cell r="DS147">
            <v>221.07634505263158</v>
          </cell>
          <cell r="DT147">
            <v>970.22431536842123</v>
          </cell>
          <cell r="DU147">
            <v>982.58513645830863</v>
          </cell>
          <cell r="DV147">
            <v>5059.0132678966138</v>
          </cell>
          <cell r="DW147">
            <v>5059.0132678966138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3466.8500087699999</v>
          </cell>
          <cell r="ED147">
            <v>36.684146650000002</v>
          </cell>
          <cell r="EE147">
            <v>1997.2028118200003</v>
          </cell>
          <cell r="EF147">
            <v>1190.2507855899999</v>
          </cell>
          <cell r="EG147">
            <v>242.71226471</v>
          </cell>
          <cell r="EH147">
            <v>210.02252780000003</v>
          </cell>
          <cell r="EI147">
            <v>3.2610385900000001</v>
          </cell>
          <cell r="EJ147">
            <v>51.45580812</v>
          </cell>
          <cell r="EK147">
            <v>131.85455195</v>
          </cell>
          <cell r="EL147">
            <v>23.451129139999999</v>
          </cell>
          <cell r="EM147">
            <v>921.71309960000008</v>
          </cell>
          <cell r="EN147">
            <v>14.308171959999999</v>
          </cell>
          <cell r="EO147">
            <v>284.17694648000003</v>
          </cell>
          <cell r="EP147">
            <v>537.84153619999995</v>
          </cell>
          <cell r="EQ147">
            <v>85.386444959999992</v>
          </cell>
          <cell r="ER147">
            <v>933.33469089999994</v>
          </cell>
          <cell r="ES147">
            <v>7.9436274600000001</v>
          </cell>
          <cell r="ET147">
            <v>776.0449337099999</v>
          </cell>
          <cell r="EU147">
            <v>97.98565576</v>
          </cell>
          <cell r="EV147">
            <v>51.360473970000008</v>
          </cell>
          <cell r="EW147">
            <v>1401.7796904700001</v>
          </cell>
          <cell r="EX147">
            <v>11.171308639999999</v>
          </cell>
          <cell r="EY147">
            <v>885.52512351000007</v>
          </cell>
          <cell r="EZ147">
            <v>422.56904168</v>
          </cell>
          <cell r="FA147">
            <v>82.514216639999972</v>
          </cell>
          <cell r="FB147">
            <v>1401.7796904700001</v>
          </cell>
          <cell r="FC147">
            <v>11.171308639999999</v>
          </cell>
          <cell r="FD147">
            <v>885.52512351000007</v>
          </cell>
          <cell r="FE147">
            <v>422.56904168</v>
          </cell>
          <cell r="FF147">
            <v>82.514216639999972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410.43100000000004</v>
          </cell>
          <cell r="FQ147">
            <v>0</v>
          </cell>
          <cell r="FR147">
            <v>1452.1193482625131</v>
          </cell>
          <cell r="FS147">
            <v>1310.5793482625131</v>
          </cell>
          <cell r="FT147">
            <v>73.739999999999995</v>
          </cell>
          <cell r="FU147">
            <v>67.8</v>
          </cell>
          <cell r="FV147">
            <v>123369</v>
          </cell>
          <cell r="FW147">
            <v>0</v>
          </cell>
          <cell r="FX147">
            <v>123369</v>
          </cell>
          <cell r="FZ147">
            <v>758.40588715000001</v>
          </cell>
          <cell r="GA147">
            <v>0</v>
          </cell>
          <cell r="GB147">
            <v>14.109</v>
          </cell>
          <cell r="GC147">
            <v>0</v>
          </cell>
          <cell r="GD147">
            <v>323.55900000000003</v>
          </cell>
          <cell r="GE147">
            <v>323.55900000000003</v>
          </cell>
          <cell r="GF147">
            <v>0</v>
          </cell>
          <cell r="GG147">
            <v>0</v>
          </cell>
          <cell r="GH147">
            <v>5039</v>
          </cell>
          <cell r="GI147">
            <v>0</v>
          </cell>
          <cell r="GJ147">
            <v>5039</v>
          </cell>
          <cell r="GK147">
            <v>3254.0160665748567</v>
          </cell>
          <cell r="GL147">
            <v>0</v>
          </cell>
          <cell r="GM147">
            <v>148.66199999999998</v>
          </cell>
          <cell r="GN147">
            <v>0</v>
          </cell>
          <cell r="GO147">
            <v>719.05332527825828</v>
          </cell>
          <cell r="GP147">
            <v>657.83932527825834</v>
          </cell>
          <cell r="GQ147">
            <v>0</v>
          </cell>
          <cell r="GR147">
            <v>61.213999999999999</v>
          </cell>
          <cell r="GS147">
            <v>2276</v>
          </cell>
          <cell r="GT147">
            <v>0</v>
          </cell>
          <cell r="GU147">
            <v>2276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0</v>
          </cell>
          <cell r="HS147">
            <v>0</v>
          </cell>
          <cell r="HT147">
            <v>0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0</v>
          </cell>
          <cell r="IA147">
            <v>0</v>
          </cell>
          <cell r="IB147">
            <v>0</v>
          </cell>
          <cell r="IC147">
            <v>3254.0160665748567</v>
          </cell>
          <cell r="ID147">
            <v>0</v>
          </cell>
          <cell r="IE147">
            <v>148.66199999999998</v>
          </cell>
          <cell r="IF147">
            <v>0</v>
          </cell>
          <cell r="IG147">
            <v>719.05332527825828</v>
          </cell>
          <cell r="IH147">
            <v>657.83932527825834</v>
          </cell>
          <cell r="II147">
            <v>0</v>
          </cell>
          <cell r="IJ147">
            <v>61.213999999999999</v>
          </cell>
          <cell r="IK147">
            <v>2276</v>
          </cell>
          <cell r="IL147">
            <v>0</v>
          </cell>
          <cell r="IM147">
            <v>2276</v>
          </cell>
          <cell r="IN147">
            <v>3254.0160665748567</v>
          </cell>
          <cell r="IO147">
            <v>0</v>
          </cell>
          <cell r="IP147">
            <v>148.66199999999998</v>
          </cell>
          <cell r="IQ147">
            <v>0</v>
          </cell>
          <cell r="IR147">
            <v>719.05332527825828</v>
          </cell>
          <cell r="IS147">
            <v>657.83932527825834</v>
          </cell>
          <cell r="IT147">
            <v>0</v>
          </cell>
          <cell r="IU147">
            <v>61.213999999999999</v>
          </cell>
          <cell r="IV147">
            <v>2276</v>
          </cell>
          <cell r="IW147">
            <v>0</v>
          </cell>
          <cell r="IX147">
            <v>2276</v>
          </cell>
          <cell r="IY147">
            <v>3464.8544089900006</v>
          </cell>
          <cell r="IZ147">
            <v>0</v>
          </cell>
          <cell r="JA147">
            <v>158.99700000000001</v>
          </cell>
          <cell r="JB147">
            <v>0</v>
          </cell>
          <cell r="JC147">
            <v>698.12799999999993</v>
          </cell>
          <cell r="JD147">
            <v>638.42799999999988</v>
          </cell>
          <cell r="JE147">
            <v>0</v>
          </cell>
          <cell r="JF147">
            <v>59.7</v>
          </cell>
          <cell r="JG147">
            <v>4800</v>
          </cell>
          <cell r="JH147">
            <v>0</v>
          </cell>
          <cell r="JI147">
            <v>4800</v>
          </cell>
          <cell r="JJ147">
            <v>166.82267041</v>
          </cell>
          <cell r="JK147">
            <v>0</v>
          </cell>
          <cell r="JL147">
            <v>7.0890000000000004</v>
          </cell>
          <cell r="JM147">
            <v>0</v>
          </cell>
          <cell r="JN147">
            <v>126.196</v>
          </cell>
          <cell r="JO147">
            <v>126.196</v>
          </cell>
          <cell r="JP147">
            <v>0</v>
          </cell>
          <cell r="JQ147">
            <v>0</v>
          </cell>
          <cell r="JR147">
            <v>1</v>
          </cell>
          <cell r="JS147">
            <v>0</v>
          </cell>
          <cell r="JT147">
            <v>1</v>
          </cell>
          <cell r="JU147">
            <v>342.77081932999999</v>
          </cell>
          <cell r="JV147">
            <v>0</v>
          </cell>
          <cell r="JW147">
            <v>17.832999999999998</v>
          </cell>
          <cell r="JX147">
            <v>0</v>
          </cell>
          <cell r="JY147">
            <v>250.94800000000001</v>
          </cell>
          <cell r="JZ147">
            <v>250.94800000000001</v>
          </cell>
          <cell r="KA147">
            <v>0</v>
          </cell>
          <cell r="KB147">
            <v>0</v>
          </cell>
          <cell r="KC147">
            <v>32</v>
          </cell>
          <cell r="KD147">
            <v>0</v>
          </cell>
          <cell r="KE147">
            <v>32</v>
          </cell>
          <cell r="KF147">
            <v>694.4617517800001</v>
          </cell>
          <cell r="KG147">
            <v>0</v>
          </cell>
          <cell r="KH147">
            <v>91.14</v>
          </cell>
          <cell r="KI147">
            <v>0</v>
          </cell>
          <cell r="KJ147">
            <v>184.57</v>
          </cell>
          <cell r="KK147">
            <v>184.57</v>
          </cell>
          <cell r="KL147">
            <v>0</v>
          </cell>
          <cell r="KM147">
            <v>0</v>
          </cell>
          <cell r="KN147">
            <v>40</v>
          </cell>
          <cell r="KO147">
            <v>0</v>
          </cell>
          <cell r="KP147">
            <v>40</v>
          </cell>
          <cell r="KQ147">
            <v>2260.7991674700006</v>
          </cell>
          <cell r="KR147">
            <v>0</v>
          </cell>
          <cell r="KS147">
            <v>42.935000000000002</v>
          </cell>
          <cell r="KT147">
            <v>0</v>
          </cell>
          <cell r="KU147">
            <v>136.41400000000002</v>
          </cell>
          <cell r="KV147">
            <v>76.713999999999999</v>
          </cell>
          <cell r="KW147">
            <v>0</v>
          </cell>
          <cell r="KX147">
            <v>59.7</v>
          </cell>
          <cell r="KY147">
            <v>4727</v>
          </cell>
          <cell r="KZ147">
            <v>0</v>
          </cell>
          <cell r="LA147">
            <v>4727</v>
          </cell>
          <cell r="LB147">
            <v>2260.7991674700006</v>
          </cell>
          <cell r="LC147">
            <v>0</v>
          </cell>
          <cell r="LD147">
            <v>42.935000000000002</v>
          </cell>
          <cell r="LE147">
            <v>0</v>
          </cell>
          <cell r="LF147">
            <v>136.41400000000002</v>
          </cell>
          <cell r="LG147">
            <v>76.713999999999999</v>
          </cell>
          <cell r="LH147">
            <v>0</v>
          </cell>
          <cell r="LI147">
            <v>59.7</v>
          </cell>
          <cell r="LJ147">
            <v>4727</v>
          </cell>
          <cell r="LK147">
            <v>0</v>
          </cell>
          <cell r="LL147">
            <v>4727</v>
          </cell>
          <cell r="LQ147">
            <v>0</v>
          </cell>
          <cell r="LR147">
            <v>165.4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19358.295430747363</v>
          </cell>
          <cell r="OV147">
            <v>1030.1889999999999</v>
          </cell>
          <cell r="OW147">
            <v>253.26600000000002</v>
          </cell>
          <cell r="OX147">
            <v>0</v>
          </cell>
          <cell r="OY147">
            <v>14426</v>
          </cell>
          <cell r="OZ147">
            <v>5437.2622816000003</v>
          </cell>
        </row>
        <row r="148">
          <cell r="A148" t="str">
            <v>Г</v>
          </cell>
          <cell r="B148" t="str">
            <v>1.3.2.1</v>
          </cell>
          <cell r="C148" t="str">
            <v>Модернизация, техническое перевооружение зданий (сооружений)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3932.6022027855006</v>
          </cell>
          <cell r="K148">
            <v>0</v>
          </cell>
          <cell r="L148">
            <v>3932.6022027855006</v>
          </cell>
          <cell r="M148">
            <v>818.12398278000001</v>
          </cell>
          <cell r="N148">
            <v>0</v>
          </cell>
          <cell r="O148">
            <v>245.11748446749993</v>
          </cell>
          <cell r="P148">
            <v>749.55393913499995</v>
          </cell>
          <cell r="Q148">
            <v>2119.8067964030001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2648.4101105499999</v>
          </cell>
          <cell r="DH148">
            <v>0</v>
          </cell>
          <cell r="DI148">
            <v>2648.4101105499999</v>
          </cell>
          <cell r="DJ148">
            <v>221.79169244000005</v>
          </cell>
          <cell r="DK148">
            <v>951.39924857999995</v>
          </cell>
          <cell r="DL148">
            <v>1337.37306115</v>
          </cell>
          <cell r="DM148">
            <v>137.84610837999995</v>
          </cell>
          <cell r="DN148">
            <v>7232.8990647759756</v>
          </cell>
          <cell r="DS148">
            <v>221.07634505263158</v>
          </cell>
          <cell r="DT148">
            <v>970.22431536842123</v>
          </cell>
          <cell r="DU148">
            <v>982.58513645830863</v>
          </cell>
          <cell r="DV148">
            <v>5059.0132678966138</v>
          </cell>
          <cell r="DW148">
            <v>5059.0132678966138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3466.8500087699999</v>
          </cell>
          <cell r="ED148">
            <v>36.684146650000002</v>
          </cell>
          <cell r="EE148">
            <v>1997.2028118200003</v>
          </cell>
          <cell r="EF148">
            <v>1190.2507855899999</v>
          </cell>
          <cell r="EG148">
            <v>242.71226471</v>
          </cell>
          <cell r="EH148">
            <v>210.02252780000003</v>
          </cell>
          <cell r="EI148">
            <v>3.2610385900000001</v>
          </cell>
          <cell r="EJ148">
            <v>51.45580812</v>
          </cell>
          <cell r="EK148">
            <v>131.85455195</v>
          </cell>
          <cell r="EL148">
            <v>23.451129139999999</v>
          </cell>
          <cell r="EM148">
            <v>921.71309960000008</v>
          </cell>
          <cell r="EN148">
            <v>14.308171959999999</v>
          </cell>
          <cell r="EO148">
            <v>284.17694648000003</v>
          </cell>
          <cell r="EP148">
            <v>537.84153619999995</v>
          </cell>
          <cell r="EQ148">
            <v>85.386444959999992</v>
          </cell>
          <cell r="ER148">
            <v>933.33469089999994</v>
          </cell>
          <cell r="ES148">
            <v>7.9436274600000001</v>
          </cell>
          <cell r="ET148">
            <v>776.0449337099999</v>
          </cell>
          <cell r="EU148">
            <v>97.98565576</v>
          </cell>
          <cell r="EV148">
            <v>51.360473970000008</v>
          </cell>
          <cell r="EW148">
            <v>1401.7796904700001</v>
          </cell>
          <cell r="EX148">
            <v>11.171308639999999</v>
          </cell>
          <cell r="EY148">
            <v>885.52512351000007</v>
          </cell>
          <cell r="EZ148">
            <v>422.56904168</v>
          </cell>
          <cell r="FA148">
            <v>82.514216639999972</v>
          </cell>
          <cell r="FB148">
            <v>1401.7796904700001</v>
          </cell>
          <cell r="FC148">
            <v>11.171308639999999</v>
          </cell>
          <cell r="FD148">
            <v>885.52512351000007</v>
          </cell>
          <cell r="FE148">
            <v>422.56904168</v>
          </cell>
          <cell r="FF148">
            <v>82.514216639999972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410.43100000000004</v>
          </cell>
          <cell r="FQ148">
            <v>0</v>
          </cell>
          <cell r="FR148">
            <v>1452.1193482625131</v>
          </cell>
          <cell r="FS148">
            <v>1310.5793482625131</v>
          </cell>
          <cell r="FT148">
            <v>73.739999999999995</v>
          </cell>
          <cell r="FU148">
            <v>67.8</v>
          </cell>
          <cell r="FV148">
            <v>123369</v>
          </cell>
          <cell r="FW148">
            <v>0</v>
          </cell>
          <cell r="FX148">
            <v>123369</v>
          </cell>
          <cell r="FZ148">
            <v>758.40588715000001</v>
          </cell>
          <cell r="GA148">
            <v>0</v>
          </cell>
          <cell r="GB148">
            <v>14.109</v>
          </cell>
          <cell r="GC148">
            <v>0</v>
          </cell>
          <cell r="GD148">
            <v>323.55900000000003</v>
          </cell>
          <cell r="GE148">
            <v>323.55900000000003</v>
          </cell>
          <cell r="GF148">
            <v>0</v>
          </cell>
          <cell r="GG148">
            <v>0</v>
          </cell>
          <cell r="GH148">
            <v>5039</v>
          </cell>
          <cell r="GI148">
            <v>0</v>
          </cell>
          <cell r="GJ148">
            <v>5039</v>
          </cell>
          <cell r="GK148">
            <v>3254.0160665748567</v>
          </cell>
          <cell r="GL148">
            <v>0</v>
          </cell>
          <cell r="GM148">
            <v>148.66199999999998</v>
          </cell>
          <cell r="GN148">
            <v>0</v>
          </cell>
          <cell r="GO148">
            <v>719.05332527825828</v>
          </cell>
          <cell r="GP148">
            <v>657.83932527825834</v>
          </cell>
          <cell r="GQ148">
            <v>0</v>
          </cell>
          <cell r="GR148">
            <v>61.213999999999999</v>
          </cell>
          <cell r="GS148">
            <v>2276</v>
          </cell>
          <cell r="GT148">
            <v>0</v>
          </cell>
          <cell r="GU148">
            <v>2276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0</v>
          </cell>
          <cell r="HS148">
            <v>0</v>
          </cell>
          <cell r="HT148">
            <v>0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0</v>
          </cell>
          <cell r="IA148">
            <v>0</v>
          </cell>
          <cell r="IB148">
            <v>0</v>
          </cell>
          <cell r="IC148">
            <v>3254.0160665748567</v>
          </cell>
          <cell r="ID148">
            <v>0</v>
          </cell>
          <cell r="IE148">
            <v>148.66199999999998</v>
          </cell>
          <cell r="IF148">
            <v>0</v>
          </cell>
          <cell r="IG148">
            <v>719.05332527825828</v>
          </cell>
          <cell r="IH148">
            <v>657.83932527825834</v>
          </cell>
          <cell r="II148">
            <v>0</v>
          </cell>
          <cell r="IJ148">
            <v>61.213999999999999</v>
          </cell>
          <cell r="IK148">
            <v>2276</v>
          </cell>
          <cell r="IL148">
            <v>0</v>
          </cell>
          <cell r="IM148">
            <v>2276</v>
          </cell>
          <cell r="IN148">
            <v>3254.0160665748567</v>
          </cell>
          <cell r="IO148">
            <v>0</v>
          </cell>
          <cell r="IP148">
            <v>148.66199999999998</v>
          </cell>
          <cell r="IQ148">
            <v>0</v>
          </cell>
          <cell r="IR148">
            <v>719.05332527825828</v>
          </cell>
          <cell r="IS148">
            <v>657.83932527825834</v>
          </cell>
          <cell r="IT148">
            <v>0</v>
          </cell>
          <cell r="IU148">
            <v>61.213999999999999</v>
          </cell>
          <cell r="IV148">
            <v>2276</v>
          </cell>
          <cell r="IW148">
            <v>0</v>
          </cell>
          <cell r="IX148">
            <v>2276</v>
          </cell>
          <cell r="IY148">
            <v>3464.8544089900006</v>
          </cell>
          <cell r="IZ148">
            <v>0</v>
          </cell>
          <cell r="JA148">
            <v>158.99700000000001</v>
          </cell>
          <cell r="JB148">
            <v>0</v>
          </cell>
          <cell r="JC148">
            <v>698.12799999999993</v>
          </cell>
          <cell r="JD148">
            <v>638.42799999999988</v>
          </cell>
          <cell r="JE148">
            <v>0</v>
          </cell>
          <cell r="JF148">
            <v>59.7</v>
          </cell>
          <cell r="JG148">
            <v>4800</v>
          </cell>
          <cell r="JH148">
            <v>0</v>
          </cell>
          <cell r="JI148">
            <v>4800</v>
          </cell>
          <cell r="JJ148">
            <v>166.82267041</v>
          </cell>
          <cell r="JK148">
            <v>0</v>
          </cell>
          <cell r="JL148">
            <v>7.0890000000000004</v>
          </cell>
          <cell r="JM148">
            <v>0</v>
          </cell>
          <cell r="JN148">
            <v>126.196</v>
          </cell>
          <cell r="JO148">
            <v>126.196</v>
          </cell>
          <cell r="JP148">
            <v>0</v>
          </cell>
          <cell r="JQ148">
            <v>0</v>
          </cell>
          <cell r="JR148">
            <v>1</v>
          </cell>
          <cell r="JS148">
            <v>0</v>
          </cell>
          <cell r="JT148">
            <v>1</v>
          </cell>
          <cell r="JU148">
            <v>342.77081932999999</v>
          </cell>
          <cell r="JV148">
            <v>0</v>
          </cell>
          <cell r="JW148">
            <v>17.832999999999998</v>
          </cell>
          <cell r="JX148">
            <v>0</v>
          </cell>
          <cell r="JY148">
            <v>250.94800000000001</v>
          </cell>
          <cell r="JZ148">
            <v>250.94800000000001</v>
          </cell>
          <cell r="KA148">
            <v>0</v>
          </cell>
          <cell r="KB148">
            <v>0</v>
          </cell>
          <cell r="KC148">
            <v>32</v>
          </cell>
          <cell r="KD148">
            <v>0</v>
          </cell>
          <cell r="KE148">
            <v>32</v>
          </cell>
          <cell r="KF148">
            <v>694.4617517800001</v>
          </cell>
          <cell r="KG148">
            <v>0</v>
          </cell>
          <cell r="KH148">
            <v>91.14</v>
          </cell>
          <cell r="KI148">
            <v>0</v>
          </cell>
          <cell r="KJ148">
            <v>184.57</v>
          </cell>
          <cell r="KK148">
            <v>184.57</v>
          </cell>
          <cell r="KL148">
            <v>0</v>
          </cell>
          <cell r="KM148">
            <v>0</v>
          </cell>
          <cell r="KN148">
            <v>40</v>
          </cell>
          <cell r="KO148">
            <v>0</v>
          </cell>
          <cell r="KP148">
            <v>40</v>
          </cell>
          <cell r="KQ148">
            <v>2260.7991674700006</v>
          </cell>
          <cell r="KR148">
            <v>0</v>
          </cell>
          <cell r="KS148">
            <v>42.935000000000002</v>
          </cell>
          <cell r="KT148">
            <v>0</v>
          </cell>
          <cell r="KU148">
            <v>136.41400000000002</v>
          </cell>
          <cell r="KV148">
            <v>76.713999999999999</v>
          </cell>
          <cell r="KW148">
            <v>0</v>
          </cell>
          <cell r="KX148">
            <v>59.7</v>
          </cell>
          <cell r="KY148">
            <v>4727</v>
          </cell>
          <cell r="KZ148">
            <v>0</v>
          </cell>
          <cell r="LA148">
            <v>4727</v>
          </cell>
          <cell r="LB148">
            <v>2260.7991674700006</v>
          </cell>
          <cell r="LC148">
            <v>0</v>
          </cell>
          <cell r="LD148">
            <v>42.935000000000002</v>
          </cell>
          <cell r="LE148">
            <v>0</v>
          </cell>
          <cell r="LF148">
            <v>136.41400000000002</v>
          </cell>
          <cell r="LG148">
            <v>76.713999999999999</v>
          </cell>
          <cell r="LH148">
            <v>0</v>
          </cell>
          <cell r="LI148">
            <v>59.7</v>
          </cell>
          <cell r="LJ148">
            <v>4727</v>
          </cell>
          <cell r="LK148">
            <v>0</v>
          </cell>
          <cell r="LL148">
            <v>4727</v>
          </cell>
          <cell r="LQ148">
            <v>0</v>
          </cell>
          <cell r="LR148">
            <v>165.4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19358.295430747363</v>
          </cell>
          <cell r="OV148">
            <v>1030.1889999999999</v>
          </cell>
          <cell r="OW148">
            <v>253.26600000000002</v>
          </cell>
          <cell r="OX148">
            <v>0</v>
          </cell>
          <cell r="OY148">
            <v>14426</v>
          </cell>
          <cell r="OZ148">
            <v>5437.2622816000003</v>
          </cell>
        </row>
        <row r="149">
          <cell r="A149" t="str">
            <v>Г</v>
          </cell>
          <cell r="B149" t="str">
            <v>1.3.2.1.1</v>
          </cell>
          <cell r="C149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3932.6022027855006</v>
          </cell>
          <cell r="K149">
            <v>0</v>
          </cell>
          <cell r="L149">
            <v>3932.6022027855006</v>
          </cell>
          <cell r="M149">
            <v>818.12398278000001</v>
          </cell>
          <cell r="N149">
            <v>0</v>
          </cell>
          <cell r="O149">
            <v>245.11748446749993</v>
          </cell>
          <cell r="P149">
            <v>749.55393913499995</v>
          </cell>
          <cell r="Q149">
            <v>2119.8067964030001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2648.4101105499999</v>
          </cell>
          <cell r="DH149">
            <v>0</v>
          </cell>
          <cell r="DI149">
            <v>2648.4101105499999</v>
          </cell>
          <cell r="DJ149">
            <v>221.79169244000005</v>
          </cell>
          <cell r="DK149">
            <v>951.39924857999995</v>
          </cell>
          <cell r="DL149">
            <v>1337.37306115</v>
          </cell>
          <cell r="DM149">
            <v>137.84610837999995</v>
          </cell>
          <cell r="DN149">
            <v>7232.8990647759756</v>
          </cell>
          <cell r="DS149">
            <v>221.07634505263158</v>
          </cell>
          <cell r="DT149">
            <v>970.22431536842123</v>
          </cell>
          <cell r="DU149">
            <v>982.58513645830863</v>
          </cell>
          <cell r="DV149">
            <v>5059.0132678966138</v>
          </cell>
          <cell r="DW149">
            <v>5059.0132678966138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3466.8500087699999</v>
          </cell>
          <cell r="ED149">
            <v>36.684146650000002</v>
          </cell>
          <cell r="EE149">
            <v>1997.2028118200003</v>
          </cell>
          <cell r="EF149">
            <v>1190.2507855899999</v>
          </cell>
          <cell r="EG149">
            <v>242.71226471</v>
          </cell>
          <cell r="EH149">
            <v>210.02252780000003</v>
          </cell>
          <cell r="EI149">
            <v>3.2610385900000001</v>
          </cell>
          <cell r="EJ149">
            <v>51.45580812</v>
          </cell>
          <cell r="EK149">
            <v>131.85455195</v>
          </cell>
          <cell r="EL149">
            <v>23.451129139999999</v>
          </cell>
          <cell r="EM149">
            <v>921.71309960000008</v>
          </cell>
          <cell r="EN149">
            <v>14.308171959999999</v>
          </cell>
          <cell r="EO149">
            <v>284.17694648000003</v>
          </cell>
          <cell r="EP149">
            <v>537.84153619999995</v>
          </cell>
          <cell r="EQ149">
            <v>85.386444959999992</v>
          </cell>
          <cell r="ER149">
            <v>933.33469089999994</v>
          </cell>
          <cell r="ES149">
            <v>7.9436274600000001</v>
          </cell>
          <cell r="ET149">
            <v>776.0449337099999</v>
          </cell>
          <cell r="EU149">
            <v>97.98565576</v>
          </cell>
          <cell r="EV149">
            <v>51.360473970000008</v>
          </cell>
          <cell r="EW149">
            <v>1401.7796904700001</v>
          </cell>
          <cell r="EX149">
            <v>11.171308639999999</v>
          </cell>
          <cell r="EY149">
            <v>885.52512351000007</v>
          </cell>
          <cell r="EZ149">
            <v>422.56904168</v>
          </cell>
          <cell r="FA149">
            <v>82.514216639999972</v>
          </cell>
          <cell r="FB149">
            <v>1401.7796904700001</v>
          </cell>
          <cell r="FC149">
            <v>11.171308639999999</v>
          </cell>
          <cell r="FD149">
            <v>885.52512351000007</v>
          </cell>
          <cell r="FE149">
            <v>422.56904168</v>
          </cell>
          <cell r="FF149">
            <v>82.514216639999972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410.43100000000004</v>
          </cell>
          <cell r="FQ149">
            <v>0</v>
          </cell>
          <cell r="FR149">
            <v>1452.1193482625131</v>
          </cell>
          <cell r="FS149">
            <v>1310.5793482625131</v>
          </cell>
          <cell r="FT149">
            <v>73.739999999999995</v>
          </cell>
          <cell r="FU149">
            <v>67.8</v>
          </cell>
          <cell r="FV149">
            <v>123369</v>
          </cell>
          <cell r="FW149">
            <v>0</v>
          </cell>
          <cell r="FX149">
            <v>123369</v>
          </cell>
          <cell r="FZ149">
            <v>758.40588715000001</v>
          </cell>
          <cell r="GA149">
            <v>0</v>
          </cell>
          <cell r="GB149">
            <v>14.109</v>
          </cell>
          <cell r="GC149">
            <v>0</v>
          </cell>
          <cell r="GD149">
            <v>323.55900000000003</v>
          </cell>
          <cell r="GE149">
            <v>323.55900000000003</v>
          </cell>
          <cell r="GF149">
            <v>0</v>
          </cell>
          <cell r="GG149">
            <v>0</v>
          </cell>
          <cell r="GH149">
            <v>5039</v>
          </cell>
          <cell r="GI149">
            <v>0</v>
          </cell>
          <cell r="GJ149">
            <v>5039</v>
          </cell>
          <cell r="GK149">
            <v>3254.0160665748567</v>
          </cell>
          <cell r="GL149">
            <v>0</v>
          </cell>
          <cell r="GM149">
            <v>148.66199999999998</v>
          </cell>
          <cell r="GN149">
            <v>0</v>
          </cell>
          <cell r="GO149">
            <v>719.05332527825828</v>
          </cell>
          <cell r="GP149">
            <v>657.83932527825834</v>
          </cell>
          <cell r="GQ149">
            <v>0</v>
          </cell>
          <cell r="GR149">
            <v>61.213999999999999</v>
          </cell>
          <cell r="GS149">
            <v>2276</v>
          </cell>
          <cell r="GT149">
            <v>0</v>
          </cell>
          <cell r="GU149">
            <v>2276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0</v>
          </cell>
          <cell r="HS149">
            <v>0</v>
          </cell>
          <cell r="HT149">
            <v>0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0</v>
          </cell>
          <cell r="IA149">
            <v>0</v>
          </cell>
          <cell r="IB149">
            <v>0</v>
          </cell>
          <cell r="IC149">
            <v>3254.0160665748567</v>
          </cell>
          <cell r="ID149">
            <v>0</v>
          </cell>
          <cell r="IE149">
            <v>148.66199999999998</v>
          </cell>
          <cell r="IF149">
            <v>0</v>
          </cell>
          <cell r="IG149">
            <v>719.05332527825828</v>
          </cell>
          <cell r="IH149">
            <v>657.83932527825834</v>
          </cell>
          <cell r="II149">
            <v>0</v>
          </cell>
          <cell r="IJ149">
            <v>61.213999999999999</v>
          </cell>
          <cell r="IK149">
            <v>2276</v>
          </cell>
          <cell r="IL149">
            <v>0</v>
          </cell>
          <cell r="IM149">
            <v>2276</v>
          </cell>
          <cell r="IN149">
            <v>3254.0160665748567</v>
          </cell>
          <cell r="IO149">
            <v>0</v>
          </cell>
          <cell r="IP149">
            <v>148.66199999999998</v>
          </cell>
          <cell r="IQ149">
            <v>0</v>
          </cell>
          <cell r="IR149">
            <v>719.05332527825828</v>
          </cell>
          <cell r="IS149">
            <v>657.83932527825834</v>
          </cell>
          <cell r="IT149">
            <v>0</v>
          </cell>
          <cell r="IU149">
            <v>61.213999999999999</v>
          </cell>
          <cell r="IV149">
            <v>2276</v>
          </cell>
          <cell r="IW149">
            <v>0</v>
          </cell>
          <cell r="IX149">
            <v>2276</v>
          </cell>
          <cell r="IY149">
            <v>3464.8544089900006</v>
          </cell>
          <cell r="IZ149">
            <v>0</v>
          </cell>
          <cell r="JA149">
            <v>158.99700000000001</v>
          </cell>
          <cell r="JB149">
            <v>0</v>
          </cell>
          <cell r="JC149">
            <v>698.12799999999993</v>
          </cell>
          <cell r="JD149">
            <v>638.42799999999988</v>
          </cell>
          <cell r="JE149">
            <v>0</v>
          </cell>
          <cell r="JF149">
            <v>59.7</v>
          </cell>
          <cell r="JG149">
            <v>4800</v>
          </cell>
          <cell r="JH149">
            <v>0</v>
          </cell>
          <cell r="JI149">
            <v>4800</v>
          </cell>
          <cell r="JJ149">
            <v>166.82267041</v>
          </cell>
          <cell r="JK149">
            <v>0</v>
          </cell>
          <cell r="JL149">
            <v>7.0890000000000004</v>
          </cell>
          <cell r="JM149">
            <v>0</v>
          </cell>
          <cell r="JN149">
            <v>126.196</v>
          </cell>
          <cell r="JO149">
            <v>126.196</v>
          </cell>
          <cell r="JP149">
            <v>0</v>
          </cell>
          <cell r="JQ149">
            <v>0</v>
          </cell>
          <cell r="JR149">
            <v>1</v>
          </cell>
          <cell r="JS149">
            <v>0</v>
          </cell>
          <cell r="JT149">
            <v>1</v>
          </cell>
          <cell r="JU149">
            <v>342.77081932999999</v>
          </cell>
          <cell r="JV149">
            <v>0</v>
          </cell>
          <cell r="JW149">
            <v>17.832999999999998</v>
          </cell>
          <cell r="JX149">
            <v>0</v>
          </cell>
          <cell r="JY149">
            <v>250.94800000000001</v>
          </cell>
          <cell r="JZ149">
            <v>250.94800000000001</v>
          </cell>
          <cell r="KA149">
            <v>0</v>
          </cell>
          <cell r="KB149">
            <v>0</v>
          </cell>
          <cell r="KC149">
            <v>32</v>
          </cell>
          <cell r="KD149">
            <v>0</v>
          </cell>
          <cell r="KE149">
            <v>32</v>
          </cell>
          <cell r="KF149">
            <v>694.4617517800001</v>
          </cell>
          <cell r="KG149">
            <v>0</v>
          </cell>
          <cell r="KH149">
            <v>91.14</v>
          </cell>
          <cell r="KI149">
            <v>0</v>
          </cell>
          <cell r="KJ149">
            <v>184.57</v>
          </cell>
          <cell r="KK149">
            <v>184.57</v>
          </cell>
          <cell r="KL149">
            <v>0</v>
          </cell>
          <cell r="KM149">
            <v>0</v>
          </cell>
          <cell r="KN149">
            <v>40</v>
          </cell>
          <cell r="KO149">
            <v>0</v>
          </cell>
          <cell r="KP149">
            <v>40</v>
          </cell>
          <cell r="KQ149">
            <v>2260.7991674700006</v>
          </cell>
          <cell r="KR149">
            <v>0</v>
          </cell>
          <cell r="KS149">
            <v>42.935000000000002</v>
          </cell>
          <cell r="KT149">
            <v>0</v>
          </cell>
          <cell r="KU149">
            <v>136.41400000000002</v>
          </cell>
          <cell r="KV149">
            <v>76.713999999999999</v>
          </cell>
          <cell r="KW149">
            <v>0</v>
          </cell>
          <cell r="KX149">
            <v>59.7</v>
          </cell>
          <cell r="KY149">
            <v>4727</v>
          </cell>
          <cell r="KZ149">
            <v>0</v>
          </cell>
          <cell r="LA149">
            <v>4727</v>
          </cell>
          <cell r="LB149">
            <v>2260.7991674700006</v>
          </cell>
          <cell r="LC149">
            <v>0</v>
          </cell>
          <cell r="LD149">
            <v>42.935000000000002</v>
          </cell>
          <cell r="LE149">
            <v>0</v>
          </cell>
          <cell r="LF149">
            <v>136.41400000000002</v>
          </cell>
          <cell r="LG149">
            <v>76.713999999999999</v>
          </cell>
          <cell r="LH149">
            <v>0</v>
          </cell>
          <cell r="LI149">
            <v>59.7</v>
          </cell>
          <cell r="LJ149">
            <v>4727</v>
          </cell>
          <cell r="LK149">
            <v>0</v>
          </cell>
          <cell r="LL149">
            <v>4727</v>
          </cell>
          <cell r="LQ149">
            <v>0</v>
          </cell>
          <cell r="LR149">
            <v>165.4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19358.295430747363</v>
          </cell>
          <cell r="OV149">
            <v>1030.1889999999999</v>
          </cell>
          <cell r="OW149">
            <v>253.26600000000002</v>
          </cell>
          <cell r="OX149">
            <v>0</v>
          </cell>
          <cell r="OY149">
            <v>14426</v>
          </cell>
          <cell r="OZ149">
            <v>5437.2622816000003</v>
          </cell>
        </row>
        <row r="150">
          <cell r="A150" t="str">
            <v>Г</v>
          </cell>
          <cell r="B150" t="str">
            <v>1.3.2.1.2</v>
          </cell>
          <cell r="C150" t="str">
            <v>Модернизация, техническое перевооружение прочих объектов основных средств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3932.6022027855006</v>
          </cell>
          <cell r="K150">
            <v>0</v>
          </cell>
          <cell r="L150">
            <v>3932.6022027855006</v>
          </cell>
          <cell r="M150">
            <v>818.12398278000001</v>
          </cell>
          <cell r="N150">
            <v>0</v>
          </cell>
          <cell r="O150">
            <v>245.11748446749993</v>
          </cell>
          <cell r="P150">
            <v>749.55393913499995</v>
          </cell>
          <cell r="Q150">
            <v>2119.8067964030001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2648.4101105499999</v>
          </cell>
          <cell r="DH150">
            <v>0</v>
          </cell>
          <cell r="DI150">
            <v>2648.4101105499999</v>
          </cell>
          <cell r="DJ150">
            <v>221.79169244000005</v>
          </cell>
          <cell r="DK150">
            <v>951.39924857999995</v>
          </cell>
          <cell r="DL150">
            <v>1337.37306115</v>
          </cell>
          <cell r="DM150">
            <v>137.84610837999995</v>
          </cell>
          <cell r="DN150">
            <v>7232.8990647759756</v>
          </cell>
          <cell r="DS150">
            <v>221.07634505263158</v>
          </cell>
          <cell r="DT150">
            <v>970.22431536842123</v>
          </cell>
          <cell r="DU150">
            <v>982.58513645830863</v>
          </cell>
          <cell r="DV150">
            <v>5059.0132678966138</v>
          </cell>
          <cell r="DW150">
            <v>5059.0132678966138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3466.8500087699999</v>
          </cell>
          <cell r="ED150">
            <v>36.684146650000002</v>
          </cell>
          <cell r="EE150">
            <v>1997.2028118200003</v>
          </cell>
          <cell r="EF150">
            <v>1190.2507855899999</v>
          </cell>
          <cell r="EG150">
            <v>242.71226471</v>
          </cell>
          <cell r="EH150">
            <v>210.02252780000003</v>
          </cell>
          <cell r="EI150">
            <v>3.2610385900000001</v>
          </cell>
          <cell r="EJ150">
            <v>51.45580812</v>
          </cell>
          <cell r="EK150">
            <v>131.85455195</v>
          </cell>
          <cell r="EL150">
            <v>23.451129139999999</v>
          </cell>
          <cell r="EM150">
            <v>921.71309960000008</v>
          </cell>
          <cell r="EN150">
            <v>14.308171959999999</v>
          </cell>
          <cell r="EO150">
            <v>284.17694648000003</v>
          </cell>
          <cell r="EP150">
            <v>537.84153619999995</v>
          </cell>
          <cell r="EQ150">
            <v>85.386444959999992</v>
          </cell>
          <cell r="ER150">
            <v>933.33469089999994</v>
          </cell>
          <cell r="ES150">
            <v>7.9436274600000001</v>
          </cell>
          <cell r="ET150">
            <v>776.0449337099999</v>
          </cell>
          <cell r="EU150">
            <v>97.98565576</v>
          </cell>
          <cell r="EV150">
            <v>51.360473970000008</v>
          </cell>
          <cell r="EW150">
            <v>1401.7796904700001</v>
          </cell>
          <cell r="EX150">
            <v>11.171308639999999</v>
          </cell>
          <cell r="EY150">
            <v>885.52512351000007</v>
          </cell>
          <cell r="EZ150">
            <v>422.56904168</v>
          </cell>
          <cell r="FA150">
            <v>82.514216639999972</v>
          </cell>
          <cell r="FB150">
            <v>1401.7796904700001</v>
          </cell>
          <cell r="FC150">
            <v>11.171308639999999</v>
          </cell>
          <cell r="FD150">
            <v>885.52512351000007</v>
          </cell>
          <cell r="FE150">
            <v>422.56904168</v>
          </cell>
          <cell r="FF150">
            <v>82.514216639999972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410.43100000000004</v>
          </cell>
          <cell r="FQ150">
            <v>0</v>
          </cell>
          <cell r="FR150">
            <v>1452.1193482625131</v>
          </cell>
          <cell r="FS150">
            <v>1310.5793482625131</v>
          </cell>
          <cell r="FT150">
            <v>73.739999999999995</v>
          </cell>
          <cell r="FU150">
            <v>67.8</v>
          </cell>
          <cell r="FV150">
            <v>123369</v>
          </cell>
          <cell r="FW150">
            <v>0</v>
          </cell>
          <cell r="FX150">
            <v>123369</v>
          </cell>
          <cell r="FZ150">
            <v>758.40588715000001</v>
          </cell>
          <cell r="GA150">
            <v>0</v>
          </cell>
          <cell r="GB150">
            <v>14.109</v>
          </cell>
          <cell r="GC150">
            <v>0</v>
          </cell>
          <cell r="GD150">
            <v>323.55900000000003</v>
          </cell>
          <cell r="GE150">
            <v>323.55900000000003</v>
          </cell>
          <cell r="GF150">
            <v>0</v>
          </cell>
          <cell r="GG150">
            <v>0</v>
          </cell>
          <cell r="GH150">
            <v>5039</v>
          </cell>
          <cell r="GI150">
            <v>0</v>
          </cell>
          <cell r="GJ150">
            <v>5039</v>
          </cell>
          <cell r="GK150">
            <v>3254.0160665748567</v>
          </cell>
          <cell r="GL150">
            <v>0</v>
          </cell>
          <cell r="GM150">
            <v>148.66199999999998</v>
          </cell>
          <cell r="GN150">
            <v>0</v>
          </cell>
          <cell r="GO150">
            <v>719.05332527825828</v>
          </cell>
          <cell r="GP150">
            <v>657.83932527825834</v>
          </cell>
          <cell r="GQ150">
            <v>0</v>
          </cell>
          <cell r="GR150">
            <v>61.213999999999999</v>
          </cell>
          <cell r="GS150">
            <v>2276</v>
          </cell>
          <cell r="GT150">
            <v>0</v>
          </cell>
          <cell r="GU150">
            <v>2276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0</v>
          </cell>
          <cell r="HS150">
            <v>0</v>
          </cell>
          <cell r="HT150">
            <v>0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0</v>
          </cell>
          <cell r="IA150">
            <v>0</v>
          </cell>
          <cell r="IB150">
            <v>0</v>
          </cell>
          <cell r="IC150">
            <v>3254.0160665748567</v>
          </cell>
          <cell r="ID150">
            <v>0</v>
          </cell>
          <cell r="IE150">
            <v>148.66199999999998</v>
          </cell>
          <cell r="IF150">
            <v>0</v>
          </cell>
          <cell r="IG150">
            <v>719.05332527825828</v>
          </cell>
          <cell r="IH150">
            <v>657.83932527825834</v>
          </cell>
          <cell r="II150">
            <v>0</v>
          </cell>
          <cell r="IJ150">
            <v>61.213999999999999</v>
          </cell>
          <cell r="IK150">
            <v>2276</v>
          </cell>
          <cell r="IL150">
            <v>0</v>
          </cell>
          <cell r="IM150">
            <v>2276</v>
          </cell>
          <cell r="IN150">
            <v>3254.0160665748567</v>
          </cell>
          <cell r="IO150">
            <v>0</v>
          </cell>
          <cell r="IP150">
            <v>148.66199999999998</v>
          </cell>
          <cell r="IQ150">
            <v>0</v>
          </cell>
          <cell r="IR150">
            <v>719.05332527825828</v>
          </cell>
          <cell r="IS150">
            <v>657.83932527825834</v>
          </cell>
          <cell r="IT150">
            <v>0</v>
          </cell>
          <cell r="IU150">
            <v>61.213999999999999</v>
          </cell>
          <cell r="IV150">
            <v>2276</v>
          </cell>
          <cell r="IW150">
            <v>0</v>
          </cell>
          <cell r="IX150">
            <v>2276</v>
          </cell>
          <cell r="IY150">
            <v>3464.8544089900006</v>
          </cell>
          <cell r="IZ150">
            <v>0</v>
          </cell>
          <cell r="JA150">
            <v>158.99700000000001</v>
          </cell>
          <cell r="JB150">
            <v>0</v>
          </cell>
          <cell r="JC150">
            <v>698.12799999999993</v>
          </cell>
          <cell r="JD150">
            <v>638.42799999999988</v>
          </cell>
          <cell r="JE150">
            <v>0</v>
          </cell>
          <cell r="JF150">
            <v>59.7</v>
          </cell>
          <cell r="JG150">
            <v>4800</v>
          </cell>
          <cell r="JH150">
            <v>0</v>
          </cell>
          <cell r="JI150">
            <v>4800</v>
          </cell>
          <cell r="JJ150">
            <v>166.82267041</v>
          </cell>
          <cell r="JK150">
            <v>0</v>
          </cell>
          <cell r="JL150">
            <v>7.0890000000000004</v>
          </cell>
          <cell r="JM150">
            <v>0</v>
          </cell>
          <cell r="JN150">
            <v>126.196</v>
          </cell>
          <cell r="JO150">
            <v>126.196</v>
          </cell>
          <cell r="JP150">
            <v>0</v>
          </cell>
          <cell r="JQ150">
            <v>0</v>
          </cell>
          <cell r="JR150">
            <v>1</v>
          </cell>
          <cell r="JS150">
            <v>0</v>
          </cell>
          <cell r="JT150">
            <v>1</v>
          </cell>
          <cell r="JU150">
            <v>342.77081932999999</v>
          </cell>
          <cell r="JV150">
            <v>0</v>
          </cell>
          <cell r="JW150">
            <v>17.832999999999998</v>
          </cell>
          <cell r="JX150">
            <v>0</v>
          </cell>
          <cell r="JY150">
            <v>250.94800000000001</v>
          </cell>
          <cell r="JZ150">
            <v>250.94800000000001</v>
          </cell>
          <cell r="KA150">
            <v>0</v>
          </cell>
          <cell r="KB150">
            <v>0</v>
          </cell>
          <cell r="KC150">
            <v>32</v>
          </cell>
          <cell r="KD150">
            <v>0</v>
          </cell>
          <cell r="KE150">
            <v>32</v>
          </cell>
          <cell r="KF150">
            <v>694.4617517800001</v>
          </cell>
          <cell r="KG150">
            <v>0</v>
          </cell>
          <cell r="KH150">
            <v>91.14</v>
          </cell>
          <cell r="KI150">
            <v>0</v>
          </cell>
          <cell r="KJ150">
            <v>184.57</v>
          </cell>
          <cell r="KK150">
            <v>184.57</v>
          </cell>
          <cell r="KL150">
            <v>0</v>
          </cell>
          <cell r="KM150">
            <v>0</v>
          </cell>
          <cell r="KN150">
            <v>40</v>
          </cell>
          <cell r="KO150">
            <v>0</v>
          </cell>
          <cell r="KP150">
            <v>40</v>
          </cell>
          <cell r="KQ150">
            <v>2260.7991674700006</v>
          </cell>
          <cell r="KR150">
            <v>0</v>
          </cell>
          <cell r="KS150">
            <v>42.935000000000002</v>
          </cell>
          <cell r="KT150">
            <v>0</v>
          </cell>
          <cell r="KU150">
            <v>136.41400000000002</v>
          </cell>
          <cell r="KV150">
            <v>76.713999999999999</v>
          </cell>
          <cell r="KW150">
            <v>0</v>
          </cell>
          <cell r="KX150">
            <v>59.7</v>
          </cell>
          <cell r="KY150">
            <v>4727</v>
          </cell>
          <cell r="KZ150">
            <v>0</v>
          </cell>
          <cell r="LA150">
            <v>4727</v>
          </cell>
          <cell r="LB150">
            <v>2260.7991674700006</v>
          </cell>
          <cell r="LC150">
            <v>0</v>
          </cell>
          <cell r="LD150">
            <v>42.935000000000002</v>
          </cell>
          <cell r="LE150">
            <v>0</v>
          </cell>
          <cell r="LF150">
            <v>136.41400000000002</v>
          </cell>
          <cell r="LG150">
            <v>76.713999999999999</v>
          </cell>
          <cell r="LH150">
            <v>0</v>
          </cell>
          <cell r="LI150">
            <v>59.7</v>
          </cell>
          <cell r="LJ150">
            <v>4727</v>
          </cell>
          <cell r="LK150">
            <v>0</v>
          </cell>
          <cell r="LL150">
            <v>4727</v>
          </cell>
          <cell r="LQ150">
            <v>0</v>
          </cell>
          <cell r="LR150">
            <v>165.4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19358.295430747363</v>
          </cell>
          <cell r="OV150">
            <v>1030.1889999999999</v>
          </cell>
          <cell r="OW150">
            <v>253.26600000000002</v>
          </cell>
          <cell r="OX150">
            <v>0</v>
          </cell>
          <cell r="OY150">
            <v>14426</v>
          </cell>
          <cell r="OZ150">
            <v>5437.2622816000003</v>
          </cell>
        </row>
        <row r="151">
          <cell r="A151" t="str">
            <v>Г</v>
          </cell>
          <cell r="B151" t="str">
            <v>1.3.2.2</v>
          </cell>
          <cell r="C151" t="str">
            <v>Модернизация, техническое перевооружение линий связи и телекоммуникационных систем 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3932.6022027855006</v>
          </cell>
          <cell r="K151">
            <v>0</v>
          </cell>
          <cell r="L151">
            <v>3932.6022027855006</v>
          </cell>
          <cell r="M151">
            <v>818.12398278000001</v>
          </cell>
          <cell r="N151">
            <v>0</v>
          </cell>
          <cell r="O151">
            <v>245.11748446749993</v>
          </cell>
          <cell r="P151">
            <v>749.55393913499995</v>
          </cell>
          <cell r="Q151">
            <v>2119.8067964030001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2648.4101105499999</v>
          </cell>
          <cell r="DH151">
            <v>0</v>
          </cell>
          <cell r="DI151">
            <v>2648.4101105499999</v>
          </cell>
          <cell r="DJ151">
            <v>221.79169244000005</v>
          </cell>
          <cell r="DK151">
            <v>951.39924857999995</v>
          </cell>
          <cell r="DL151">
            <v>1337.37306115</v>
          </cell>
          <cell r="DM151">
            <v>137.84610837999995</v>
          </cell>
          <cell r="DN151">
            <v>7232.8990647759756</v>
          </cell>
          <cell r="DS151">
            <v>221.07634505263158</v>
          </cell>
          <cell r="DT151">
            <v>970.22431536842123</v>
          </cell>
          <cell r="DU151">
            <v>982.58513645830863</v>
          </cell>
          <cell r="DV151">
            <v>5059.0132678966138</v>
          </cell>
          <cell r="DW151">
            <v>5059.0132678966138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3466.8500087699999</v>
          </cell>
          <cell r="ED151">
            <v>36.684146650000002</v>
          </cell>
          <cell r="EE151">
            <v>1997.2028118200003</v>
          </cell>
          <cell r="EF151">
            <v>1190.2507855899999</v>
          </cell>
          <cell r="EG151">
            <v>242.71226471</v>
          </cell>
          <cell r="EH151">
            <v>210.02252780000003</v>
          </cell>
          <cell r="EI151">
            <v>3.2610385900000001</v>
          </cell>
          <cell r="EJ151">
            <v>51.45580812</v>
          </cell>
          <cell r="EK151">
            <v>131.85455195</v>
          </cell>
          <cell r="EL151">
            <v>23.451129139999999</v>
          </cell>
          <cell r="EM151">
            <v>921.71309960000008</v>
          </cell>
          <cell r="EN151">
            <v>14.308171959999999</v>
          </cell>
          <cell r="EO151">
            <v>284.17694648000003</v>
          </cell>
          <cell r="EP151">
            <v>537.84153619999995</v>
          </cell>
          <cell r="EQ151">
            <v>85.386444959999992</v>
          </cell>
          <cell r="ER151">
            <v>933.33469089999994</v>
          </cell>
          <cell r="ES151">
            <v>7.9436274600000001</v>
          </cell>
          <cell r="ET151">
            <v>776.0449337099999</v>
          </cell>
          <cell r="EU151">
            <v>97.98565576</v>
          </cell>
          <cell r="EV151">
            <v>51.360473970000008</v>
          </cell>
          <cell r="EW151">
            <v>1401.7796904700001</v>
          </cell>
          <cell r="EX151">
            <v>11.171308639999999</v>
          </cell>
          <cell r="EY151">
            <v>885.52512351000007</v>
          </cell>
          <cell r="EZ151">
            <v>422.56904168</v>
          </cell>
          <cell r="FA151">
            <v>82.514216639999972</v>
          </cell>
          <cell r="FB151">
            <v>1401.7796904700001</v>
          </cell>
          <cell r="FC151">
            <v>11.171308639999999</v>
          </cell>
          <cell r="FD151">
            <v>885.52512351000007</v>
          </cell>
          <cell r="FE151">
            <v>422.56904168</v>
          </cell>
          <cell r="FF151">
            <v>82.514216639999972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410.43100000000004</v>
          </cell>
          <cell r="FQ151">
            <v>0</v>
          </cell>
          <cell r="FR151">
            <v>1452.1193482625131</v>
          </cell>
          <cell r="FS151">
            <v>1310.5793482625131</v>
          </cell>
          <cell r="FT151">
            <v>73.739999999999995</v>
          </cell>
          <cell r="FU151">
            <v>67.8</v>
          </cell>
          <cell r="FV151">
            <v>123369</v>
          </cell>
          <cell r="FW151">
            <v>0</v>
          </cell>
          <cell r="FX151">
            <v>123369</v>
          </cell>
          <cell r="FZ151">
            <v>758.40588715000001</v>
          </cell>
          <cell r="GA151">
            <v>0</v>
          </cell>
          <cell r="GB151">
            <v>14.109</v>
          </cell>
          <cell r="GC151">
            <v>0</v>
          </cell>
          <cell r="GD151">
            <v>323.55900000000003</v>
          </cell>
          <cell r="GE151">
            <v>323.55900000000003</v>
          </cell>
          <cell r="GF151">
            <v>0</v>
          </cell>
          <cell r="GG151">
            <v>0</v>
          </cell>
          <cell r="GH151">
            <v>5039</v>
          </cell>
          <cell r="GI151">
            <v>0</v>
          </cell>
          <cell r="GJ151">
            <v>5039</v>
          </cell>
          <cell r="GK151">
            <v>3254.0160665748567</v>
          </cell>
          <cell r="GL151">
            <v>0</v>
          </cell>
          <cell r="GM151">
            <v>148.66199999999998</v>
          </cell>
          <cell r="GN151">
            <v>0</v>
          </cell>
          <cell r="GO151">
            <v>719.05332527825828</v>
          </cell>
          <cell r="GP151">
            <v>657.83932527825834</v>
          </cell>
          <cell r="GQ151">
            <v>0</v>
          </cell>
          <cell r="GR151">
            <v>61.213999999999999</v>
          </cell>
          <cell r="GS151">
            <v>2276</v>
          </cell>
          <cell r="GT151">
            <v>0</v>
          </cell>
          <cell r="GU151">
            <v>2276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0</v>
          </cell>
          <cell r="HS151">
            <v>0</v>
          </cell>
          <cell r="HT151">
            <v>0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0</v>
          </cell>
          <cell r="IA151">
            <v>0</v>
          </cell>
          <cell r="IB151">
            <v>0</v>
          </cell>
          <cell r="IC151">
            <v>3254.0160665748567</v>
          </cell>
          <cell r="ID151">
            <v>0</v>
          </cell>
          <cell r="IE151">
            <v>148.66199999999998</v>
          </cell>
          <cell r="IF151">
            <v>0</v>
          </cell>
          <cell r="IG151">
            <v>719.05332527825828</v>
          </cell>
          <cell r="IH151">
            <v>657.83932527825834</v>
          </cell>
          <cell r="II151">
            <v>0</v>
          </cell>
          <cell r="IJ151">
            <v>61.213999999999999</v>
          </cell>
          <cell r="IK151">
            <v>2276</v>
          </cell>
          <cell r="IL151">
            <v>0</v>
          </cell>
          <cell r="IM151">
            <v>2276</v>
          </cell>
          <cell r="IN151">
            <v>3254.0160665748567</v>
          </cell>
          <cell r="IO151">
            <v>0</v>
          </cell>
          <cell r="IP151">
            <v>148.66199999999998</v>
          </cell>
          <cell r="IQ151">
            <v>0</v>
          </cell>
          <cell r="IR151">
            <v>719.05332527825828</v>
          </cell>
          <cell r="IS151">
            <v>657.83932527825834</v>
          </cell>
          <cell r="IT151">
            <v>0</v>
          </cell>
          <cell r="IU151">
            <v>61.213999999999999</v>
          </cell>
          <cell r="IV151">
            <v>2276</v>
          </cell>
          <cell r="IW151">
            <v>0</v>
          </cell>
          <cell r="IX151">
            <v>2276</v>
          </cell>
          <cell r="IY151">
            <v>3464.8544089900006</v>
          </cell>
          <cell r="IZ151">
            <v>0</v>
          </cell>
          <cell r="JA151">
            <v>158.99700000000001</v>
          </cell>
          <cell r="JB151">
            <v>0</v>
          </cell>
          <cell r="JC151">
            <v>698.12799999999993</v>
          </cell>
          <cell r="JD151">
            <v>638.42799999999988</v>
          </cell>
          <cell r="JE151">
            <v>0</v>
          </cell>
          <cell r="JF151">
            <v>59.7</v>
          </cell>
          <cell r="JG151">
            <v>4800</v>
          </cell>
          <cell r="JH151">
            <v>0</v>
          </cell>
          <cell r="JI151">
            <v>4800</v>
          </cell>
          <cell r="JJ151">
            <v>166.82267041</v>
          </cell>
          <cell r="JK151">
            <v>0</v>
          </cell>
          <cell r="JL151">
            <v>7.0890000000000004</v>
          </cell>
          <cell r="JM151">
            <v>0</v>
          </cell>
          <cell r="JN151">
            <v>126.196</v>
          </cell>
          <cell r="JO151">
            <v>126.196</v>
          </cell>
          <cell r="JP151">
            <v>0</v>
          </cell>
          <cell r="JQ151">
            <v>0</v>
          </cell>
          <cell r="JR151">
            <v>1</v>
          </cell>
          <cell r="JS151">
            <v>0</v>
          </cell>
          <cell r="JT151">
            <v>1</v>
          </cell>
          <cell r="JU151">
            <v>342.77081932999999</v>
          </cell>
          <cell r="JV151">
            <v>0</v>
          </cell>
          <cell r="JW151">
            <v>17.832999999999998</v>
          </cell>
          <cell r="JX151">
            <v>0</v>
          </cell>
          <cell r="JY151">
            <v>250.94800000000001</v>
          </cell>
          <cell r="JZ151">
            <v>250.94800000000001</v>
          </cell>
          <cell r="KA151">
            <v>0</v>
          </cell>
          <cell r="KB151">
            <v>0</v>
          </cell>
          <cell r="KC151">
            <v>32</v>
          </cell>
          <cell r="KD151">
            <v>0</v>
          </cell>
          <cell r="KE151">
            <v>32</v>
          </cell>
          <cell r="KF151">
            <v>694.4617517800001</v>
          </cell>
          <cell r="KG151">
            <v>0</v>
          </cell>
          <cell r="KH151">
            <v>91.14</v>
          </cell>
          <cell r="KI151">
            <v>0</v>
          </cell>
          <cell r="KJ151">
            <v>184.57</v>
          </cell>
          <cell r="KK151">
            <v>184.57</v>
          </cell>
          <cell r="KL151">
            <v>0</v>
          </cell>
          <cell r="KM151">
            <v>0</v>
          </cell>
          <cell r="KN151">
            <v>40</v>
          </cell>
          <cell r="KO151">
            <v>0</v>
          </cell>
          <cell r="KP151">
            <v>40</v>
          </cell>
          <cell r="KQ151">
            <v>2260.7991674700006</v>
          </cell>
          <cell r="KR151">
            <v>0</v>
          </cell>
          <cell r="KS151">
            <v>42.935000000000002</v>
          </cell>
          <cell r="KT151">
            <v>0</v>
          </cell>
          <cell r="KU151">
            <v>136.41400000000002</v>
          </cell>
          <cell r="KV151">
            <v>76.713999999999999</v>
          </cell>
          <cell r="KW151">
            <v>0</v>
          </cell>
          <cell r="KX151">
            <v>59.7</v>
          </cell>
          <cell r="KY151">
            <v>4727</v>
          </cell>
          <cell r="KZ151">
            <v>0</v>
          </cell>
          <cell r="LA151">
            <v>4727</v>
          </cell>
          <cell r="LB151">
            <v>2260.7991674700006</v>
          </cell>
          <cell r="LC151">
            <v>0</v>
          </cell>
          <cell r="LD151">
            <v>42.935000000000002</v>
          </cell>
          <cell r="LE151">
            <v>0</v>
          </cell>
          <cell r="LF151">
            <v>136.41400000000002</v>
          </cell>
          <cell r="LG151">
            <v>76.713999999999999</v>
          </cell>
          <cell r="LH151">
            <v>0</v>
          </cell>
          <cell r="LI151">
            <v>59.7</v>
          </cell>
          <cell r="LJ151">
            <v>4727</v>
          </cell>
          <cell r="LK151">
            <v>0</v>
          </cell>
          <cell r="LL151">
            <v>4727</v>
          </cell>
          <cell r="LQ151">
            <v>0</v>
          </cell>
          <cell r="LR151">
            <v>165.4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19358.295430747363</v>
          </cell>
          <cell r="OV151">
            <v>1030.1889999999999</v>
          </cell>
          <cell r="OW151">
            <v>253.26600000000002</v>
          </cell>
          <cell r="OX151">
            <v>0</v>
          </cell>
          <cell r="OY151">
            <v>14426</v>
          </cell>
          <cell r="OZ151">
            <v>5437.2622816000003</v>
          </cell>
        </row>
        <row r="152">
          <cell r="A152" t="str">
            <v>Г</v>
          </cell>
          <cell r="B152" t="str">
            <v>1.3.2.3</v>
          </cell>
          <cell r="C152" t="str">
            <v>Модернизация, техническое перевооружение информационно-вычислительных систем всего, в том числе:</v>
          </cell>
          <cell r="D152" t="str">
            <v>Г</v>
          </cell>
          <cell r="E152">
            <v>0</v>
          </cell>
          <cell r="H152">
            <v>0</v>
          </cell>
          <cell r="J152">
            <v>3932.6022027855006</v>
          </cell>
          <cell r="K152">
            <v>0</v>
          </cell>
          <cell r="L152">
            <v>3932.6022027855006</v>
          </cell>
          <cell r="M152">
            <v>818.12398278000001</v>
          </cell>
          <cell r="N152">
            <v>0</v>
          </cell>
          <cell r="O152">
            <v>245.11748446749993</v>
          </cell>
          <cell r="P152">
            <v>749.55393913499995</v>
          </cell>
          <cell r="Q152">
            <v>2119.8067964030001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0</v>
          </cell>
          <cell r="DG152">
            <v>2648.4101105499999</v>
          </cell>
          <cell r="DH152">
            <v>0</v>
          </cell>
          <cell r="DI152">
            <v>2648.4101105499999</v>
          </cell>
          <cell r="DJ152">
            <v>221.79169244000005</v>
          </cell>
          <cell r="DK152">
            <v>951.39924857999995</v>
          </cell>
          <cell r="DL152">
            <v>1337.37306115</v>
          </cell>
          <cell r="DM152">
            <v>137.84610837999995</v>
          </cell>
          <cell r="DN152">
            <v>7232.8990647759756</v>
          </cell>
          <cell r="DS152">
            <v>221.07634505263158</v>
          </cell>
          <cell r="DT152">
            <v>970.22431536842123</v>
          </cell>
          <cell r="DU152">
            <v>982.58513645830863</v>
          </cell>
          <cell r="DV152">
            <v>5059.0132678966138</v>
          </cell>
          <cell r="DW152">
            <v>5059.0132678966138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3466.8500087699999</v>
          </cell>
          <cell r="ED152">
            <v>36.684146650000002</v>
          </cell>
          <cell r="EE152">
            <v>1997.2028118200003</v>
          </cell>
          <cell r="EF152">
            <v>1190.2507855899999</v>
          </cell>
          <cell r="EG152">
            <v>242.71226471</v>
          </cell>
          <cell r="EH152">
            <v>210.02252780000003</v>
          </cell>
          <cell r="EI152">
            <v>3.2610385900000001</v>
          </cell>
          <cell r="EJ152">
            <v>51.45580812</v>
          </cell>
          <cell r="EK152">
            <v>131.85455195</v>
          </cell>
          <cell r="EL152">
            <v>23.451129139999999</v>
          </cell>
          <cell r="EM152">
            <v>921.71309960000008</v>
          </cell>
          <cell r="EN152">
            <v>14.308171959999999</v>
          </cell>
          <cell r="EO152">
            <v>284.17694648000003</v>
          </cell>
          <cell r="EP152">
            <v>537.84153619999995</v>
          </cell>
          <cell r="EQ152">
            <v>85.386444959999992</v>
          </cell>
          <cell r="ER152">
            <v>933.33469089999994</v>
          </cell>
          <cell r="ES152">
            <v>7.9436274600000001</v>
          </cell>
          <cell r="ET152">
            <v>776.0449337099999</v>
          </cell>
          <cell r="EU152">
            <v>97.98565576</v>
          </cell>
          <cell r="EV152">
            <v>51.360473970000008</v>
          </cell>
          <cell r="EW152">
            <v>1401.7796904700001</v>
          </cell>
          <cell r="EX152">
            <v>11.171308639999999</v>
          </cell>
          <cell r="EY152">
            <v>885.52512351000007</v>
          </cell>
          <cell r="EZ152">
            <v>422.56904168</v>
          </cell>
          <cell r="FA152">
            <v>82.514216639999972</v>
          </cell>
          <cell r="FB152">
            <v>1401.7796904700001</v>
          </cell>
          <cell r="FC152">
            <v>11.171308639999999</v>
          </cell>
          <cell r="FD152">
            <v>885.52512351000007</v>
          </cell>
          <cell r="FE152">
            <v>422.56904168</v>
          </cell>
          <cell r="FF152">
            <v>82.514216639999972</v>
          </cell>
          <cell r="FG152" t="str">
            <v/>
          </cell>
          <cell r="FH152" t="str">
            <v/>
          </cell>
          <cell r="FI152" t="str">
            <v/>
          </cell>
          <cell r="FJ152" t="str">
            <v/>
          </cell>
          <cell r="FK152">
            <v>0</v>
          </cell>
          <cell r="FN152">
            <v>11773.071493446381</v>
          </cell>
          <cell r="FO152">
            <v>0</v>
          </cell>
          <cell r="FP152">
            <v>410.43100000000004</v>
          </cell>
          <cell r="FQ152">
            <v>0</v>
          </cell>
          <cell r="FR152">
            <v>1452.1193482625131</v>
          </cell>
          <cell r="FS152">
            <v>1310.5793482625131</v>
          </cell>
          <cell r="FT152">
            <v>73.739999999999995</v>
          </cell>
          <cell r="FU152">
            <v>67.8</v>
          </cell>
          <cell r="FV152">
            <v>123369</v>
          </cell>
          <cell r="FW152">
            <v>0</v>
          </cell>
          <cell r="FX152">
            <v>123369</v>
          </cell>
          <cell r="FZ152">
            <v>758.40588715000001</v>
          </cell>
          <cell r="GA152">
            <v>0</v>
          </cell>
          <cell r="GB152">
            <v>14.109</v>
          </cell>
          <cell r="GC152">
            <v>0</v>
          </cell>
          <cell r="GD152">
            <v>323.55900000000003</v>
          </cell>
          <cell r="GE152">
            <v>323.55900000000003</v>
          </cell>
          <cell r="GF152">
            <v>0</v>
          </cell>
          <cell r="GG152">
            <v>0</v>
          </cell>
          <cell r="GH152">
            <v>5039</v>
          </cell>
          <cell r="GI152">
            <v>0</v>
          </cell>
          <cell r="GJ152">
            <v>5039</v>
          </cell>
          <cell r="GK152">
            <v>3254.0160665748567</v>
          </cell>
          <cell r="GL152">
            <v>0</v>
          </cell>
          <cell r="GM152">
            <v>148.66199999999998</v>
          </cell>
          <cell r="GN152">
            <v>0</v>
          </cell>
          <cell r="GO152">
            <v>719.05332527825828</v>
          </cell>
          <cell r="GP152">
            <v>657.83932527825834</v>
          </cell>
          <cell r="GQ152">
            <v>0</v>
          </cell>
          <cell r="GR152">
            <v>61.213999999999999</v>
          </cell>
          <cell r="GS152">
            <v>2276</v>
          </cell>
          <cell r="GT152">
            <v>0</v>
          </cell>
          <cell r="GU152">
            <v>2276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0</v>
          </cell>
          <cell r="HS152">
            <v>0</v>
          </cell>
          <cell r="HT152">
            <v>0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0</v>
          </cell>
          <cell r="IA152">
            <v>0</v>
          </cell>
          <cell r="IB152">
            <v>0</v>
          </cell>
          <cell r="IC152">
            <v>3254.0160665748567</v>
          </cell>
          <cell r="ID152">
            <v>0</v>
          </cell>
          <cell r="IE152">
            <v>148.66199999999998</v>
          </cell>
          <cell r="IF152">
            <v>0</v>
          </cell>
          <cell r="IG152">
            <v>719.05332527825828</v>
          </cell>
          <cell r="IH152">
            <v>657.83932527825834</v>
          </cell>
          <cell r="II152">
            <v>0</v>
          </cell>
          <cell r="IJ152">
            <v>61.213999999999999</v>
          </cell>
          <cell r="IK152">
            <v>2276</v>
          </cell>
          <cell r="IL152">
            <v>0</v>
          </cell>
          <cell r="IM152">
            <v>2276</v>
          </cell>
          <cell r="IN152">
            <v>3254.0160665748567</v>
          </cell>
          <cell r="IO152">
            <v>0</v>
          </cell>
          <cell r="IP152">
            <v>148.66199999999998</v>
          </cell>
          <cell r="IQ152">
            <v>0</v>
          </cell>
          <cell r="IR152">
            <v>719.05332527825828</v>
          </cell>
          <cell r="IS152">
            <v>657.83932527825834</v>
          </cell>
          <cell r="IT152">
            <v>0</v>
          </cell>
          <cell r="IU152">
            <v>61.213999999999999</v>
          </cell>
          <cell r="IV152">
            <v>2276</v>
          </cell>
          <cell r="IW152">
            <v>0</v>
          </cell>
          <cell r="IX152">
            <v>2276</v>
          </cell>
          <cell r="IY152">
            <v>3464.8544089900006</v>
          </cell>
          <cell r="IZ152">
            <v>0</v>
          </cell>
          <cell r="JA152">
            <v>158.99700000000001</v>
          </cell>
          <cell r="JB152">
            <v>0</v>
          </cell>
          <cell r="JC152">
            <v>698.12799999999993</v>
          </cell>
          <cell r="JD152">
            <v>638.42799999999988</v>
          </cell>
          <cell r="JE152">
            <v>0</v>
          </cell>
          <cell r="JF152">
            <v>59.7</v>
          </cell>
          <cell r="JG152">
            <v>4800</v>
          </cell>
          <cell r="JH152">
            <v>0</v>
          </cell>
          <cell r="JI152">
            <v>4800</v>
          </cell>
          <cell r="JJ152">
            <v>166.82267041</v>
          </cell>
          <cell r="JK152">
            <v>0</v>
          </cell>
          <cell r="JL152">
            <v>7.0890000000000004</v>
          </cell>
          <cell r="JM152">
            <v>0</v>
          </cell>
          <cell r="JN152">
            <v>126.196</v>
          </cell>
          <cell r="JO152">
            <v>126.196</v>
          </cell>
          <cell r="JP152">
            <v>0</v>
          </cell>
          <cell r="JQ152">
            <v>0</v>
          </cell>
          <cell r="JR152">
            <v>1</v>
          </cell>
          <cell r="JS152">
            <v>0</v>
          </cell>
          <cell r="JT152">
            <v>1</v>
          </cell>
          <cell r="JU152">
            <v>342.77081932999999</v>
          </cell>
          <cell r="JV152">
            <v>0</v>
          </cell>
          <cell r="JW152">
            <v>17.832999999999998</v>
          </cell>
          <cell r="JX152">
            <v>0</v>
          </cell>
          <cell r="JY152">
            <v>250.94800000000001</v>
          </cell>
          <cell r="JZ152">
            <v>250.94800000000001</v>
          </cell>
          <cell r="KA152">
            <v>0</v>
          </cell>
          <cell r="KB152">
            <v>0</v>
          </cell>
          <cell r="KC152">
            <v>32</v>
          </cell>
          <cell r="KD152">
            <v>0</v>
          </cell>
          <cell r="KE152">
            <v>32</v>
          </cell>
          <cell r="KF152">
            <v>694.4617517800001</v>
          </cell>
          <cell r="KG152">
            <v>0</v>
          </cell>
          <cell r="KH152">
            <v>91.14</v>
          </cell>
          <cell r="KI152">
            <v>0</v>
          </cell>
          <cell r="KJ152">
            <v>184.57</v>
          </cell>
          <cell r="KK152">
            <v>184.57</v>
          </cell>
          <cell r="KL152">
            <v>0</v>
          </cell>
          <cell r="KM152">
            <v>0</v>
          </cell>
          <cell r="KN152">
            <v>40</v>
          </cell>
          <cell r="KO152">
            <v>0</v>
          </cell>
          <cell r="KP152">
            <v>40</v>
          </cell>
          <cell r="KQ152">
            <v>2260.7991674700006</v>
          </cell>
          <cell r="KR152">
            <v>0</v>
          </cell>
          <cell r="KS152">
            <v>42.935000000000002</v>
          </cell>
          <cell r="KT152">
            <v>0</v>
          </cell>
          <cell r="KU152">
            <v>136.41400000000002</v>
          </cell>
          <cell r="KV152">
            <v>76.713999999999999</v>
          </cell>
          <cell r="KW152">
            <v>0</v>
          </cell>
          <cell r="KX152">
            <v>59.7</v>
          </cell>
          <cell r="KY152">
            <v>4727</v>
          </cell>
          <cell r="KZ152">
            <v>0</v>
          </cell>
          <cell r="LA152">
            <v>4727</v>
          </cell>
          <cell r="LB152">
            <v>2260.7991674700006</v>
          </cell>
          <cell r="LC152">
            <v>0</v>
          </cell>
          <cell r="LD152">
            <v>42.935000000000002</v>
          </cell>
          <cell r="LE152">
            <v>0</v>
          </cell>
          <cell r="LF152">
            <v>136.41400000000002</v>
          </cell>
          <cell r="LG152">
            <v>76.713999999999999</v>
          </cell>
          <cell r="LH152">
            <v>0</v>
          </cell>
          <cell r="LI152">
            <v>59.7</v>
          </cell>
          <cell r="LJ152">
            <v>4727</v>
          </cell>
          <cell r="LK152">
            <v>0</v>
          </cell>
          <cell r="LL152">
            <v>4727</v>
          </cell>
          <cell r="LQ152">
            <v>0</v>
          </cell>
          <cell r="LR152">
            <v>165.4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19358.295430747363</v>
          </cell>
          <cell r="OV152">
            <v>1030.1889999999999</v>
          </cell>
          <cell r="OW152">
            <v>253.26600000000002</v>
          </cell>
          <cell r="OX152">
            <v>0</v>
          </cell>
          <cell r="OY152">
            <v>14426</v>
          </cell>
          <cell r="OZ152">
            <v>5437.2622816000003</v>
          </cell>
        </row>
        <row r="153">
          <cell r="A153" t="str">
            <v>Г</v>
          </cell>
          <cell r="B153" t="str">
            <v>1.3.2.5</v>
          </cell>
          <cell r="C153" t="str">
            <v>Модификация программ для ЭВМ всего, в том числе:</v>
          </cell>
          <cell r="D153" t="str">
            <v>Г</v>
          </cell>
          <cell r="E153">
            <v>0</v>
          </cell>
          <cell r="H153">
            <v>0</v>
          </cell>
          <cell r="J153">
            <v>3932.6022027855006</v>
          </cell>
          <cell r="K153">
            <v>0</v>
          </cell>
          <cell r="L153">
            <v>3932.6022027855006</v>
          </cell>
          <cell r="M153">
            <v>818.12398278000001</v>
          </cell>
          <cell r="N153">
            <v>0</v>
          </cell>
          <cell r="O153">
            <v>245.11748446749993</v>
          </cell>
          <cell r="P153">
            <v>749.55393913499995</v>
          </cell>
          <cell r="Q153">
            <v>2119.8067964030001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11773.071493446381</v>
          </cell>
          <cell r="CY153">
            <v>2007.6103241393257</v>
          </cell>
          <cell r="CZ153">
            <v>3841.5348877713004</v>
          </cell>
          <cell r="DA153">
            <v>3963.2928893735866</v>
          </cell>
          <cell r="DB153">
            <v>1960.6333921621663</v>
          </cell>
          <cell r="DE153">
            <v>0</v>
          </cell>
          <cell r="DG153">
            <v>2648.4101105499999</v>
          </cell>
          <cell r="DH153">
            <v>0</v>
          </cell>
          <cell r="DI153">
            <v>2648.4101105499999</v>
          </cell>
          <cell r="DJ153">
            <v>221.79169244000005</v>
          </cell>
          <cell r="DK153">
            <v>951.39924857999995</v>
          </cell>
          <cell r="DL153">
            <v>1337.37306115</v>
          </cell>
          <cell r="DM153">
            <v>137.84610837999995</v>
          </cell>
          <cell r="DN153">
            <v>7232.8990647759756</v>
          </cell>
          <cell r="DS153">
            <v>221.07634505263158</v>
          </cell>
          <cell r="DT153">
            <v>970.22431536842123</v>
          </cell>
          <cell r="DU153">
            <v>982.58513645830863</v>
          </cell>
          <cell r="DV153">
            <v>5059.0132678966138</v>
          </cell>
          <cell r="DW153">
            <v>5059.0132678966138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3466.8500087699999</v>
          </cell>
          <cell r="ED153">
            <v>36.684146650000002</v>
          </cell>
          <cell r="EE153">
            <v>1997.2028118200003</v>
          </cell>
          <cell r="EF153">
            <v>1190.2507855899999</v>
          </cell>
          <cell r="EG153">
            <v>242.71226471</v>
          </cell>
          <cell r="EH153">
            <v>210.02252780000003</v>
          </cell>
          <cell r="EI153">
            <v>3.2610385900000001</v>
          </cell>
          <cell r="EJ153">
            <v>51.45580812</v>
          </cell>
          <cell r="EK153">
            <v>131.85455195</v>
          </cell>
          <cell r="EL153">
            <v>23.451129139999999</v>
          </cell>
          <cell r="EM153">
            <v>921.71309960000008</v>
          </cell>
          <cell r="EN153">
            <v>14.308171959999999</v>
          </cell>
          <cell r="EO153">
            <v>284.17694648000003</v>
          </cell>
          <cell r="EP153">
            <v>537.84153619999995</v>
          </cell>
          <cell r="EQ153">
            <v>85.386444959999992</v>
          </cell>
          <cell r="ER153">
            <v>933.33469089999994</v>
          </cell>
          <cell r="ES153">
            <v>7.9436274600000001</v>
          </cell>
          <cell r="ET153">
            <v>776.0449337099999</v>
          </cell>
          <cell r="EU153">
            <v>97.98565576</v>
          </cell>
          <cell r="EV153">
            <v>51.360473970000008</v>
          </cell>
          <cell r="EW153">
            <v>1401.7796904700001</v>
          </cell>
          <cell r="EX153">
            <v>11.171308639999999</v>
          </cell>
          <cell r="EY153">
            <v>885.52512351000007</v>
          </cell>
          <cell r="EZ153">
            <v>422.56904168</v>
          </cell>
          <cell r="FA153">
            <v>82.514216639999972</v>
          </cell>
          <cell r="FB153">
            <v>1401.7796904700001</v>
          </cell>
          <cell r="FC153">
            <v>11.171308639999999</v>
          </cell>
          <cell r="FD153">
            <v>885.52512351000007</v>
          </cell>
          <cell r="FE153">
            <v>422.56904168</v>
          </cell>
          <cell r="FF153">
            <v>82.514216639999972</v>
          </cell>
          <cell r="FG153" t="str">
            <v/>
          </cell>
          <cell r="FH153" t="str">
            <v/>
          </cell>
          <cell r="FI153" t="str">
            <v/>
          </cell>
          <cell r="FJ153" t="str">
            <v/>
          </cell>
          <cell r="FK153">
            <v>0</v>
          </cell>
          <cell r="FN153">
            <v>11773.071493446381</v>
          </cell>
          <cell r="FO153">
            <v>0</v>
          </cell>
          <cell r="FP153">
            <v>410.43100000000004</v>
          </cell>
          <cell r="FQ153">
            <v>0</v>
          </cell>
          <cell r="FR153">
            <v>1452.1193482625131</v>
          </cell>
          <cell r="FS153">
            <v>1310.5793482625131</v>
          </cell>
          <cell r="FT153">
            <v>73.739999999999995</v>
          </cell>
          <cell r="FU153">
            <v>67.8</v>
          </cell>
          <cell r="FV153">
            <v>123369</v>
          </cell>
          <cell r="FW153">
            <v>0</v>
          </cell>
          <cell r="FX153">
            <v>123369</v>
          </cell>
          <cell r="FZ153">
            <v>758.40588715000001</v>
          </cell>
          <cell r="GA153">
            <v>0</v>
          </cell>
          <cell r="GB153">
            <v>14.109</v>
          </cell>
          <cell r="GC153">
            <v>0</v>
          </cell>
          <cell r="GD153">
            <v>323.55900000000003</v>
          </cell>
          <cell r="GE153">
            <v>323.55900000000003</v>
          </cell>
          <cell r="GF153">
            <v>0</v>
          </cell>
          <cell r="GG153">
            <v>0</v>
          </cell>
          <cell r="GH153">
            <v>5039</v>
          </cell>
          <cell r="GI153">
            <v>0</v>
          </cell>
          <cell r="GJ153">
            <v>5039</v>
          </cell>
          <cell r="GK153">
            <v>3254.0160665748567</v>
          </cell>
          <cell r="GL153">
            <v>0</v>
          </cell>
          <cell r="GM153">
            <v>148.66199999999998</v>
          </cell>
          <cell r="GN153">
            <v>0</v>
          </cell>
          <cell r="GO153">
            <v>719.05332527825828</v>
          </cell>
          <cell r="GP153">
            <v>657.83932527825834</v>
          </cell>
          <cell r="GQ153">
            <v>0</v>
          </cell>
          <cell r="GR153">
            <v>61.213999999999999</v>
          </cell>
          <cell r="GS153">
            <v>2276</v>
          </cell>
          <cell r="GT153">
            <v>0</v>
          </cell>
          <cell r="GU153">
            <v>2276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3254.0160665748567</v>
          </cell>
          <cell r="ID153">
            <v>0</v>
          </cell>
          <cell r="IE153">
            <v>148.66199999999998</v>
          </cell>
          <cell r="IF153">
            <v>0</v>
          </cell>
          <cell r="IG153">
            <v>719.05332527825828</v>
          </cell>
          <cell r="IH153">
            <v>657.83932527825834</v>
          </cell>
          <cell r="II153">
            <v>0</v>
          </cell>
          <cell r="IJ153">
            <v>61.213999999999999</v>
          </cell>
          <cell r="IK153">
            <v>2276</v>
          </cell>
          <cell r="IL153">
            <v>0</v>
          </cell>
          <cell r="IM153">
            <v>2276</v>
          </cell>
          <cell r="IN153">
            <v>3254.0160665748567</v>
          </cell>
          <cell r="IO153">
            <v>0</v>
          </cell>
          <cell r="IP153">
            <v>148.66199999999998</v>
          </cell>
          <cell r="IQ153">
            <v>0</v>
          </cell>
          <cell r="IR153">
            <v>719.05332527825828</v>
          </cell>
          <cell r="IS153">
            <v>657.83932527825834</v>
          </cell>
          <cell r="IT153">
            <v>0</v>
          </cell>
          <cell r="IU153">
            <v>61.213999999999999</v>
          </cell>
          <cell r="IV153">
            <v>2276</v>
          </cell>
          <cell r="IW153">
            <v>0</v>
          </cell>
          <cell r="IX153">
            <v>2276</v>
          </cell>
          <cell r="IY153">
            <v>3464.8544089900006</v>
          </cell>
          <cell r="IZ153">
            <v>0</v>
          </cell>
          <cell r="JA153">
            <v>158.99700000000001</v>
          </cell>
          <cell r="JB153">
            <v>0</v>
          </cell>
          <cell r="JC153">
            <v>698.12799999999993</v>
          </cell>
          <cell r="JD153">
            <v>638.42799999999988</v>
          </cell>
          <cell r="JE153">
            <v>0</v>
          </cell>
          <cell r="JF153">
            <v>59.7</v>
          </cell>
          <cell r="JG153">
            <v>4800</v>
          </cell>
          <cell r="JH153">
            <v>0</v>
          </cell>
          <cell r="JI153">
            <v>4800</v>
          </cell>
          <cell r="JJ153">
            <v>166.82267041</v>
          </cell>
          <cell r="JK153">
            <v>0</v>
          </cell>
          <cell r="JL153">
            <v>7.0890000000000004</v>
          </cell>
          <cell r="JM153">
            <v>0</v>
          </cell>
          <cell r="JN153">
            <v>126.196</v>
          </cell>
          <cell r="JO153">
            <v>126.196</v>
          </cell>
          <cell r="JP153">
            <v>0</v>
          </cell>
          <cell r="JQ153">
            <v>0</v>
          </cell>
          <cell r="JR153">
            <v>1</v>
          </cell>
          <cell r="JS153">
            <v>0</v>
          </cell>
          <cell r="JT153">
            <v>1</v>
          </cell>
          <cell r="JU153">
            <v>342.77081932999999</v>
          </cell>
          <cell r="JV153">
            <v>0</v>
          </cell>
          <cell r="JW153">
            <v>17.832999999999998</v>
          </cell>
          <cell r="JX153">
            <v>0</v>
          </cell>
          <cell r="JY153">
            <v>250.94800000000001</v>
          </cell>
          <cell r="JZ153">
            <v>250.94800000000001</v>
          </cell>
          <cell r="KA153">
            <v>0</v>
          </cell>
          <cell r="KB153">
            <v>0</v>
          </cell>
          <cell r="KC153">
            <v>32</v>
          </cell>
          <cell r="KD153">
            <v>0</v>
          </cell>
          <cell r="KE153">
            <v>32</v>
          </cell>
          <cell r="KF153">
            <v>694.4617517800001</v>
          </cell>
          <cell r="KG153">
            <v>0</v>
          </cell>
          <cell r="KH153">
            <v>91.14</v>
          </cell>
          <cell r="KI153">
            <v>0</v>
          </cell>
          <cell r="KJ153">
            <v>184.57</v>
          </cell>
          <cell r="KK153">
            <v>184.57</v>
          </cell>
          <cell r="KL153">
            <v>0</v>
          </cell>
          <cell r="KM153">
            <v>0</v>
          </cell>
          <cell r="KN153">
            <v>40</v>
          </cell>
          <cell r="KO153">
            <v>0</v>
          </cell>
          <cell r="KP153">
            <v>40</v>
          </cell>
          <cell r="KQ153">
            <v>2260.7991674700006</v>
          </cell>
          <cell r="KR153">
            <v>0</v>
          </cell>
          <cell r="KS153">
            <v>42.935000000000002</v>
          </cell>
          <cell r="KT153">
            <v>0</v>
          </cell>
          <cell r="KU153">
            <v>136.41400000000002</v>
          </cell>
          <cell r="KV153">
            <v>76.713999999999999</v>
          </cell>
          <cell r="KW153">
            <v>0</v>
          </cell>
          <cell r="KX153">
            <v>59.7</v>
          </cell>
          <cell r="KY153">
            <v>4727</v>
          </cell>
          <cell r="KZ153">
            <v>0</v>
          </cell>
          <cell r="LA153">
            <v>4727</v>
          </cell>
          <cell r="LB153">
            <v>2260.7991674700006</v>
          </cell>
          <cell r="LC153">
            <v>0</v>
          </cell>
          <cell r="LD153">
            <v>42.935000000000002</v>
          </cell>
          <cell r="LE153">
            <v>0</v>
          </cell>
          <cell r="LF153">
            <v>136.41400000000002</v>
          </cell>
          <cell r="LG153">
            <v>76.713999999999999</v>
          </cell>
          <cell r="LH153">
            <v>0</v>
          </cell>
          <cell r="LI153">
            <v>59.7</v>
          </cell>
          <cell r="LJ153">
            <v>4727</v>
          </cell>
          <cell r="LK153">
            <v>0</v>
          </cell>
          <cell r="LL153">
            <v>4727</v>
          </cell>
          <cell r="LQ153">
            <v>0</v>
          </cell>
          <cell r="LR153">
            <v>165.4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 t="str">
            <v>нд</v>
          </cell>
          <cell r="OM153" t="str">
            <v>нд</v>
          </cell>
          <cell r="ON153" t="str">
            <v>нд</v>
          </cell>
          <cell r="OO153" t="str">
            <v>нд</v>
          </cell>
          <cell r="OP153" t="str">
            <v>нд</v>
          </cell>
          <cell r="OT153">
            <v>19358.295430747363</v>
          </cell>
          <cell r="OV153">
            <v>1030.1889999999999</v>
          </cell>
          <cell r="OW153">
            <v>253.26600000000002</v>
          </cell>
          <cell r="OX153">
            <v>0</v>
          </cell>
          <cell r="OY153">
            <v>14426</v>
          </cell>
          <cell r="OZ153">
            <v>5437.2622816000003</v>
          </cell>
        </row>
        <row r="154">
          <cell r="A154" t="str">
            <v>Г</v>
          </cell>
          <cell r="B154" t="str">
            <v>1.3.3</v>
          </cell>
          <cell r="C154" t="str">
            <v>Новое строительство, создание, покупка, всего, в том числе:</v>
          </cell>
          <cell r="D154" t="str">
            <v>Г</v>
          </cell>
          <cell r="E154">
            <v>0</v>
          </cell>
          <cell r="H154">
            <v>0</v>
          </cell>
          <cell r="J154">
            <v>3932.6022027855006</v>
          </cell>
          <cell r="K154">
            <v>0</v>
          </cell>
          <cell r="L154">
            <v>3932.6022027855006</v>
          </cell>
          <cell r="M154">
            <v>818.12398278000001</v>
          </cell>
          <cell r="N154">
            <v>0</v>
          </cell>
          <cell r="O154">
            <v>245.11748446749993</v>
          </cell>
          <cell r="P154">
            <v>749.55393913499995</v>
          </cell>
          <cell r="Q154">
            <v>2119.8067964030001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0</v>
          </cell>
          <cell r="DG154">
            <v>2648.4101105499999</v>
          </cell>
          <cell r="DH154">
            <v>0</v>
          </cell>
          <cell r="DI154">
            <v>2648.4101105499999</v>
          </cell>
          <cell r="DJ154">
            <v>221.79169244000005</v>
          </cell>
          <cell r="DK154">
            <v>951.39924857999995</v>
          </cell>
          <cell r="DL154">
            <v>1337.37306115</v>
          </cell>
          <cell r="DM154">
            <v>137.84610837999995</v>
          </cell>
          <cell r="DN154">
            <v>7232.8990647759756</v>
          </cell>
          <cell r="DS154">
            <v>221.07634505263158</v>
          </cell>
          <cell r="DT154">
            <v>970.22431536842123</v>
          </cell>
          <cell r="DU154">
            <v>982.58513645830863</v>
          </cell>
          <cell r="DV154">
            <v>5059.0132678966138</v>
          </cell>
          <cell r="DW154">
            <v>5059.0132678966138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3466.8500087699999</v>
          </cell>
          <cell r="ED154">
            <v>36.684146650000002</v>
          </cell>
          <cell r="EE154">
            <v>1997.2028118200003</v>
          </cell>
          <cell r="EF154">
            <v>1190.2507855899999</v>
          </cell>
          <cell r="EG154">
            <v>242.71226471</v>
          </cell>
          <cell r="EH154">
            <v>210.02252780000003</v>
          </cell>
          <cell r="EI154">
            <v>3.2610385900000001</v>
          </cell>
          <cell r="EJ154">
            <v>51.45580812</v>
          </cell>
          <cell r="EK154">
            <v>131.85455195</v>
          </cell>
          <cell r="EL154">
            <v>23.451129139999999</v>
          </cell>
          <cell r="EM154">
            <v>921.71309960000008</v>
          </cell>
          <cell r="EN154">
            <v>14.308171959999999</v>
          </cell>
          <cell r="EO154">
            <v>284.17694648000003</v>
          </cell>
          <cell r="EP154">
            <v>537.84153619999995</v>
          </cell>
          <cell r="EQ154">
            <v>85.386444959999992</v>
          </cell>
          <cell r="ER154">
            <v>933.33469089999994</v>
          </cell>
          <cell r="ES154">
            <v>7.9436274600000001</v>
          </cell>
          <cell r="ET154">
            <v>776.0449337099999</v>
          </cell>
          <cell r="EU154">
            <v>97.98565576</v>
          </cell>
          <cell r="EV154">
            <v>51.360473970000008</v>
          </cell>
          <cell r="EW154">
            <v>1401.7796904700001</v>
          </cell>
          <cell r="EX154">
            <v>11.171308639999999</v>
          </cell>
          <cell r="EY154">
            <v>885.52512351000007</v>
          </cell>
          <cell r="EZ154">
            <v>422.56904168</v>
          </cell>
          <cell r="FA154">
            <v>82.514216639999972</v>
          </cell>
          <cell r="FB154">
            <v>1401.7796904700001</v>
          </cell>
          <cell r="FC154">
            <v>11.171308639999999</v>
          </cell>
          <cell r="FD154">
            <v>885.52512351000007</v>
          </cell>
          <cell r="FE154">
            <v>422.56904168</v>
          </cell>
          <cell r="FF154">
            <v>82.514216639999972</v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>
            <v>0</v>
          </cell>
          <cell r="FN154">
            <v>11773.071493446381</v>
          </cell>
          <cell r="FO154">
            <v>0</v>
          </cell>
          <cell r="FP154">
            <v>410.43100000000004</v>
          </cell>
          <cell r="FQ154">
            <v>0</v>
          </cell>
          <cell r="FR154">
            <v>1452.1193482625131</v>
          </cell>
          <cell r="FS154">
            <v>1310.5793482625131</v>
          </cell>
          <cell r="FT154">
            <v>73.739999999999995</v>
          </cell>
          <cell r="FU154">
            <v>67.8</v>
          </cell>
          <cell r="FV154">
            <v>123369</v>
          </cell>
          <cell r="FW154">
            <v>0</v>
          </cell>
          <cell r="FX154">
            <v>123369</v>
          </cell>
          <cell r="FZ154">
            <v>758.40588715000001</v>
          </cell>
          <cell r="GA154">
            <v>0</v>
          </cell>
          <cell r="GB154">
            <v>14.109</v>
          </cell>
          <cell r="GC154">
            <v>0</v>
          </cell>
          <cell r="GD154">
            <v>323.55900000000003</v>
          </cell>
          <cell r="GE154">
            <v>323.55900000000003</v>
          </cell>
          <cell r="GF154">
            <v>0</v>
          </cell>
          <cell r="GG154">
            <v>0</v>
          </cell>
          <cell r="GH154">
            <v>5039</v>
          </cell>
          <cell r="GI154">
            <v>0</v>
          </cell>
          <cell r="GJ154">
            <v>5039</v>
          </cell>
          <cell r="GK154">
            <v>3254.0160665748567</v>
          </cell>
          <cell r="GL154">
            <v>0</v>
          </cell>
          <cell r="GM154">
            <v>148.66199999999998</v>
          </cell>
          <cell r="GN154">
            <v>0</v>
          </cell>
          <cell r="GO154">
            <v>719.05332527825828</v>
          </cell>
          <cell r="GP154">
            <v>657.83932527825834</v>
          </cell>
          <cell r="GQ154">
            <v>0</v>
          </cell>
          <cell r="GR154">
            <v>61.213999999999999</v>
          </cell>
          <cell r="GS154">
            <v>2276</v>
          </cell>
          <cell r="GT154">
            <v>0</v>
          </cell>
          <cell r="GU154">
            <v>2276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0</v>
          </cell>
          <cell r="HS154">
            <v>0</v>
          </cell>
          <cell r="HT154">
            <v>0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0</v>
          </cell>
          <cell r="IA154">
            <v>0</v>
          </cell>
          <cell r="IB154">
            <v>0</v>
          </cell>
          <cell r="IC154">
            <v>3254.0160665748567</v>
          </cell>
          <cell r="ID154">
            <v>0</v>
          </cell>
          <cell r="IE154">
            <v>148.66199999999998</v>
          </cell>
          <cell r="IF154">
            <v>0</v>
          </cell>
          <cell r="IG154">
            <v>719.05332527825828</v>
          </cell>
          <cell r="IH154">
            <v>657.83932527825834</v>
          </cell>
          <cell r="II154">
            <v>0</v>
          </cell>
          <cell r="IJ154">
            <v>61.213999999999999</v>
          </cell>
          <cell r="IK154">
            <v>2276</v>
          </cell>
          <cell r="IL154">
            <v>0</v>
          </cell>
          <cell r="IM154">
            <v>2276</v>
          </cell>
          <cell r="IN154">
            <v>3254.0160665748567</v>
          </cell>
          <cell r="IO154">
            <v>0</v>
          </cell>
          <cell r="IP154">
            <v>148.66199999999998</v>
          </cell>
          <cell r="IQ154">
            <v>0</v>
          </cell>
          <cell r="IR154">
            <v>719.05332527825828</v>
          </cell>
          <cell r="IS154">
            <v>657.83932527825834</v>
          </cell>
          <cell r="IT154">
            <v>0</v>
          </cell>
          <cell r="IU154">
            <v>61.213999999999999</v>
          </cell>
          <cell r="IV154">
            <v>2276</v>
          </cell>
          <cell r="IW154">
            <v>0</v>
          </cell>
          <cell r="IX154">
            <v>2276</v>
          </cell>
          <cell r="IY154">
            <v>3464.8544089900006</v>
          </cell>
          <cell r="IZ154">
            <v>0</v>
          </cell>
          <cell r="JA154">
            <v>158.99700000000001</v>
          </cell>
          <cell r="JB154">
            <v>0</v>
          </cell>
          <cell r="JC154">
            <v>698.12799999999993</v>
          </cell>
          <cell r="JD154">
            <v>638.42799999999988</v>
          </cell>
          <cell r="JE154">
            <v>0</v>
          </cell>
          <cell r="JF154">
            <v>59.7</v>
          </cell>
          <cell r="JG154">
            <v>4800</v>
          </cell>
          <cell r="JH154">
            <v>0</v>
          </cell>
          <cell r="JI154">
            <v>4800</v>
          </cell>
          <cell r="JJ154">
            <v>166.82267041</v>
          </cell>
          <cell r="JK154">
            <v>0</v>
          </cell>
          <cell r="JL154">
            <v>7.0890000000000004</v>
          </cell>
          <cell r="JM154">
            <v>0</v>
          </cell>
          <cell r="JN154">
            <v>126.196</v>
          </cell>
          <cell r="JO154">
            <v>126.196</v>
          </cell>
          <cell r="JP154">
            <v>0</v>
          </cell>
          <cell r="JQ154">
            <v>0</v>
          </cell>
          <cell r="JR154">
            <v>1</v>
          </cell>
          <cell r="JS154">
            <v>0</v>
          </cell>
          <cell r="JT154">
            <v>1</v>
          </cell>
          <cell r="JU154">
            <v>342.77081932999999</v>
          </cell>
          <cell r="JV154">
            <v>0</v>
          </cell>
          <cell r="JW154">
            <v>17.832999999999998</v>
          </cell>
          <cell r="JX154">
            <v>0</v>
          </cell>
          <cell r="JY154">
            <v>250.94800000000001</v>
          </cell>
          <cell r="JZ154">
            <v>250.94800000000001</v>
          </cell>
          <cell r="KA154">
            <v>0</v>
          </cell>
          <cell r="KB154">
            <v>0</v>
          </cell>
          <cell r="KC154">
            <v>32</v>
          </cell>
          <cell r="KD154">
            <v>0</v>
          </cell>
          <cell r="KE154">
            <v>32</v>
          </cell>
          <cell r="KF154">
            <v>694.4617517800001</v>
          </cell>
          <cell r="KG154">
            <v>0</v>
          </cell>
          <cell r="KH154">
            <v>91.14</v>
          </cell>
          <cell r="KI154">
            <v>0</v>
          </cell>
          <cell r="KJ154">
            <v>184.57</v>
          </cell>
          <cell r="KK154">
            <v>184.57</v>
          </cell>
          <cell r="KL154">
            <v>0</v>
          </cell>
          <cell r="KM154">
            <v>0</v>
          </cell>
          <cell r="KN154">
            <v>40</v>
          </cell>
          <cell r="KO154">
            <v>0</v>
          </cell>
          <cell r="KP154">
            <v>40</v>
          </cell>
          <cell r="KQ154">
            <v>2260.7991674700006</v>
          </cell>
          <cell r="KR154">
            <v>0</v>
          </cell>
          <cell r="KS154">
            <v>42.935000000000002</v>
          </cell>
          <cell r="KT154">
            <v>0</v>
          </cell>
          <cell r="KU154">
            <v>136.41400000000002</v>
          </cell>
          <cell r="KV154">
            <v>76.713999999999999</v>
          </cell>
          <cell r="KW154">
            <v>0</v>
          </cell>
          <cell r="KX154">
            <v>59.7</v>
          </cell>
          <cell r="KY154">
            <v>4727</v>
          </cell>
          <cell r="KZ154">
            <v>0</v>
          </cell>
          <cell r="LA154">
            <v>4727</v>
          </cell>
          <cell r="LB154">
            <v>2260.7991674700006</v>
          </cell>
          <cell r="LC154">
            <v>0</v>
          </cell>
          <cell r="LD154">
            <v>42.935000000000002</v>
          </cell>
          <cell r="LE154">
            <v>0</v>
          </cell>
          <cell r="LF154">
            <v>136.41400000000002</v>
          </cell>
          <cell r="LG154">
            <v>76.713999999999999</v>
          </cell>
          <cell r="LH154">
            <v>0</v>
          </cell>
          <cell r="LI154">
            <v>59.7</v>
          </cell>
          <cell r="LJ154">
            <v>4727</v>
          </cell>
          <cell r="LK154">
            <v>0</v>
          </cell>
          <cell r="LL154">
            <v>4727</v>
          </cell>
          <cell r="LQ154">
            <v>0</v>
          </cell>
          <cell r="LR154">
            <v>165.4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19358.295430747363</v>
          </cell>
          <cell r="OV154">
            <v>1030.1889999999999</v>
          </cell>
          <cell r="OW154">
            <v>253.26600000000002</v>
          </cell>
          <cell r="OX154">
            <v>0</v>
          </cell>
          <cell r="OY154">
            <v>14426</v>
          </cell>
          <cell r="OZ154">
            <v>5437.2622816000003</v>
          </cell>
        </row>
        <row r="155">
          <cell r="A155" t="str">
            <v>Г</v>
          </cell>
          <cell r="B155" t="str">
            <v>1.3.3.1</v>
          </cell>
          <cell r="C155" t="str">
            <v>Новое строительство, покупка зданий (сооружений) всего, в том числе:</v>
          </cell>
          <cell r="D155" t="str">
            <v>Г</v>
          </cell>
          <cell r="E155">
            <v>0</v>
          </cell>
          <cell r="H155">
            <v>0</v>
          </cell>
          <cell r="J155">
            <v>3932.6022027855006</v>
          </cell>
          <cell r="K155">
            <v>0</v>
          </cell>
          <cell r="L155">
            <v>3932.6022027855006</v>
          </cell>
          <cell r="M155">
            <v>818.12398278000001</v>
          </cell>
          <cell r="N155">
            <v>0</v>
          </cell>
          <cell r="O155">
            <v>245.11748446749993</v>
          </cell>
          <cell r="P155">
            <v>749.55393913499995</v>
          </cell>
          <cell r="Q155">
            <v>2119.8067964030001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11773.071493446381</v>
          </cell>
          <cell r="CY155">
            <v>2007.6103241393257</v>
          </cell>
          <cell r="CZ155">
            <v>3841.5348877713004</v>
          </cell>
          <cell r="DA155">
            <v>3963.2928893735866</v>
          </cell>
          <cell r="DB155">
            <v>1960.6333921621663</v>
          </cell>
          <cell r="DE155">
            <v>0</v>
          </cell>
          <cell r="DG155">
            <v>2648.4101105499999</v>
          </cell>
          <cell r="DH155">
            <v>0</v>
          </cell>
          <cell r="DI155">
            <v>2648.4101105499999</v>
          </cell>
          <cell r="DJ155">
            <v>221.79169244000005</v>
          </cell>
          <cell r="DK155">
            <v>951.39924857999995</v>
          </cell>
          <cell r="DL155">
            <v>1337.37306115</v>
          </cell>
          <cell r="DM155">
            <v>137.84610837999995</v>
          </cell>
          <cell r="DN155">
            <v>7232.8990647759756</v>
          </cell>
          <cell r="DS155">
            <v>221.07634505263158</v>
          </cell>
          <cell r="DT155">
            <v>970.22431536842123</v>
          </cell>
          <cell r="DU155">
            <v>982.58513645830863</v>
          </cell>
          <cell r="DV155">
            <v>5059.0132678966138</v>
          </cell>
          <cell r="DW155">
            <v>5059.0132678966138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3466.8500087699999</v>
          </cell>
          <cell r="ED155">
            <v>36.684146650000002</v>
          </cell>
          <cell r="EE155">
            <v>1997.2028118200003</v>
          </cell>
          <cell r="EF155">
            <v>1190.2507855899999</v>
          </cell>
          <cell r="EG155">
            <v>242.71226471</v>
          </cell>
          <cell r="EH155">
            <v>210.02252780000003</v>
          </cell>
          <cell r="EI155">
            <v>3.2610385900000001</v>
          </cell>
          <cell r="EJ155">
            <v>51.45580812</v>
          </cell>
          <cell r="EK155">
            <v>131.85455195</v>
          </cell>
          <cell r="EL155">
            <v>23.451129139999999</v>
          </cell>
          <cell r="EM155">
            <v>921.71309960000008</v>
          </cell>
          <cell r="EN155">
            <v>14.308171959999999</v>
          </cell>
          <cell r="EO155">
            <v>284.17694648000003</v>
          </cell>
          <cell r="EP155">
            <v>537.84153619999995</v>
          </cell>
          <cell r="EQ155">
            <v>85.386444959999992</v>
          </cell>
          <cell r="ER155">
            <v>933.33469089999994</v>
          </cell>
          <cell r="ES155">
            <v>7.9436274600000001</v>
          </cell>
          <cell r="ET155">
            <v>776.0449337099999</v>
          </cell>
          <cell r="EU155">
            <v>97.98565576</v>
          </cell>
          <cell r="EV155">
            <v>51.360473970000008</v>
          </cell>
          <cell r="EW155">
            <v>1401.7796904700001</v>
          </cell>
          <cell r="EX155">
            <v>11.171308639999999</v>
          </cell>
          <cell r="EY155">
            <v>885.52512351000007</v>
          </cell>
          <cell r="EZ155">
            <v>422.56904168</v>
          </cell>
          <cell r="FA155">
            <v>82.514216639999972</v>
          </cell>
          <cell r="FB155">
            <v>1401.7796904700001</v>
          </cell>
          <cell r="FC155">
            <v>11.171308639999999</v>
          </cell>
          <cell r="FD155">
            <v>885.52512351000007</v>
          </cell>
          <cell r="FE155">
            <v>422.56904168</v>
          </cell>
          <cell r="FF155">
            <v>82.514216639999972</v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>
            <v>0</v>
          </cell>
          <cell r="FN155">
            <v>11773.071493446381</v>
          </cell>
          <cell r="FO155">
            <v>0</v>
          </cell>
          <cell r="FP155">
            <v>410.43100000000004</v>
          </cell>
          <cell r="FQ155">
            <v>0</v>
          </cell>
          <cell r="FR155">
            <v>1452.1193482625131</v>
          </cell>
          <cell r="FS155">
            <v>1310.5793482625131</v>
          </cell>
          <cell r="FT155">
            <v>73.739999999999995</v>
          </cell>
          <cell r="FU155">
            <v>67.8</v>
          </cell>
          <cell r="FV155">
            <v>123369</v>
          </cell>
          <cell r="FW155">
            <v>0</v>
          </cell>
          <cell r="FX155">
            <v>123369</v>
          </cell>
          <cell r="FZ155">
            <v>758.40588715000001</v>
          </cell>
          <cell r="GA155">
            <v>0</v>
          </cell>
          <cell r="GB155">
            <v>14.109</v>
          </cell>
          <cell r="GC155">
            <v>0</v>
          </cell>
          <cell r="GD155">
            <v>323.55900000000003</v>
          </cell>
          <cell r="GE155">
            <v>323.55900000000003</v>
          </cell>
          <cell r="GF155">
            <v>0</v>
          </cell>
          <cell r="GG155">
            <v>0</v>
          </cell>
          <cell r="GH155">
            <v>5039</v>
          </cell>
          <cell r="GI155">
            <v>0</v>
          </cell>
          <cell r="GJ155">
            <v>5039</v>
          </cell>
          <cell r="GK155">
            <v>3254.0160665748567</v>
          </cell>
          <cell r="GL155">
            <v>0</v>
          </cell>
          <cell r="GM155">
            <v>148.66199999999998</v>
          </cell>
          <cell r="GN155">
            <v>0</v>
          </cell>
          <cell r="GO155">
            <v>719.05332527825828</v>
          </cell>
          <cell r="GP155">
            <v>657.83932527825834</v>
          </cell>
          <cell r="GQ155">
            <v>0</v>
          </cell>
          <cell r="GR155">
            <v>61.213999999999999</v>
          </cell>
          <cell r="GS155">
            <v>2276</v>
          </cell>
          <cell r="GT155">
            <v>0</v>
          </cell>
          <cell r="GU155">
            <v>2276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0</v>
          </cell>
          <cell r="HS155">
            <v>0</v>
          </cell>
          <cell r="HT155">
            <v>0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0</v>
          </cell>
          <cell r="IA155">
            <v>0</v>
          </cell>
          <cell r="IB155">
            <v>0</v>
          </cell>
          <cell r="IC155">
            <v>3254.0160665748567</v>
          </cell>
          <cell r="ID155">
            <v>0</v>
          </cell>
          <cell r="IE155">
            <v>148.66199999999998</v>
          </cell>
          <cell r="IF155">
            <v>0</v>
          </cell>
          <cell r="IG155">
            <v>719.05332527825828</v>
          </cell>
          <cell r="IH155">
            <v>657.83932527825834</v>
          </cell>
          <cell r="II155">
            <v>0</v>
          </cell>
          <cell r="IJ155">
            <v>61.213999999999999</v>
          </cell>
          <cell r="IK155">
            <v>2276</v>
          </cell>
          <cell r="IL155">
            <v>0</v>
          </cell>
          <cell r="IM155">
            <v>2276</v>
          </cell>
          <cell r="IN155">
            <v>3254.0160665748567</v>
          </cell>
          <cell r="IO155">
            <v>0</v>
          </cell>
          <cell r="IP155">
            <v>148.66199999999998</v>
          </cell>
          <cell r="IQ155">
            <v>0</v>
          </cell>
          <cell r="IR155">
            <v>719.05332527825828</v>
          </cell>
          <cell r="IS155">
            <v>657.83932527825834</v>
          </cell>
          <cell r="IT155">
            <v>0</v>
          </cell>
          <cell r="IU155">
            <v>61.213999999999999</v>
          </cell>
          <cell r="IV155">
            <v>2276</v>
          </cell>
          <cell r="IW155">
            <v>0</v>
          </cell>
          <cell r="IX155">
            <v>2276</v>
          </cell>
          <cell r="IY155">
            <v>3464.8544089900006</v>
          </cell>
          <cell r="IZ155">
            <v>0</v>
          </cell>
          <cell r="JA155">
            <v>158.99700000000001</v>
          </cell>
          <cell r="JB155">
            <v>0</v>
          </cell>
          <cell r="JC155">
            <v>698.12799999999993</v>
          </cell>
          <cell r="JD155">
            <v>638.42799999999988</v>
          </cell>
          <cell r="JE155">
            <v>0</v>
          </cell>
          <cell r="JF155">
            <v>59.7</v>
          </cell>
          <cell r="JG155">
            <v>4800</v>
          </cell>
          <cell r="JH155">
            <v>0</v>
          </cell>
          <cell r="JI155">
            <v>4800</v>
          </cell>
          <cell r="JJ155">
            <v>166.82267041</v>
          </cell>
          <cell r="JK155">
            <v>0</v>
          </cell>
          <cell r="JL155">
            <v>7.0890000000000004</v>
          </cell>
          <cell r="JM155">
            <v>0</v>
          </cell>
          <cell r="JN155">
            <v>126.196</v>
          </cell>
          <cell r="JO155">
            <v>126.196</v>
          </cell>
          <cell r="JP155">
            <v>0</v>
          </cell>
          <cell r="JQ155">
            <v>0</v>
          </cell>
          <cell r="JR155">
            <v>1</v>
          </cell>
          <cell r="JS155">
            <v>0</v>
          </cell>
          <cell r="JT155">
            <v>1</v>
          </cell>
          <cell r="JU155">
            <v>342.77081932999999</v>
          </cell>
          <cell r="JV155">
            <v>0</v>
          </cell>
          <cell r="JW155">
            <v>17.832999999999998</v>
          </cell>
          <cell r="JX155">
            <v>0</v>
          </cell>
          <cell r="JY155">
            <v>250.94800000000001</v>
          </cell>
          <cell r="JZ155">
            <v>250.94800000000001</v>
          </cell>
          <cell r="KA155">
            <v>0</v>
          </cell>
          <cell r="KB155">
            <v>0</v>
          </cell>
          <cell r="KC155">
            <v>32</v>
          </cell>
          <cell r="KD155">
            <v>0</v>
          </cell>
          <cell r="KE155">
            <v>32</v>
          </cell>
          <cell r="KF155">
            <v>694.4617517800001</v>
          </cell>
          <cell r="KG155">
            <v>0</v>
          </cell>
          <cell r="KH155">
            <v>91.14</v>
          </cell>
          <cell r="KI155">
            <v>0</v>
          </cell>
          <cell r="KJ155">
            <v>184.57</v>
          </cell>
          <cell r="KK155">
            <v>184.57</v>
          </cell>
          <cell r="KL155">
            <v>0</v>
          </cell>
          <cell r="KM155">
            <v>0</v>
          </cell>
          <cell r="KN155">
            <v>40</v>
          </cell>
          <cell r="KO155">
            <v>0</v>
          </cell>
          <cell r="KP155">
            <v>40</v>
          </cell>
          <cell r="KQ155">
            <v>2260.7991674700006</v>
          </cell>
          <cell r="KR155">
            <v>0</v>
          </cell>
          <cell r="KS155">
            <v>42.935000000000002</v>
          </cell>
          <cell r="KT155">
            <v>0</v>
          </cell>
          <cell r="KU155">
            <v>136.41400000000002</v>
          </cell>
          <cell r="KV155">
            <v>76.713999999999999</v>
          </cell>
          <cell r="KW155">
            <v>0</v>
          </cell>
          <cell r="KX155">
            <v>59.7</v>
          </cell>
          <cell r="KY155">
            <v>4727</v>
          </cell>
          <cell r="KZ155">
            <v>0</v>
          </cell>
          <cell r="LA155">
            <v>4727</v>
          </cell>
          <cell r="LB155">
            <v>2260.7991674700006</v>
          </cell>
          <cell r="LC155">
            <v>0</v>
          </cell>
          <cell r="LD155">
            <v>42.935000000000002</v>
          </cell>
          <cell r="LE155">
            <v>0</v>
          </cell>
          <cell r="LF155">
            <v>136.41400000000002</v>
          </cell>
          <cell r="LG155">
            <v>76.713999999999999</v>
          </cell>
          <cell r="LH155">
            <v>0</v>
          </cell>
          <cell r="LI155">
            <v>59.7</v>
          </cell>
          <cell r="LJ155">
            <v>4727</v>
          </cell>
          <cell r="LK155">
            <v>0</v>
          </cell>
          <cell r="LL155">
            <v>4727</v>
          </cell>
          <cell r="LQ155">
            <v>0</v>
          </cell>
          <cell r="LR155">
            <v>165.4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 t="str">
            <v>нд</v>
          </cell>
          <cell r="OM155" t="str">
            <v>нд</v>
          </cell>
          <cell r="ON155" t="str">
            <v>нд</v>
          </cell>
          <cell r="OO155" t="str">
            <v>нд</v>
          </cell>
          <cell r="OP155" t="str">
            <v>нд</v>
          </cell>
          <cell r="OT155">
            <v>19358.295430747363</v>
          </cell>
          <cell r="OV155">
            <v>1030.1889999999999</v>
          </cell>
          <cell r="OW155">
            <v>253.26600000000002</v>
          </cell>
          <cell r="OX155">
            <v>0</v>
          </cell>
          <cell r="OY155">
            <v>14426</v>
          </cell>
          <cell r="OZ155">
            <v>5437.2622816000003</v>
          </cell>
        </row>
        <row r="156">
          <cell r="A156" t="str">
            <v>Г</v>
          </cell>
          <cell r="B156" t="str">
            <v>1.3.3.2</v>
          </cell>
          <cell r="C156" t="str">
            <v>Новое строительство, покупка линий связи и телекоммуникационных систем всего, в том числе:</v>
          </cell>
          <cell r="D156" t="str">
            <v>Г</v>
          </cell>
          <cell r="E156">
            <v>0</v>
          </cell>
          <cell r="H156">
            <v>0</v>
          </cell>
          <cell r="J156">
            <v>3932.6022027855006</v>
          </cell>
          <cell r="K156">
            <v>0</v>
          </cell>
          <cell r="L156">
            <v>3932.6022027855006</v>
          </cell>
          <cell r="M156">
            <v>818.12398278000001</v>
          </cell>
          <cell r="N156">
            <v>0</v>
          </cell>
          <cell r="O156">
            <v>245.11748446749993</v>
          </cell>
          <cell r="P156">
            <v>749.55393913499995</v>
          </cell>
          <cell r="Q156">
            <v>2119.8067964030001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 t="str">
            <v/>
          </cell>
          <cell r="BC156" t="str">
            <v/>
          </cell>
          <cell r="BD156" t="str">
            <v/>
          </cell>
          <cell r="BE156" t="str">
            <v/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P156">
            <v>0</v>
          </cell>
          <cell r="CQ156" t="str">
            <v/>
          </cell>
          <cell r="CR156" t="str">
            <v/>
          </cell>
          <cell r="CS156" t="str">
            <v/>
          </cell>
          <cell r="CT156" t="str">
            <v/>
          </cell>
          <cell r="CU156">
            <v>0</v>
          </cell>
          <cell r="CX156">
            <v>11773.071493446381</v>
          </cell>
          <cell r="CY156">
            <v>2007.6103241393257</v>
          </cell>
          <cell r="CZ156">
            <v>3841.5348877713004</v>
          </cell>
          <cell r="DA156">
            <v>3963.2928893735866</v>
          </cell>
          <cell r="DB156">
            <v>1960.6333921621663</v>
          </cell>
          <cell r="DE156">
            <v>0</v>
          </cell>
          <cell r="DG156">
            <v>2648.4101105499999</v>
          </cell>
          <cell r="DH156">
            <v>0</v>
          </cell>
          <cell r="DI156">
            <v>2648.4101105499999</v>
          </cell>
          <cell r="DJ156">
            <v>221.79169244000005</v>
          </cell>
          <cell r="DK156">
            <v>951.39924857999995</v>
          </cell>
          <cell r="DL156">
            <v>1337.37306115</v>
          </cell>
          <cell r="DM156">
            <v>137.84610837999995</v>
          </cell>
          <cell r="DN156">
            <v>7232.8990647759756</v>
          </cell>
          <cell r="DS156">
            <v>221.07634505263158</v>
          </cell>
          <cell r="DT156">
            <v>970.22431536842123</v>
          </cell>
          <cell r="DU156">
            <v>982.58513645830863</v>
          </cell>
          <cell r="DV156">
            <v>5059.0132678966138</v>
          </cell>
          <cell r="DW156">
            <v>5059.0132678966138</v>
          </cell>
          <cell r="DX156" t="str">
            <v/>
          </cell>
          <cell r="DY156" t="str">
            <v/>
          </cell>
          <cell r="DZ156" t="str">
            <v/>
          </cell>
          <cell r="EA156" t="str">
            <v/>
          </cell>
          <cell r="EB156">
            <v>0</v>
          </cell>
          <cell r="EC156">
            <v>3466.8500087699999</v>
          </cell>
          <cell r="ED156">
            <v>36.684146650000002</v>
          </cell>
          <cell r="EE156">
            <v>1997.2028118200003</v>
          </cell>
          <cell r="EF156">
            <v>1190.2507855899999</v>
          </cell>
          <cell r="EG156">
            <v>242.71226471</v>
          </cell>
          <cell r="EH156">
            <v>210.02252780000003</v>
          </cell>
          <cell r="EI156">
            <v>3.2610385900000001</v>
          </cell>
          <cell r="EJ156">
            <v>51.45580812</v>
          </cell>
          <cell r="EK156">
            <v>131.85455195</v>
          </cell>
          <cell r="EL156">
            <v>23.451129139999999</v>
          </cell>
          <cell r="EM156">
            <v>921.71309960000008</v>
          </cell>
          <cell r="EN156">
            <v>14.308171959999999</v>
          </cell>
          <cell r="EO156">
            <v>284.17694648000003</v>
          </cell>
          <cell r="EP156">
            <v>537.84153619999995</v>
          </cell>
          <cell r="EQ156">
            <v>85.386444959999992</v>
          </cell>
          <cell r="ER156">
            <v>933.33469089999994</v>
          </cell>
          <cell r="ES156">
            <v>7.9436274600000001</v>
          </cell>
          <cell r="ET156">
            <v>776.0449337099999</v>
          </cell>
          <cell r="EU156">
            <v>97.98565576</v>
          </cell>
          <cell r="EV156">
            <v>51.360473970000008</v>
          </cell>
          <cell r="EW156">
            <v>1401.7796904700001</v>
          </cell>
          <cell r="EX156">
            <v>11.171308639999999</v>
          </cell>
          <cell r="EY156">
            <v>885.52512351000007</v>
          </cell>
          <cell r="EZ156">
            <v>422.56904168</v>
          </cell>
          <cell r="FA156">
            <v>82.514216639999972</v>
          </cell>
          <cell r="FB156">
            <v>1401.7796904700001</v>
          </cell>
          <cell r="FC156">
            <v>11.171308639999999</v>
          </cell>
          <cell r="FD156">
            <v>885.52512351000007</v>
          </cell>
          <cell r="FE156">
            <v>422.56904168</v>
          </cell>
          <cell r="FF156">
            <v>82.514216639999972</v>
          </cell>
          <cell r="FG156" t="str">
            <v/>
          </cell>
          <cell r="FH156" t="str">
            <v/>
          </cell>
          <cell r="FI156" t="str">
            <v/>
          </cell>
          <cell r="FJ156" t="str">
            <v/>
          </cell>
          <cell r="FK156">
            <v>0</v>
          </cell>
          <cell r="FN156">
            <v>11773.071493446381</v>
          </cell>
          <cell r="FO156">
            <v>0</v>
          </cell>
          <cell r="FP156">
            <v>410.43100000000004</v>
          </cell>
          <cell r="FQ156">
            <v>0</v>
          </cell>
          <cell r="FR156">
            <v>1452.1193482625131</v>
          </cell>
          <cell r="FS156">
            <v>1310.5793482625131</v>
          </cell>
          <cell r="FT156">
            <v>73.739999999999995</v>
          </cell>
          <cell r="FU156">
            <v>67.8</v>
          </cell>
          <cell r="FV156">
            <v>123369</v>
          </cell>
          <cell r="FW156">
            <v>0</v>
          </cell>
          <cell r="FX156">
            <v>123369</v>
          </cell>
          <cell r="FZ156">
            <v>758.40588715000001</v>
          </cell>
          <cell r="GA156">
            <v>0</v>
          </cell>
          <cell r="GB156">
            <v>14.109</v>
          </cell>
          <cell r="GC156">
            <v>0</v>
          </cell>
          <cell r="GD156">
            <v>323.55900000000003</v>
          </cell>
          <cell r="GE156">
            <v>323.55900000000003</v>
          </cell>
          <cell r="GF156">
            <v>0</v>
          </cell>
          <cell r="GG156">
            <v>0</v>
          </cell>
          <cell r="GH156">
            <v>5039</v>
          </cell>
          <cell r="GI156">
            <v>0</v>
          </cell>
          <cell r="GJ156">
            <v>5039</v>
          </cell>
          <cell r="GK156">
            <v>3254.0160665748567</v>
          </cell>
          <cell r="GL156">
            <v>0</v>
          </cell>
          <cell r="GM156">
            <v>148.66199999999998</v>
          </cell>
          <cell r="GN156">
            <v>0</v>
          </cell>
          <cell r="GO156">
            <v>719.05332527825828</v>
          </cell>
          <cell r="GP156">
            <v>657.83932527825834</v>
          </cell>
          <cell r="GQ156">
            <v>0</v>
          </cell>
          <cell r="GR156">
            <v>61.213999999999999</v>
          </cell>
          <cell r="GS156">
            <v>2276</v>
          </cell>
          <cell r="GT156">
            <v>0</v>
          </cell>
          <cell r="GU156">
            <v>2276</v>
          </cell>
          <cell r="GV156">
            <v>0</v>
          </cell>
          <cell r="GW156">
            <v>0</v>
          </cell>
          <cell r="GX156">
            <v>0</v>
          </cell>
          <cell r="GY156">
            <v>0</v>
          </cell>
          <cell r="GZ156">
            <v>0</v>
          </cell>
          <cell r="HA156">
            <v>0</v>
          </cell>
          <cell r="HB156">
            <v>0</v>
          </cell>
          <cell r="HC156">
            <v>0</v>
          </cell>
          <cell r="HD156">
            <v>0</v>
          </cell>
          <cell r="HE156">
            <v>0</v>
          </cell>
          <cell r="HF156">
            <v>0</v>
          </cell>
          <cell r="HG156">
            <v>0</v>
          </cell>
          <cell r="HH156">
            <v>0</v>
          </cell>
          <cell r="HI156">
            <v>0</v>
          </cell>
          <cell r="HJ156">
            <v>0</v>
          </cell>
          <cell r="HK156">
            <v>0</v>
          </cell>
          <cell r="HL156">
            <v>0</v>
          </cell>
          <cell r="HM156">
            <v>0</v>
          </cell>
          <cell r="HN156">
            <v>0</v>
          </cell>
          <cell r="HO156">
            <v>0</v>
          </cell>
          <cell r="HP156">
            <v>0</v>
          </cell>
          <cell r="HQ156">
            <v>0</v>
          </cell>
          <cell r="HR156">
            <v>0</v>
          </cell>
          <cell r="HS156">
            <v>0</v>
          </cell>
          <cell r="HT156">
            <v>0</v>
          </cell>
          <cell r="HU156">
            <v>0</v>
          </cell>
          <cell r="HV156">
            <v>0</v>
          </cell>
          <cell r="HW156">
            <v>0</v>
          </cell>
          <cell r="HX156">
            <v>0</v>
          </cell>
          <cell r="HY156">
            <v>0</v>
          </cell>
          <cell r="HZ156">
            <v>0</v>
          </cell>
          <cell r="IA156">
            <v>0</v>
          </cell>
          <cell r="IB156">
            <v>0</v>
          </cell>
          <cell r="IC156">
            <v>3254.0160665748567</v>
          </cell>
          <cell r="ID156">
            <v>0</v>
          </cell>
          <cell r="IE156">
            <v>148.66199999999998</v>
          </cell>
          <cell r="IF156">
            <v>0</v>
          </cell>
          <cell r="IG156">
            <v>719.05332527825828</v>
          </cell>
          <cell r="IH156">
            <v>657.83932527825834</v>
          </cell>
          <cell r="II156">
            <v>0</v>
          </cell>
          <cell r="IJ156">
            <v>61.213999999999999</v>
          </cell>
          <cell r="IK156">
            <v>2276</v>
          </cell>
          <cell r="IL156">
            <v>0</v>
          </cell>
          <cell r="IM156">
            <v>2276</v>
          </cell>
          <cell r="IN156">
            <v>3254.0160665748567</v>
          </cell>
          <cell r="IO156">
            <v>0</v>
          </cell>
          <cell r="IP156">
            <v>148.66199999999998</v>
          </cell>
          <cell r="IQ156">
            <v>0</v>
          </cell>
          <cell r="IR156">
            <v>719.05332527825828</v>
          </cell>
          <cell r="IS156">
            <v>657.83932527825834</v>
          </cell>
          <cell r="IT156">
            <v>0</v>
          </cell>
          <cell r="IU156">
            <v>61.213999999999999</v>
          </cell>
          <cell r="IV156">
            <v>2276</v>
          </cell>
          <cell r="IW156">
            <v>0</v>
          </cell>
          <cell r="IX156">
            <v>2276</v>
          </cell>
          <cell r="IY156">
            <v>3464.8544089900006</v>
          </cell>
          <cell r="IZ156">
            <v>0</v>
          </cell>
          <cell r="JA156">
            <v>158.99700000000001</v>
          </cell>
          <cell r="JB156">
            <v>0</v>
          </cell>
          <cell r="JC156">
            <v>698.12799999999993</v>
          </cell>
          <cell r="JD156">
            <v>638.42799999999988</v>
          </cell>
          <cell r="JE156">
            <v>0</v>
          </cell>
          <cell r="JF156">
            <v>59.7</v>
          </cell>
          <cell r="JG156">
            <v>4800</v>
          </cell>
          <cell r="JH156">
            <v>0</v>
          </cell>
          <cell r="JI156">
            <v>4800</v>
          </cell>
          <cell r="JJ156">
            <v>166.82267041</v>
          </cell>
          <cell r="JK156">
            <v>0</v>
          </cell>
          <cell r="JL156">
            <v>7.0890000000000004</v>
          </cell>
          <cell r="JM156">
            <v>0</v>
          </cell>
          <cell r="JN156">
            <v>126.196</v>
          </cell>
          <cell r="JO156">
            <v>126.196</v>
          </cell>
          <cell r="JP156">
            <v>0</v>
          </cell>
          <cell r="JQ156">
            <v>0</v>
          </cell>
          <cell r="JR156">
            <v>1</v>
          </cell>
          <cell r="JS156">
            <v>0</v>
          </cell>
          <cell r="JT156">
            <v>1</v>
          </cell>
          <cell r="JU156">
            <v>342.77081932999999</v>
          </cell>
          <cell r="JV156">
            <v>0</v>
          </cell>
          <cell r="JW156">
            <v>17.832999999999998</v>
          </cell>
          <cell r="JX156">
            <v>0</v>
          </cell>
          <cell r="JY156">
            <v>250.94800000000001</v>
          </cell>
          <cell r="JZ156">
            <v>250.94800000000001</v>
          </cell>
          <cell r="KA156">
            <v>0</v>
          </cell>
          <cell r="KB156">
            <v>0</v>
          </cell>
          <cell r="KC156">
            <v>32</v>
          </cell>
          <cell r="KD156">
            <v>0</v>
          </cell>
          <cell r="KE156">
            <v>32</v>
          </cell>
          <cell r="KF156">
            <v>694.4617517800001</v>
          </cell>
          <cell r="KG156">
            <v>0</v>
          </cell>
          <cell r="KH156">
            <v>91.14</v>
          </cell>
          <cell r="KI156">
            <v>0</v>
          </cell>
          <cell r="KJ156">
            <v>184.57</v>
          </cell>
          <cell r="KK156">
            <v>184.57</v>
          </cell>
          <cell r="KL156">
            <v>0</v>
          </cell>
          <cell r="KM156">
            <v>0</v>
          </cell>
          <cell r="KN156">
            <v>40</v>
          </cell>
          <cell r="KO156">
            <v>0</v>
          </cell>
          <cell r="KP156">
            <v>40</v>
          </cell>
          <cell r="KQ156">
            <v>2260.7991674700006</v>
          </cell>
          <cell r="KR156">
            <v>0</v>
          </cell>
          <cell r="KS156">
            <v>42.935000000000002</v>
          </cell>
          <cell r="KT156">
            <v>0</v>
          </cell>
          <cell r="KU156">
            <v>136.41400000000002</v>
          </cell>
          <cell r="KV156">
            <v>76.713999999999999</v>
          </cell>
          <cell r="KW156">
            <v>0</v>
          </cell>
          <cell r="KX156">
            <v>59.7</v>
          </cell>
          <cell r="KY156">
            <v>4727</v>
          </cell>
          <cell r="KZ156">
            <v>0</v>
          </cell>
          <cell r="LA156">
            <v>4727</v>
          </cell>
          <cell r="LB156">
            <v>2260.7991674700006</v>
          </cell>
          <cell r="LC156">
            <v>0</v>
          </cell>
          <cell r="LD156">
            <v>42.935000000000002</v>
          </cell>
          <cell r="LE156">
            <v>0</v>
          </cell>
          <cell r="LF156">
            <v>136.41400000000002</v>
          </cell>
          <cell r="LG156">
            <v>76.713999999999999</v>
          </cell>
          <cell r="LH156">
            <v>0</v>
          </cell>
          <cell r="LI156">
            <v>59.7</v>
          </cell>
          <cell r="LJ156">
            <v>4727</v>
          </cell>
          <cell r="LK156">
            <v>0</v>
          </cell>
          <cell r="LL156">
            <v>4727</v>
          </cell>
          <cell r="LQ156">
            <v>0</v>
          </cell>
          <cell r="LR156">
            <v>165.4</v>
          </cell>
          <cell r="LS156">
            <v>0</v>
          </cell>
          <cell r="LT156">
            <v>0</v>
          </cell>
          <cell r="LU156">
            <v>0</v>
          </cell>
          <cell r="LX156">
            <v>0</v>
          </cell>
          <cell r="LY156">
            <v>0</v>
          </cell>
          <cell r="LZ156">
            <v>0</v>
          </cell>
          <cell r="MA156">
            <v>0</v>
          </cell>
          <cell r="MB156">
            <v>0</v>
          </cell>
          <cell r="MC156">
            <v>0</v>
          </cell>
          <cell r="MD156">
            <v>0</v>
          </cell>
          <cell r="ME156">
            <v>0</v>
          </cell>
          <cell r="MF156">
            <v>0</v>
          </cell>
          <cell r="MG156">
            <v>0</v>
          </cell>
          <cell r="MH156">
            <v>0</v>
          </cell>
          <cell r="MI156">
            <v>0</v>
          </cell>
          <cell r="MJ156">
            <v>0</v>
          </cell>
          <cell r="MK156">
            <v>0</v>
          </cell>
          <cell r="ML156">
            <v>0</v>
          </cell>
          <cell r="MM156">
            <v>0</v>
          </cell>
          <cell r="MN156">
            <v>0</v>
          </cell>
          <cell r="MO156">
            <v>0</v>
          </cell>
          <cell r="MP156">
            <v>0</v>
          </cell>
          <cell r="MQ156">
            <v>0</v>
          </cell>
          <cell r="MR156">
            <v>0</v>
          </cell>
          <cell r="MS156">
            <v>0</v>
          </cell>
          <cell r="MT156">
            <v>0</v>
          </cell>
          <cell r="MU156">
            <v>0</v>
          </cell>
          <cell r="MV156">
            <v>0</v>
          </cell>
          <cell r="MW156">
            <v>0</v>
          </cell>
          <cell r="MX156">
            <v>0</v>
          </cell>
          <cell r="MY156">
            <v>0</v>
          </cell>
          <cell r="MZ156">
            <v>0</v>
          </cell>
          <cell r="NA156">
            <v>0</v>
          </cell>
          <cell r="NB156">
            <v>0</v>
          </cell>
          <cell r="NC156">
            <v>0</v>
          </cell>
          <cell r="ND156">
            <v>0</v>
          </cell>
          <cell r="NE156">
            <v>0</v>
          </cell>
          <cell r="NF156">
            <v>0</v>
          </cell>
          <cell r="NG156">
            <v>0</v>
          </cell>
          <cell r="NH156">
            <v>0</v>
          </cell>
          <cell r="NI156">
            <v>0</v>
          </cell>
          <cell r="NJ156">
            <v>0</v>
          </cell>
          <cell r="NK156">
            <v>0</v>
          </cell>
          <cell r="NL156">
            <v>0</v>
          </cell>
          <cell r="NM156">
            <v>0</v>
          </cell>
          <cell r="NN156">
            <v>0</v>
          </cell>
          <cell r="NO156">
            <v>0</v>
          </cell>
          <cell r="NP156">
            <v>0</v>
          </cell>
          <cell r="NQ156">
            <v>0</v>
          </cell>
          <cell r="NR156">
            <v>0</v>
          </cell>
          <cell r="NS156">
            <v>0</v>
          </cell>
          <cell r="NT156">
            <v>0</v>
          </cell>
          <cell r="NU156">
            <v>0</v>
          </cell>
          <cell r="NV156">
            <v>0</v>
          </cell>
          <cell r="NW156">
            <v>0</v>
          </cell>
          <cell r="NX156">
            <v>0</v>
          </cell>
          <cell r="NY156">
            <v>0</v>
          </cell>
          <cell r="NZ156">
            <v>0</v>
          </cell>
          <cell r="OA156">
            <v>0</v>
          </cell>
          <cell r="OB156">
            <v>0</v>
          </cell>
          <cell r="OC156">
            <v>0</v>
          </cell>
          <cell r="OD156">
            <v>0</v>
          </cell>
          <cell r="OE156">
            <v>0</v>
          </cell>
          <cell r="OF156">
            <v>0</v>
          </cell>
          <cell r="OG156">
            <v>0</v>
          </cell>
          <cell r="OH156">
            <v>0</v>
          </cell>
          <cell r="OI156">
            <v>0</v>
          </cell>
          <cell r="OJ156">
            <v>0</v>
          </cell>
          <cell r="OL156" t="str">
            <v>нд</v>
          </cell>
          <cell r="OM156" t="str">
            <v>нд</v>
          </cell>
          <cell r="ON156" t="str">
            <v>нд</v>
          </cell>
          <cell r="OO156" t="str">
            <v>нд</v>
          </cell>
          <cell r="OP156" t="str">
            <v>нд</v>
          </cell>
          <cell r="OT156">
            <v>19358.295430747363</v>
          </cell>
          <cell r="OV156">
            <v>1030.1889999999999</v>
          </cell>
          <cell r="OW156">
            <v>253.26600000000002</v>
          </cell>
          <cell r="OX156">
            <v>0</v>
          </cell>
          <cell r="OY156">
            <v>14426</v>
          </cell>
          <cell r="OZ156">
            <v>5437.2622816000003</v>
          </cell>
        </row>
        <row r="157">
          <cell r="A157" t="str">
            <v>Г</v>
          </cell>
          <cell r="B157" t="str">
            <v>1.3.3.3</v>
          </cell>
          <cell r="C157" t="str">
            <v>Прочее новое строительство, покупка объектов основных средств всего, в том числе:</v>
          </cell>
          <cell r="D157" t="str">
            <v>Г</v>
          </cell>
          <cell r="E157">
            <v>0</v>
          </cell>
          <cell r="H157">
            <v>0</v>
          </cell>
          <cell r="J157">
            <v>3932.6022027855006</v>
          </cell>
          <cell r="K157">
            <v>0</v>
          </cell>
          <cell r="L157">
            <v>3932.6022027855006</v>
          </cell>
          <cell r="M157">
            <v>818.12398278000001</v>
          </cell>
          <cell r="N157">
            <v>0</v>
          </cell>
          <cell r="O157">
            <v>245.11748446749993</v>
          </cell>
          <cell r="P157">
            <v>749.55393913499995</v>
          </cell>
          <cell r="Q157">
            <v>2119.8067964030001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 t="str">
            <v/>
          </cell>
          <cell r="BC157" t="str">
            <v/>
          </cell>
          <cell r="BD157" t="str">
            <v/>
          </cell>
          <cell r="BE157" t="str">
            <v/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P157">
            <v>0</v>
          </cell>
          <cell r="CQ157" t="str">
            <v/>
          </cell>
          <cell r="CR157" t="str">
            <v/>
          </cell>
          <cell r="CS157" t="str">
            <v/>
          </cell>
          <cell r="CT157" t="str">
            <v/>
          </cell>
          <cell r="CU157">
            <v>0</v>
          </cell>
          <cell r="CX157">
            <v>11773.071493446381</v>
          </cell>
          <cell r="CY157">
            <v>2007.6103241393257</v>
          </cell>
          <cell r="CZ157">
            <v>3841.5348877713004</v>
          </cell>
          <cell r="DA157">
            <v>3963.2928893735866</v>
          </cell>
          <cell r="DB157">
            <v>1960.6333921621663</v>
          </cell>
          <cell r="DE157">
            <v>0</v>
          </cell>
          <cell r="DG157">
            <v>2648.4101105499999</v>
          </cell>
          <cell r="DH157">
            <v>0</v>
          </cell>
          <cell r="DI157">
            <v>2648.4101105499999</v>
          </cell>
          <cell r="DJ157">
            <v>221.79169244000005</v>
          </cell>
          <cell r="DK157">
            <v>951.39924857999995</v>
          </cell>
          <cell r="DL157">
            <v>1337.37306115</v>
          </cell>
          <cell r="DM157">
            <v>137.84610837999995</v>
          </cell>
          <cell r="DN157">
            <v>7232.8990647759756</v>
          </cell>
          <cell r="DS157">
            <v>221.07634505263158</v>
          </cell>
          <cell r="DT157">
            <v>970.22431536842123</v>
          </cell>
          <cell r="DU157">
            <v>982.58513645830863</v>
          </cell>
          <cell r="DV157">
            <v>5059.0132678966138</v>
          </cell>
          <cell r="DW157">
            <v>5059.0132678966138</v>
          </cell>
          <cell r="DX157" t="str">
            <v/>
          </cell>
          <cell r="DY157" t="str">
            <v/>
          </cell>
          <cell r="DZ157" t="str">
            <v/>
          </cell>
          <cell r="EA157" t="str">
            <v/>
          </cell>
          <cell r="EB157">
            <v>0</v>
          </cell>
          <cell r="EC157">
            <v>3466.8500087699999</v>
          </cell>
          <cell r="ED157">
            <v>36.684146650000002</v>
          </cell>
          <cell r="EE157">
            <v>1997.2028118200003</v>
          </cell>
          <cell r="EF157">
            <v>1190.2507855899999</v>
          </cell>
          <cell r="EG157">
            <v>242.71226471</v>
          </cell>
          <cell r="EH157">
            <v>210.02252780000003</v>
          </cell>
          <cell r="EI157">
            <v>3.2610385900000001</v>
          </cell>
          <cell r="EJ157">
            <v>51.45580812</v>
          </cell>
          <cell r="EK157">
            <v>131.85455195</v>
          </cell>
          <cell r="EL157">
            <v>23.451129139999999</v>
          </cell>
          <cell r="EM157">
            <v>921.71309960000008</v>
          </cell>
          <cell r="EN157">
            <v>14.308171959999999</v>
          </cell>
          <cell r="EO157">
            <v>284.17694648000003</v>
          </cell>
          <cell r="EP157">
            <v>537.84153619999995</v>
          </cell>
          <cell r="EQ157">
            <v>85.386444959999992</v>
          </cell>
          <cell r="ER157">
            <v>933.33469089999994</v>
          </cell>
          <cell r="ES157">
            <v>7.9436274600000001</v>
          </cell>
          <cell r="ET157">
            <v>776.0449337099999</v>
          </cell>
          <cell r="EU157">
            <v>97.98565576</v>
          </cell>
          <cell r="EV157">
            <v>51.360473970000008</v>
          </cell>
          <cell r="EW157">
            <v>1401.7796904700001</v>
          </cell>
          <cell r="EX157">
            <v>11.171308639999999</v>
          </cell>
          <cell r="EY157">
            <v>885.52512351000007</v>
          </cell>
          <cell r="EZ157">
            <v>422.56904168</v>
          </cell>
          <cell r="FA157">
            <v>82.514216639999972</v>
          </cell>
          <cell r="FB157">
            <v>1401.7796904700001</v>
          </cell>
          <cell r="FC157">
            <v>11.171308639999999</v>
          </cell>
          <cell r="FD157">
            <v>885.52512351000007</v>
          </cell>
          <cell r="FE157">
            <v>422.56904168</v>
          </cell>
          <cell r="FF157">
            <v>82.514216639999972</v>
          </cell>
          <cell r="FG157" t="str">
            <v/>
          </cell>
          <cell r="FH157" t="str">
            <v/>
          </cell>
          <cell r="FI157" t="str">
            <v/>
          </cell>
          <cell r="FJ157" t="str">
            <v/>
          </cell>
          <cell r="FK157">
            <v>0</v>
          </cell>
          <cell r="FN157">
            <v>11773.071493446381</v>
          </cell>
          <cell r="FO157">
            <v>0</v>
          </cell>
          <cell r="FP157">
            <v>410.43100000000004</v>
          </cell>
          <cell r="FQ157">
            <v>0</v>
          </cell>
          <cell r="FR157">
            <v>1452.1193482625131</v>
          </cell>
          <cell r="FS157">
            <v>1310.5793482625131</v>
          </cell>
          <cell r="FT157">
            <v>73.739999999999995</v>
          </cell>
          <cell r="FU157">
            <v>67.8</v>
          </cell>
          <cell r="FV157">
            <v>123369</v>
          </cell>
          <cell r="FW157">
            <v>0</v>
          </cell>
          <cell r="FX157">
            <v>123369</v>
          </cell>
          <cell r="FZ157">
            <v>758.40588715000001</v>
          </cell>
          <cell r="GA157">
            <v>0</v>
          </cell>
          <cell r="GB157">
            <v>14.109</v>
          </cell>
          <cell r="GC157">
            <v>0</v>
          </cell>
          <cell r="GD157">
            <v>323.55900000000003</v>
          </cell>
          <cell r="GE157">
            <v>323.55900000000003</v>
          </cell>
          <cell r="GF157">
            <v>0</v>
          </cell>
          <cell r="GG157">
            <v>0</v>
          </cell>
          <cell r="GH157">
            <v>5039</v>
          </cell>
          <cell r="GI157">
            <v>0</v>
          </cell>
          <cell r="GJ157">
            <v>5039</v>
          </cell>
          <cell r="GK157">
            <v>3254.0160665748567</v>
          </cell>
          <cell r="GL157">
            <v>0</v>
          </cell>
          <cell r="GM157">
            <v>148.66199999999998</v>
          </cell>
          <cell r="GN157">
            <v>0</v>
          </cell>
          <cell r="GO157">
            <v>719.05332527825828</v>
          </cell>
          <cell r="GP157">
            <v>657.83932527825834</v>
          </cell>
          <cell r="GQ157">
            <v>0</v>
          </cell>
          <cell r="GR157">
            <v>61.213999999999999</v>
          </cell>
          <cell r="GS157">
            <v>2276</v>
          </cell>
          <cell r="GT157">
            <v>0</v>
          </cell>
          <cell r="GU157">
            <v>2276</v>
          </cell>
          <cell r="GV157">
            <v>0</v>
          </cell>
          <cell r="GW157">
            <v>0</v>
          </cell>
          <cell r="GX157">
            <v>0</v>
          </cell>
          <cell r="GY157">
            <v>0</v>
          </cell>
          <cell r="GZ157">
            <v>0</v>
          </cell>
          <cell r="HA157">
            <v>0</v>
          </cell>
          <cell r="HB157">
            <v>0</v>
          </cell>
          <cell r="HC157">
            <v>0</v>
          </cell>
          <cell r="HD157">
            <v>0</v>
          </cell>
          <cell r="HE157">
            <v>0</v>
          </cell>
          <cell r="HF157">
            <v>0</v>
          </cell>
          <cell r="HG157">
            <v>0</v>
          </cell>
          <cell r="HH157">
            <v>0</v>
          </cell>
          <cell r="HI157">
            <v>0</v>
          </cell>
          <cell r="HJ157">
            <v>0</v>
          </cell>
          <cell r="HK157">
            <v>0</v>
          </cell>
          <cell r="HL157">
            <v>0</v>
          </cell>
          <cell r="HM157">
            <v>0</v>
          </cell>
          <cell r="HN157">
            <v>0</v>
          </cell>
          <cell r="HO157">
            <v>0</v>
          </cell>
          <cell r="HP157">
            <v>0</v>
          </cell>
          <cell r="HQ157">
            <v>0</v>
          </cell>
          <cell r="HR157">
            <v>0</v>
          </cell>
          <cell r="HS157">
            <v>0</v>
          </cell>
          <cell r="HT157">
            <v>0</v>
          </cell>
          <cell r="HU157">
            <v>0</v>
          </cell>
          <cell r="HV157">
            <v>0</v>
          </cell>
          <cell r="HW157">
            <v>0</v>
          </cell>
          <cell r="HX157">
            <v>0</v>
          </cell>
          <cell r="HY157">
            <v>0</v>
          </cell>
          <cell r="HZ157">
            <v>0</v>
          </cell>
          <cell r="IA157">
            <v>0</v>
          </cell>
          <cell r="IB157">
            <v>0</v>
          </cell>
          <cell r="IC157">
            <v>3254.0160665748567</v>
          </cell>
          <cell r="ID157">
            <v>0</v>
          </cell>
          <cell r="IE157">
            <v>148.66199999999998</v>
          </cell>
          <cell r="IF157">
            <v>0</v>
          </cell>
          <cell r="IG157">
            <v>719.05332527825828</v>
          </cell>
          <cell r="IH157">
            <v>657.83932527825834</v>
          </cell>
          <cell r="II157">
            <v>0</v>
          </cell>
          <cell r="IJ157">
            <v>61.213999999999999</v>
          </cell>
          <cell r="IK157">
            <v>2276</v>
          </cell>
          <cell r="IL157">
            <v>0</v>
          </cell>
          <cell r="IM157">
            <v>2276</v>
          </cell>
          <cell r="IN157">
            <v>3254.0160665748567</v>
          </cell>
          <cell r="IO157">
            <v>0</v>
          </cell>
          <cell r="IP157">
            <v>148.66199999999998</v>
          </cell>
          <cell r="IQ157">
            <v>0</v>
          </cell>
          <cell r="IR157">
            <v>719.05332527825828</v>
          </cell>
          <cell r="IS157">
            <v>657.83932527825834</v>
          </cell>
          <cell r="IT157">
            <v>0</v>
          </cell>
          <cell r="IU157">
            <v>61.213999999999999</v>
          </cell>
          <cell r="IV157">
            <v>2276</v>
          </cell>
          <cell r="IW157">
            <v>0</v>
          </cell>
          <cell r="IX157">
            <v>2276</v>
          </cell>
          <cell r="IY157">
            <v>3464.8544089900006</v>
          </cell>
          <cell r="IZ157">
            <v>0</v>
          </cell>
          <cell r="JA157">
            <v>158.99700000000001</v>
          </cell>
          <cell r="JB157">
            <v>0</v>
          </cell>
          <cell r="JC157">
            <v>698.12799999999993</v>
          </cell>
          <cell r="JD157">
            <v>638.42799999999988</v>
          </cell>
          <cell r="JE157">
            <v>0</v>
          </cell>
          <cell r="JF157">
            <v>59.7</v>
          </cell>
          <cell r="JG157">
            <v>4800</v>
          </cell>
          <cell r="JH157">
            <v>0</v>
          </cell>
          <cell r="JI157">
            <v>4800</v>
          </cell>
          <cell r="JJ157">
            <v>166.82267041</v>
          </cell>
          <cell r="JK157">
            <v>0</v>
          </cell>
          <cell r="JL157">
            <v>7.0890000000000004</v>
          </cell>
          <cell r="JM157">
            <v>0</v>
          </cell>
          <cell r="JN157">
            <v>126.196</v>
          </cell>
          <cell r="JO157">
            <v>126.196</v>
          </cell>
          <cell r="JP157">
            <v>0</v>
          </cell>
          <cell r="JQ157">
            <v>0</v>
          </cell>
          <cell r="JR157">
            <v>1</v>
          </cell>
          <cell r="JS157">
            <v>0</v>
          </cell>
          <cell r="JT157">
            <v>1</v>
          </cell>
          <cell r="JU157">
            <v>342.77081932999999</v>
          </cell>
          <cell r="JV157">
            <v>0</v>
          </cell>
          <cell r="JW157">
            <v>17.832999999999998</v>
          </cell>
          <cell r="JX157">
            <v>0</v>
          </cell>
          <cell r="JY157">
            <v>250.94800000000001</v>
          </cell>
          <cell r="JZ157">
            <v>250.94800000000001</v>
          </cell>
          <cell r="KA157">
            <v>0</v>
          </cell>
          <cell r="KB157">
            <v>0</v>
          </cell>
          <cell r="KC157">
            <v>32</v>
          </cell>
          <cell r="KD157">
            <v>0</v>
          </cell>
          <cell r="KE157">
            <v>32</v>
          </cell>
          <cell r="KF157">
            <v>694.4617517800001</v>
          </cell>
          <cell r="KG157">
            <v>0</v>
          </cell>
          <cell r="KH157">
            <v>91.14</v>
          </cell>
          <cell r="KI157">
            <v>0</v>
          </cell>
          <cell r="KJ157">
            <v>184.57</v>
          </cell>
          <cell r="KK157">
            <v>184.57</v>
          </cell>
          <cell r="KL157">
            <v>0</v>
          </cell>
          <cell r="KM157">
            <v>0</v>
          </cell>
          <cell r="KN157">
            <v>40</v>
          </cell>
          <cell r="KO157">
            <v>0</v>
          </cell>
          <cell r="KP157">
            <v>40</v>
          </cell>
          <cell r="KQ157">
            <v>2260.7991674700006</v>
          </cell>
          <cell r="KR157">
            <v>0</v>
          </cell>
          <cell r="KS157">
            <v>42.935000000000002</v>
          </cell>
          <cell r="KT157">
            <v>0</v>
          </cell>
          <cell r="KU157">
            <v>136.41400000000002</v>
          </cell>
          <cell r="KV157">
            <v>76.713999999999999</v>
          </cell>
          <cell r="KW157">
            <v>0</v>
          </cell>
          <cell r="KX157">
            <v>59.7</v>
          </cell>
          <cell r="KY157">
            <v>4727</v>
          </cell>
          <cell r="KZ157">
            <v>0</v>
          </cell>
          <cell r="LA157">
            <v>4727</v>
          </cell>
          <cell r="LB157">
            <v>2260.7991674700006</v>
          </cell>
          <cell r="LC157">
            <v>0</v>
          </cell>
          <cell r="LD157">
            <v>42.935000000000002</v>
          </cell>
          <cell r="LE157">
            <v>0</v>
          </cell>
          <cell r="LF157">
            <v>136.41400000000002</v>
          </cell>
          <cell r="LG157">
            <v>76.713999999999999</v>
          </cell>
          <cell r="LH157">
            <v>0</v>
          </cell>
          <cell r="LI157">
            <v>59.7</v>
          </cell>
          <cell r="LJ157">
            <v>4727</v>
          </cell>
          <cell r="LK157">
            <v>0</v>
          </cell>
          <cell r="LL157">
            <v>4727</v>
          </cell>
          <cell r="LQ157">
            <v>0</v>
          </cell>
          <cell r="LR157">
            <v>165.4</v>
          </cell>
          <cell r="LS157">
            <v>0</v>
          </cell>
          <cell r="LT157">
            <v>0</v>
          </cell>
          <cell r="LU157">
            <v>0</v>
          </cell>
          <cell r="LX157">
            <v>0</v>
          </cell>
          <cell r="LY157">
            <v>0</v>
          </cell>
          <cell r="LZ157">
            <v>0</v>
          </cell>
          <cell r="MA157">
            <v>0</v>
          </cell>
          <cell r="MB157">
            <v>0</v>
          </cell>
          <cell r="MC157">
            <v>0</v>
          </cell>
          <cell r="MD157">
            <v>0</v>
          </cell>
          <cell r="ME157">
            <v>0</v>
          </cell>
          <cell r="MF157">
            <v>0</v>
          </cell>
          <cell r="MG157">
            <v>0</v>
          </cell>
          <cell r="MH157">
            <v>0</v>
          </cell>
          <cell r="MI157">
            <v>0</v>
          </cell>
          <cell r="MJ157">
            <v>0</v>
          </cell>
          <cell r="MK157">
            <v>0</v>
          </cell>
          <cell r="ML157">
            <v>0</v>
          </cell>
          <cell r="MM157">
            <v>0</v>
          </cell>
          <cell r="MN157">
            <v>0</v>
          </cell>
          <cell r="MO157">
            <v>0</v>
          </cell>
          <cell r="MP157">
            <v>0</v>
          </cell>
          <cell r="MQ157">
            <v>0</v>
          </cell>
          <cell r="MR157">
            <v>0</v>
          </cell>
          <cell r="MS157">
            <v>0</v>
          </cell>
          <cell r="MT157">
            <v>0</v>
          </cell>
          <cell r="MU157">
            <v>0</v>
          </cell>
          <cell r="MV157">
            <v>0</v>
          </cell>
          <cell r="MW157">
            <v>0</v>
          </cell>
          <cell r="MX157">
            <v>0</v>
          </cell>
          <cell r="MY157">
            <v>0</v>
          </cell>
          <cell r="MZ157">
            <v>0</v>
          </cell>
          <cell r="NA157">
            <v>0</v>
          </cell>
          <cell r="NB157">
            <v>0</v>
          </cell>
          <cell r="NC157">
            <v>0</v>
          </cell>
          <cell r="ND157">
            <v>0</v>
          </cell>
          <cell r="NE157">
            <v>0</v>
          </cell>
          <cell r="NF157">
            <v>0</v>
          </cell>
          <cell r="NG157">
            <v>0</v>
          </cell>
          <cell r="NH157">
            <v>0</v>
          </cell>
          <cell r="NI157">
            <v>0</v>
          </cell>
          <cell r="NJ157">
            <v>0</v>
          </cell>
          <cell r="NK157">
            <v>0</v>
          </cell>
          <cell r="NL157">
            <v>0</v>
          </cell>
          <cell r="NM157">
            <v>0</v>
          </cell>
          <cell r="NN157">
            <v>0</v>
          </cell>
          <cell r="NO157">
            <v>0</v>
          </cell>
          <cell r="NP157">
            <v>0</v>
          </cell>
          <cell r="NQ157">
            <v>0</v>
          </cell>
          <cell r="NR157">
            <v>0</v>
          </cell>
          <cell r="NS157">
            <v>0</v>
          </cell>
          <cell r="NT157">
            <v>0</v>
          </cell>
          <cell r="NU157">
            <v>0</v>
          </cell>
          <cell r="NV157">
            <v>0</v>
          </cell>
          <cell r="NW157">
            <v>0</v>
          </cell>
          <cell r="NX157">
            <v>0</v>
          </cell>
          <cell r="NY157">
            <v>0</v>
          </cell>
          <cell r="NZ157">
            <v>0</v>
          </cell>
          <cell r="OA157">
            <v>0</v>
          </cell>
          <cell r="OB157">
            <v>0</v>
          </cell>
          <cell r="OC157">
            <v>0</v>
          </cell>
          <cell r="OD157">
            <v>0</v>
          </cell>
          <cell r="OE157">
            <v>0</v>
          </cell>
          <cell r="OF157">
            <v>0</v>
          </cell>
          <cell r="OG157">
            <v>0</v>
          </cell>
          <cell r="OH157">
            <v>0</v>
          </cell>
          <cell r="OI157">
            <v>0</v>
          </cell>
          <cell r="OJ157">
            <v>0</v>
          </cell>
          <cell r="OL157" t="str">
            <v>нд</v>
          </cell>
          <cell r="OM157" t="str">
            <v>нд</v>
          </cell>
          <cell r="ON157" t="str">
            <v>нд</v>
          </cell>
          <cell r="OO157" t="str">
            <v>нд</v>
          </cell>
          <cell r="OP157" t="str">
            <v>нд</v>
          </cell>
          <cell r="OT157">
            <v>19358.295430747363</v>
          </cell>
          <cell r="OV157">
            <v>1030.1889999999999</v>
          </cell>
          <cell r="OW157">
            <v>253.26600000000002</v>
          </cell>
          <cell r="OX157">
            <v>0</v>
          </cell>
          <cell r="OY157">
            <v>14426</v>
          </cell>
          <cell r="OZ157">
            <v>5437.2622816000003</v>
          </cell>
        </row>
        <row r="158">
          <cell r="A158" t="str">
            <v>Г</v>
          </cell>
          <cell r="B158" t="str">
            <v>1.3.3.4</v>
          </cell>
          <cell r="C158" t="str">
            <v>Создание, приобретение объектов нематериальных активов всего, в том числе:</v>
          </cell>
          <cell r="D158" t="str">
            <v>Г</v>
          </cell>
          <cell r="E158">
            <v>0</v>
          </cell>
          <cell r="H158">
            <v>0</v>
          </cell>
          <cell r="J158">
            <v>3932.6022027855006</v>
          </cell>
          <cell r="K158">
            <v>0</v>
          </cell>
          <cell r="L158">
            <v>3932.6022027855006</v>
          </cell>
          <cell r="M158">
            <v>818.12398278000001</v>
          </cell>
          <cell r="N158">
            <v>0</v>
          </cell>
          <cell r="O158">
            <v>245.11748446749993</v>
          </cell>
          <cell r="P158">
            <v>749.55393913499995</v>
          </cell>
          <cell r="Q158">
            <v>2119.8067964030001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 t="str">
            <v/>
          </cell>
          <cell r="BC158" t="str">
            <v/>
          </cell>
          <cell r="BD158" t="str">
            <v/>
          </cell>
          <cell r="BE158" t="str">
            <v/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R158">
            <v>0</v>
          </cell>
          <cell r="BS158">
            <v>0</v>
          </cell>
          <cell r="BT158">
            <v>0</v>
          </cell>
          <cell r="BU158">
            <v>0</v>
          </cell>
          <cell r="BV158">
            <v>0</v>
          </cell>
          <cell r="BW158">
            <v>0</v>
          </cell>
          <cell r="BX158">
            <v>0</v>
          </cell>
          <cell r="BY158">
            <v>0</v>
          </cell>
          <cell r="BZ158">
            <v>0</v>
          </cell>
          <cell r="CA158">
            <v>0</v>
          </cell>
          <cell r="CB158">
            <v>0</v>
          </cell>
          <cell r="CC158">
            <v>0</v>
          </cell>
          <cell r="CD158">
            <v>0</v>
          </cell>
          <cell r="CE158">
            <v>0</v>
          </cell>
          <cell r="CF158">
            <v>0</v>
          </cell>
          <cell r="CG158">
            <v>0</v>
          </cell>
          <cell r="CH158">
            <v>0</v>
          </cell>
          <cell r="CI158">
            <v>0</v>
          </cell>
          <cell r="CJ158">
            <v>0</v>
          </cell>
          <cell r="CK158">
            <v>0</v>
          </cell>
          <cell r="CL158">
            <v>0</v>
          </cell>
          <cell r="CM158">
            <v>0</v>
          </cell>
          <cell r="CN158">
            <v>0</v>
          </cell>
          <cell r="CO158">
            <v>0</v>
          </cell>
          <cell r="CP158">
            <v>0</v>
          </cell>
          <cell r="CQ158" t="str">
            <v/>
          </cell>
          <cell r="CR158" t="str">
            <v/>
          </cell>
          <cell r="CS158" t="str">
            <v/>
          </cell>
          <cell r="CT158" t="str">
            <v/>
          </cell>
          <cell r="CU158">
            <v>0</v>
          </cell>
          <cell r="CX158">
            <v>11773.071493446381</v>
          </cell>
          <cell r="CY158">
            <v>2007.6103241393257</v>
          </cell>
          <cell r="CZ158">
            <v>3841.5348877713004</v>
          </cell>
          <cell r="DA158">
            <v>3963.2928893735866</v>
          </cell>
          <cell r="DB158">
            <v>1960.6333921621663</v>
          </cell>
          <cell r="DE158">
            <v>0</v>
          </cell>
          <cell r="DG158">
            <v>2648.4101105499999</v>
          </cell>
          <cell r="DH158">
            <v>0</v>
          </cell>
          <cell r="DI158">
            <v>2648.4101105499999</v>
          </cell>
          <cell r="DJ158">
            <v>221.79169244000005</v>
          </cell>
          <cell r="DK158">
            <v>951.39924857999995</v>
          </cell>
          <cell r="DL158">
            <v>1337.37306115</v>
          </cell>
          <cell r="DM158">
            <v>137.84610837999995</v>
          </cell>
          <cell r="DN158">
            <v>7232.8990647759756</v>
          </cell>
          <cell r="DS158">
            <v>221.07634505263158</v>
          </cell>
          <cell r="DT158">
            <v>970.22431536842123</v>
          </cell>
          <cell r="DU158">
            <v>982.58513645830863</v>
          </cell>
          <cell r="DV158">
            <v>5059.0132678966138</v>
          </cell>
          <cell r="DW158">
            <v>5059.0132678966138</v>
          </cell>
          <cell r="DX158" t="str">
            <v/>
          </cell>
          <cell r="DY158" t="str">
            <v/>
          </cell>
          <cell r="DZ158" t="str">
            <v/>
          </cell>
          <cell r="EA158" t="str">
            <v/>
          </cell>
          <cell r="EB158">
            <v>0</v>
          </cell>
          <cell r="EC158">
            <v>3466.8500087699999</v>
          </cell>
          <cell r="ED158">
            <v>36.684146650000002</v>
          </cell>
          <cell r="EE158">
            <v>1997.2028118200003</v>
          </cell>
          <cell r="EF158">
            <v>1190.2507855899999</v>
          </cell>
          <cell r="EG158">
            <v>242.71226471</v>
          </cell>
          <cell r="EH158">
            <v>210.02252780000003</v>
          </cell>
          <cell r="EI158">
            <v>3.2610385900000001</v>
          </cell>
          <cell r="EJ158">
            <v>51.45580812</v>
          </cell>
          <cell r="EK158">
            <v>131.85455195</v>
          </cell>
          <cell r="EL158">
            <v>23.451129139999999</v>
          </cell>
          <cell r="EM158">
            <v>921.71309960000008</v>
          </cell>
          <cell r="EN158">
            <v>14.308171959999999</v>
          </cell>
          <cell r="EO158">
            <v>284.17694648000003</v>
          </cell>
          <cell r="EP158">
            <v>537.84153619999995</v>
          </cell>
          <cell r="EQ158">
            <v>85.386444959999992</v>
          </cell>
          <cell r="ER158">
            <v>933.33469089999994</v>
          </cell>
          <cell r="ES158">
            <v>7.9436274600000001</v>
          </cell>
          <cell r="ET158">
            <v>776.0449337099999</v>
          </cell>
          <cell r="EU158">
            <v>97.98565576</v>
          </cell>
          <cell r="EV158">
            <v>51.360473970000008</v>
          </cell>
          <cell r="EW158">
            <v>1401.7796904700001</v>
          </cell>
          <cell r="EX158">
            <v>11.171308639999999</v>
          </cell>
          <cell r="EY158">
            <v>885.52512351000007</v>
          </cell>
          <cell r="EZ158">
            <v>422.56904168</v>
          </cell>
          <cell r="FA158">
            <v>82.514216639999972</v>
          </cell>
          <cell r="FB158">
            <v>1401.7796904700001</v>
          </cell>
          <cell r="FC158">
            <v>11.171308639999999</v>
          </cell>
          <cell r="FD158">
            <v>885.52512351000007</v>
          </cell>
          <cell r="FE158">
            <v>422.56904168</v>
          </cell>
          <cell r="FF158">
            <v>82.514216639999972</v>
          </cell>
          <cell r="FG158" t="str">
            <v/>
          </cell>
          <cell r="FH158" t="str">
            <v/>
          </cell>
          <cell r="FI158" t="str">
            <v/>
          </cell>
          <cell r="FJ158" t="str">
            <v/>
          </cell>
          <cell r="FK158">
            <v>0</v>
          </cell>
          <cell r="FN158">
            <v>11773.071493446381</v>
          </cell>
          <cell r="FO158">
            <v>0</v>
          </cell>
          <cell r="FP158">
            <v>410.43100000000004</v>
          </cell>
          <cell r="FQ158">
            <v>0</v>
          </cell>
          <cell r="FR158">
            <v>1452.1193482625131</v>
          </cell>
          <cell r="FS158">
            <v>1310.5793482625131</v>
          </cell>
          <cell r="FT158">
            <v>73.739999999999995</v>
          </cell>
          <cell r="FU158">
            <v>67.8</v>
          </cell>
          <cell r="FV158">
            <v>123369</v>
          </cell>
          <cell r="FW158">
            <v>0</v>
          </cell>
          <cell r="FX158">
            <v>123369</v>
          </cell>
          <cell r="FZ158">
            <v>758.40588715000001</v>
          </cell>
          <cell r="GA158">
            <v>0</v>
          </cell>
          <cell r="GB158">
            <v>14.109</v>
          </cell>
          <cell r="GC158">
            <v>0</v>
          </cell>
          <cell r="GD158">
            <v>323.55900000000003</v>
          </cell>
          <cell r="GE158">
            <v>323.55900000000003</v>
          </cell>
          <cell r="GF158">
            <v>0</v>
          </cell>
          <cell r="GG158">
            <v>0</v>
          </cell>
          <cell r="GH158">
            <v>5039</v>
          </cell>
          <cell r="GI158">
            <v>0</v>
          </cell>
          <cell r="GJ158">
            <v>5039</v>
          </cell>
          <cell r="GK158">
            <v>3254.0160665748567</v>
          </cell>
          <cell r="GL158">
            <v>0</v>
          </cell>
          <cell r="GM158">
            <v>148.66199999999998</v>
          </cell>
          <cell r="GN158">
            <v>0</v>
          </cell>
          <cell r="GO158">
            <v>719.05332527825828</v>
          </cell>
          <cell r="GP158">
            <v>657.83932527825834</v>
          </cell>
          <cell r="GQ158">
            <v>0</v>
          </cell>
          <cell r="GR158">
            <v>61.213999999999999</v>
          </cell>
          <cell r="GS158">
            <v>2276</v>
          </cell>
          <cell r="GT158">
            <v>0</v>
          </cell>
          <cell r="GU158">
            <v>2276</v>
          </cell>
          <cell r="GV158">
            <v>0</v>
          </cell>
          <cell r="GW158">
            <v>0</v>
          </cell>
          <cell r="GX158">
            <v>0</v>
          </cell>
          <cell r="GY158">
            <v>0</v>
          </cell>
          <cell r="GZ158">
            <v>0</v>
          </cell>
          <cell r="HA158">
            <v>0</v>
          </cell>
          <cell r="HB158">
            <v>0</v>
          </cell>
          <cell r="HC158">
            <v>0</v>
          </cell>
          <cell r="HD158">
            <v>0</v>
          </cell>
          <cell r="HE158">
            <v>0</v>
          </cell>
          <cell r="HF158">
            <v>0</v>
          </cell>
          <cell r="HG158">
            <v>0</v>
          </cell>
          <cell r="HH158">
            <v>0</v>
          </cell>
          <cell r="HI158">
            <v>0</v>
          </cell>
          <cell r="HJ158">
            <v>0</v>
          </cell>
          <cell r="HK158">
            <v>0</v>
          </cell>
          <cell r="HL158">
            <v>0</v>
          </cell>
          <cell r="HM158">
            <v>0</v>
          </cell>
          <cell r="HN158">
            <v>0</v>
          </cell>
          <cell r="HO158">
            <v>0</v>
          </cell>
          <cell r="HP158">
            <v>0</v>
          </cell>
          <cell r="HQ158">
            <v>0</v>
          </cell>
          <cell r="HR158">
            <v>0</v>
          </cell>
          <cell r="HS158">
            <v>0</v>
          </cell>
          <cell r="HT158">
            <v>0</v>
          </cell>
          <cell r="HU158">
            <v>0</v>
          </cell>
          <cell r="HV158">
            <v>0</v>
          </cell>
          <cell r="HW158">
            <v>0</v>
          </cell>
          <cell r="HX158">
            <v>0</v>
          </cell>
          <cell r="HY158">
            <v>0</v>
          </cell>
          <cell r="HZ158">
            <v>0</v>
          </cell>
          <cell r="IA158">
            <v>0</v>
          </cell>
          <cell r="IB158">
            <v>0</v>
          </cell>
          <cell r="IC158">
            <v>3254.0160665748567</v>
          </cell>
          <cell r="ID158">
            <v>0</v>
          </cell>
          <cell r="IE158">
            <v>148.66199999999998</v>
          </cell>
          <cell r="IF158">
            <v>0</v>
          </cell>
          <cell r="IG158">
            <v>719.05332527825828</v>
          </cell>
          <cell r="IH158">
            <v>657.83932527825834</v>
          </cell>
          <cell r="II158">
            <v>0</v>
          </cell>
          <cell r="IJ158">
            <v>61.213999999999999</v>
          </cell>
          <cell r="IK158">
            <v>2276</v>
          </cell>
          <cell r="IL158">
            <v>0</v>
          </cell>
          <cell r="IM158">
            <v>2276</v>
          </cell>
          <cell r="IN158">
            <v>3254.0160665748567</v>
          </cell>
          <cell r="IO158">
            <v>0</v>
          </cell>
          <cell r="IP158">
            <v>148.66199999999998</v>
          </cell>
          <cell r="IQ158">
            <v>0</v>
          </cell>
          <cell r="IR158">
            <v>719.05332527825828</v>
          </cell>
          <cell r="IS158">
            <v>657.83932527825834</v>
          </cell>
          <cell r="IT158">
            <v>0</v>
          </cell>
          <cell r="IU158">
            <v>61.213999999999999</v>
          </cell>
          <cell r="IV158">
            <v>2276</v>
          </cell>
          <cell r="IW158">
            <v>0</v>
          </cell>
          <cell r="IX158">
            <v>2276</v>
          </cell>
          <cell r="IY158">
            <v>3464.8544089900006</v>
          </cell>
          <cell r="IZ158">
            <v>0</v>
          </cell>
          <cell r="JA158">
            <v>158.99700000000001</v>
          </cell>
          <cell r="JB158">
            <v>0</v>
          </cell>
          <cell r="JC158">
            <v>698.12799999999993</v>
          </cell>
          <cell r="JD158">
            <v>638.42799999999988</v>
          </cell>
          <cell r="JE158">
            <v>0</v>
          </cell>
          <cell r="JF158">
            <v>59.7</v>
          </cell>
          <cell r="JG158">
            <v>4800</v>
          </cell>
          <cell r="JH158">
            <v>0</v>
          </cell>
          <cell r="JI158">
            <v>4800</v>
          </cell>
          <cell r="JJ158">
            <v>166.82267041</v>
          </cell>
          <cell r="JK158">
            <v>0</v>
          </cell>
          <cell r="JL158">
            <v>7.0890000000000004</v>
          </cell>
          <cell r="JM158">
            <v>0</v>
          </cell>
          <cell r="JN158">
            <v>126.196</v>
          </cell>
          <cell r="JO158">
            <v>126.196</v>
          </cell>
          <cell r="JP158">
            <v>0</v>
          </cell>
          <cell r="JQ158">
            <v>0</v>
          </cell>
          <cell r="JR158">
            <v>1</v>
          </cell>
          <cell r="JS158">
            <v>0</v>
          </cell>
          <cell r="JT158">
            <v>1</v>
          </cell>
          <cell r="JU158">
            <v>342.77081932999999</v>
          </cell>
          <cell r="JV158">
            <v>0</v>
          </cell>
          <cell r="JW158">
            <v>17.832999999999998</v>
          </cell>
          <cell r="JX158">
            <v>0</v>
          </cell>
          <cell r="JY158">
            <v>250.94800000000001</v>
          </cell>
          <cell r="JZ158">
            <v>250.94800000000001</v>
          </cell>
          <cell r="KA158">
            <v>0</v>
          </cell>
          <cell r="KB158">
            <v>0</v>
          </cell>
          <cell r="KC158">
            <v>32</v>
          </cell>
          <cell r="KD158">
            <v>0</v>
          </cell>
          <cell r="KE158">
            <v>32</v>
          </cell>
          <cell r="KF158">
            <v>694.4617517800001</v>
          </cell>
          <cell r="KG158">
            <v>0</v>
          </cell>
          <cell r="KH158">
            <v>91.14</v>
          </cell>
          <cell r="KI158">
            <v>0</v>
          </cell>
          <cell r="KJ158">
            <v>184.57</v>
          </cell>
          <cell r="KK158">
            <v>184.57</v>
          </cell>
          <cell r="KL158">
            <v>0</v>
          </cell>
          <cell r="KM158">
            <v>0</v>
          </cell>
          <cell r="KN158">
            <v>40</v>
          </cell>
          <cell r="KO158">
            <v>0</v>
          </cell>
          <cell r="KP158">
            <v>40</v>
          </cell>
          <cell r="KQ158">
            <v>2260.7991674700006</v>
          </cell>
          <cell r="KR158">
            <v>0</v>
          </cell>
          <cell r="KS158">
            <v>42.935000000000002</v>
          </cell>
          <cell r="KT158">
            <v>0</v>
          </cell>
          <cell r="KU158">
            <v>136.41400000000002</v>
          </cell>
          <cell r="KV158">
            <v>76.713999999999999</v>
          </cell>
          <cell r="KW158">
            <v>0</v>
          </cell>
          <cell r="KX158">
            <v>59.7</v>
          </cell>
          <cell r="KY158">
            <v>4727</v>
          </cell>
          <cell r="KZ158">
            <v>0</v>
          </cell>
          <cell r="LA158">
            <v>4727</v>
          </cell>
          <cell r="LB158">
            <v>2260.7991674700006</v>
          </cell>
          <cell r="LC158">
            <v>0</v>
          </cell>
          <cell r="LD158">
            <v>42.935000000000002</v>
          </cell>
          <cell r="LE158">
            <v>0</v>
          </cell>
          <cell r="LF158">
            <v>136.41400000000002</v>
          </cell>
          <cell r="LG158">
            <v>76.713999999999999</v>
          </cell>
          <cell r="LH158">
            <v>0</v>
          </cell>
          <cell r="LI158">
            <v>59.7</v>
          </cell>
          <cell r="LJ158">
            <v>4727</v>
          </cell>
          <cell r="LK158">
            <v>0</v>
          </cell>
          <cell r="LL158">
            <v>4727</v>
          </cell>
          <cell r="LQ158">
            <v>0</v>
          </cell>
          <cell r="LR158">
            <v>165.4</v>
          </cell>
          <cell r="LS158">
            <v>0</v>
          </cell>
          <cell r="LT158">
            <v>0</v>
          </cell>
          <cell r="LU158">
            <v>0</v>
          </cell>
          <cell r="LX158">
            <v>0</v>
          </cell>
          <cell r="LY158">
            <v>0</v>
          </cell>
          <cell r="LZ158">
            <v>0</v>
          </cell>
          <cell r="MA158">
            <v>0</v>
          </cell>
          <cell r="MB158">
            <v>0</v>
          </cell>
          <cell r="MC158">
            <v>0</v>
          </cell>
          <cell r="MD158">
            <v>0</v>
          </cell>
          <cell r="ME158">
            <v>0</v>
          </cell>
          <cell r="MF158">
            <v>0</v>
          </cell>
          <cell r="MG158">
            <v>0</v>
          </cell>
          <cell r="MH158">
            <v>0</v>
          </cell>
          <cell r="MI158">
            <v>0</v>
          </cell>
          <cell r="MJ158">
            <v>0</v>
          </cell>
          <cell r="MK158">
            <v>0</v>
          </cell>
          <cell r="ML158">
            <v>0</v>
          </cell>
          <cell r="MM158">
            <v>0</v>
          </cell>
          <cell r="MN158">
            <v>0</v>
          </cell>
          <cell r="MO158">
            <v>0</v>
          </cell>
          <cell r="MP158">
            <v>0</v>
          </cell>
          <cell r="MQ158">
            <v>0</v>
          </cell>
          <cell r="MR158">
            <v>0</v>
          </cell>
          <cell r="MS158">
            <v>0</v>
          </cell>
          <cell r="MT158">
            <v>0</v>
          </cell>
          <cell r="MU158">
            <v>0</v>
          </cell>
          <cell r="MV158">
            <v>0</v>
          </cell>
          <cell r="MW158">
            <v>0</v>
          </cell>
          <cell r="MX158">
            <v>0</v>
          </cell>
          <cell r="MY158">
            <v>0</v>
          </cell>
          <cell r="MZ158">
            <v>0</v>
          </cell>
          <cell r="NA158">
            <v>0</v>
          </cell>
          <cell r="NB158">
            <v>0</v>
          </cell>
          <cell r="NC158">
            <v>0</v>
          </cell>
          <cell r="ND158">
            <v>0</v>
          </cell>
          <cell r="NE158">
            <v>0</v>
          </cell>
          <cell r="NF158">
            <v>0</v>
          </cell>
          <cell r="NG158">
            <v>0</v>
          </cell>
          <cell r="NH158">
            <v>0</v>
          </cell>
          <cell r="NI158">
            <v>0</v>
          </cell>
          <cell r="NJ158">
            <v>0</v>
          </cell>
          <cell r="NK158">
            <v>0</v>
          </cell>
          <cell r="NL158">
            <v>0</v>
          </cell>
          <cell r="NM158">
            <v>0</v>
          </cell>
          <cell r="NN158">
            <v>0</v>
          </cell>
          <cell r="NO158">
            <v>0</v>
          </cell>
          <cell r="NP158">
            <v>0</v>
          </cell>
          <cell r="NQ158">
            <v>0</v>
          </cell>
          <cell r="NR158">
            <v>0</v>
          </cell>
          <cell r="NS158">
            <v>0</v>
          </cell>
          <cell r="NT158">
            <v>0</v>
          </cell>
          <cell r="NU158">
            <v>0</v>
          </cell>
          <cell r="NV158">
            <v>0</v>
          </cell>
          <cell r="NW158">
            <v>0</v>
          </cell>
          <cell r="NX158">
            <v>0</v>
          </cell>
          <cell r="NY158">
            <v>0</v>
          </cell>
          <cell r="NZ158">
            <v>0</v>
          </cell>
          <cell r="OA158">
            <v>0</v>
          </cell>
          <cell r="OB158">
            <v>0</v>
          </cell>
          <cell r="OC158">
            <v>0</v>
          </cell>
          <cell r="OD158">
            <v>0</v>
          </cell>
          <cell r="OE158">
            <v>0</v>
          </cell>
          <cell r="OF158">
            <v>0</v>
          </cell>
          <cell r="OG158">
            <v>0</v>
          </cell>
          <cell r="OH158">
            <v>0</v>
          </cell>
          <cell r="OI158">
            <v>0</v>
          </cell>
          <cell r="OJ158">
            <v>0</v>
          </cell>
          <cell r="OL158" t="str">
            <v>нд</v>
          </cell>
          <cell r="OM158" t="str">
            <v>нд</v>
          </cell>
          <cell r="ON158" t="str">
            <v>нд</v>
          </cell>
          <cell r="OO158" t="str">
            <v>нд</v>
          </cell>
          <cell r="OP158" t="str">
            <v>нд</v>
          </cell>
          <cell r="OT158">
            <v>19358.295430747363</v>
          </cell>
          <cell r="OV158">
            <v>1030.1889999999999</v>
          </cell>
          <cell r="OW158">
            <v>253.26600000000002</v>
          </cell>
          <cell r="OX158">
            <v>0</v>
          </cell>
          <cell r="OY158">
            <v>14426</v>
          </cell>
          <cell r="OZ158">
            <v>5437.2622816000003</v>
          </cell>
        </row>
        <row r="159">
          <cell r="A159" t="str">
            <v>Г</v>
          </cell>
          <cell r="B159" t="str">
            <v>1.3.3.4.1</v>
          </cell>
          <cell r="C159" t="str">
            <v>Создание программ для ЭВМ, приобретение исключительных прав на программы для ЭВМ всего, в том числе:</v>
          </cell>
          <cell r="D159" t="str">
            <v>Г</v>
          </cell>
          <cell r="E159">
            <v>0</v>
          </cell>
          <cell r="H159">
            <v>0</v>
          </cell>
          <cell r="J159">
            <v>3932.6022027855006</v>
          </cell>
          <cell r="K159">
            <v>0</v>
          </cell>
          <cell r="L159">
            <v>3932.6022027855006</v>
          </cell>
          <cell r="M159">
            <v>818.12398278000001</v>
          </cell>
          <cell r="N159">
            <v>0</v>
          </cell>
          <cell r="O159">
            <v>245.11748446749993</v>
          </cell>
          <cell r="P159">
            <v>749.55393913499995</v>
          </cell>
          <cell r="Q159">
            <v>2119.8067964030001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 t="str">
            <v/>
          </cell>
          <cell r="BC159" t="str">
            <v/>
          </cell>
          <cell r="BD159" t="str">
            <v/>
          </cell>
          <cell r="BE159" t="str">
            <v/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  <cell r="BR159">
            <v>0</v>
          </cell>
          <cell r="BS159">
            <v>0</v>
          </cell>
          <cell r="BT159">
            <v>0</v>
          </cell>
          <cell r="BU159">
            <v>0</v>
          </cell>
          <cell r="BV159">
            <v>0</v>
          </cell>
          <cell r="BW159">
            <v>0</v>
          </cell>
          <cell r="BX159">
            <v>0</v>
          </cell>
          <cell r="BY159">
            <v>0</v>
          </cell>
          <cell r="BZ159">
            <v>0</v>
          </cell>
          <cell r="CA159">
            <v>0</v>
          </cell>
          <cell r="CB159">
            <v>0</v>
          </cell>
          <cell r="CC159">
            <v>0</v>
          </cell>
          <cell r="CD159">
            <v>0</v>
          </cell>
          <cell r="CE159">
            <v>0</v>
          </cell>
          <cell r="CF159">
            <v>0</v>
          </cell>
          <cell r="CG159">
            <v>0</v>
          </cell>
          <cell r="CH159">
            <v>0</v>
          </cell>
          <cell r="CI159">
            <v>0</v>
          </cell>
          <cell r="CJ159">
            <v>0</v>
          </cell>
          <cell r="CK159">
            <v>0</v>
          </cell>
          <cell r="CL159">
            <v>0</v>
          </cell>
          <cell r="CM159">
            <v>0</v>
          </cell>
          <cell r="CN159">
            <v>0</v>
          </cell>
          <cell r="CO159">
            <v>0</v>
          </cell>
          <cell r="CP159">
            <v>0</v>
          </cell>
          <cell r="CQ159" t="str">
            <v/>
          </cell>
          <cell r="CR159" t="str">
            <v/>
          </cell>
          <cell r="CS159" t="str">
            <v/>
          </cell>
          <cell r="CT159" t="str">
            <v/>
          </cell>
          <cell r="CU159">
            <v>0</v>
          </cell>
          <cell r="CX159">
            <v>11773.071493446381</v>
          </cell>
          <cell r="CY159">
            <v>2007.6103241393257</v>
          </cell>
          <cell r="CZ159">
            <v>3841.5348877713004</v>
          </cell>
          <cell r="DA159">
            <v>3963.2928893735866</v>
          </cell>
          <cell r="DB159">
            <v>1960.6333921621663</v>
          </cell>
          <cell r="DE159">
            <v>0</v>
          </cell>
          <cell r="DG159">
            <v>2648.4101105499999</v>
          </cell>
          <cell r="DH159">
            <v>0</v>
          </cell>
          <cell r="DI159">
            <v>2648.4101105499999</v>
          </cell>
          <cell r="DJ159">
            <v>221.79169244000005</v>
          </cell>
          <cell r="DK159">
            <v>951.39924857999995</v>
          </cell>
          <cell r="DL159">
            <v>1337.37306115</v>
          </cell>
          <cell r="DM159">
            <v>137.84610837999995</v>
          </cell>
          <cell r="DN159">
            <v>7232.8990647759756</v>
          </cell>
          <cell r="DS159">
            <v>221.07634505263158</v>
          </cell>
          <cell r="DT159">
            <v>970.22431536842123</v>
          </cell>
          <cell r="DU159">
            <v>982.58513645830863</v>
          </cell>
          <cell r="DV159">
            <v>5059.0132678966138</v>
          </cell>
          <cell r="DW159">
            <v>5059.0132678966138</v>
          </cell>
          <cell r="DX159" t="str">
            <v/>
          </cell>
          <cell r="DY159" t="str">
            <v/>
          </cell>
          <cell r="DZ159" t="str">
            <v/>
          </cell>
          <cell r="EA159" t="str">
            <v/>
          </cell>
          <cell r="EB159">
            <v>0</v>
          </cell>
          <cell r="EC159">
            <v>3466.8500087699999</v>
          </cell>
          <cell r="ED159">
            <v>36.684146650000002</v>
          </cell>
          <cell r="EE159">
            <v>1997.2028118200003</v>
          </cell>
          <cell r="EF159">
            <v>1190.2507855899999</v>
          </cell>
          <cell r="EG159">
            <v>242.71226471</v>
          </cell>
          <cell r="EH159">
            <v>210.02252780000003</v>
          </cell>
          <cell r="EI159">
            <v>3.2610385900000001</v>
          </cell>
          <cell r="EJ159">
            <v>51.45580812</v>
          </cell>
          <cell r="EK159">
            <v>131.85455195</v>
          </cell>
          <cell r="EL159">
            <v>23.451129139999999</v>
          </cell>
          <cell r="EM159">
            <v>921.71309960000008</v>
          </cell>
          <cell r="EN159">
            <v>14.308171959999999</v>
          </cell>
          <cell r="EO159">
            <v>284.17694648000003</v>
          </cell>
          <cell r="EP159">
            <v>537.84153619999995</v>
          </cell>
          <cell r="EQ159">
            <v>85.386444959999992</v>
          </cell>
          <cell r="ER159">
            <v>933.33469089999994</v>
          </cell>
          <cell r="ES159">
            <v>7.9436274600000001</v>
          </cell>
          <cell r="ET159">
            <v>776.0449337099999</v>
          </cell>
          <cell r="EU159">
            <v>97.98565576</v>
          </cell>
          <cell r="EV159">
            <v>51.360473970000008</v>
          </cell>
          <cell r="EW159">
            <v>1401.7796904700001</v>
          </cell>
          <cell r="EX159">
            <v>11.171308639999999</v>
          </cell>
          <cell r="EY159">
            <v>885.52512351000007</v>
          </cell>
          <cell r="EZ159">
            <v>422.56904168</v>
          </cell>
          <cell r="FA159">
            <v>82.514216639999972</v>
          </cell>
          <cell r="FB159">
            <v>1401.7796904700001</v>
          </cell>
          <cell r="FC159">
            <v>11.171308639999999</v>
          </cell>
          <cell r="FD159">
            <v>885.52512351000007</v>
          </cell>
          <cell r="FE159">
            <v>422.56904168</v>
          </cell>
          <cell r="FF159">
            <v>82.514216639999972</v>
          </cell>
          <cell r="FG159" t="str">
            <v/>
          </cell>
          <cell r="FH159" t="str">
            <v/>
          </cell>
          <cell r="FI159" t="str">
            <v/>
          </cell>
          <cell r="FJ159" t="str">
            <v/>
          </cell>
          <cell r="FK159">
            <v>0</v>
          </cell>
          <cell r="FN159">
            <v>11773.071493446381</v>
          </cell>
          <cell r="FO159">
            <v>0</v>
          </cell>
          <cell r="FP159">
            <v>410.43100000000004</v>
          </cell>
          <cell r="FQ159">
            <v>0</v>
          </cell>
          <cell r="FR159">
            <v>1452.1193482625131</v>
          </cell>
          <cell r="FS159">
            <v>1310.5793482625131</v>
          </cell>
          <cell r="FT159">
            <v>73.739999999999995</v>
          </cell>
          <cell r="FU159">
            <v>67.8</v>
          </cell>
          <cell r="FV159">
            <v>123369</v>
          </cell>
          <cell r="FW159">
            <v>0</v>
          </cell>
          <cell r="FX159">
            <v>123369</v>
          </cell>
          <cell r="FZ159">
            <v>758.40588715000001</v>
          </cell>
          <cell r="GA159">
            <v>0</v>
          </cell>
          <cell r="GB159">
            <v>14.109</v>
          </cell>
          <cell r="GC159">
            <v>0</v>
          </cell>
          <cell r="GD159">
            <v>323.55900000000003</v>
          </cell>
          <cell r="GE159">
            <v>323.55900000000003</v>
          </cell>
          <cell r="GF159">
            <v>0</v>
          </cell>
          <cell r="GG159">
            <v>0</v>
          </cell>
          <cell r="GH159">
            <v>5039</v>
          </cell>
          <cell r="GI159">
            <v>0</v>
          </cell>
          <cell r="GJ159">
            <v>5039</v>
          </cell>
          <cell r="GK159">
            <v>3254.0160665748567</v>
          </cell>
          <cell r="GL159">
            <v>0</v>
          </cell>
          <cell r="GM159">
            <v>148.66199999999998</v>
          </cell>
          <cell r="GN159">
            <v>0</v>
          </cell>
          <cell r="GO159">
            <v>719.05332527825828</v>
          </cell>
          <cell r="GP159">
            <v>657.83932527825834</v>
          </cell>
          <cell r="GQ159">
            <v>0</v>
          </cell>
          <cell r="GR159">
            <v>61.213999999999999</v>
          </cell>
          <cell r="GS159">
            <v>2276</v>
          </cell>
          <cell r="GT159">
            <v>0</v>
          </cell>
          <cell r="GU159">
            <v>2276</v>
          </cell>
          <cell r="GV159">
            <v>0</v>
          </cell>
          <cell r="GW159">
            <v>0</v>
          </cell>
          <cell r="GX159">
            <v>0</v>
          </cell>
          <cell r="GY159">
            <v>0</v>
          </cell>
          <cell r="GZ159">
            <v>0</v>
          </cell>
          <cell r="HA159">
            <v>0</v>
          </cell>
          <cell r="HB159">
            <v>0</v>
          </cell>
          <cell r="HC159">
            <v>0</v>
          </cell>
          <cell r="HD159">
            <v>0</v>
          </cell>
          <cell r="HE159">
            <v>0</v>
          </cell>
          <cell r="HF159">
            <v>0</v>
          </cell>
          <cell r="HG159">
            <v>0</v>
          </cell>
          <cell r="HH159">
            <v>0</v>
          </cell>
          <cell r="HI159">
            <v>0</v>
          </cell>
          <cell r="HJ159">
            <v>0</v>
          </cell>
          <cell r="HK159">
            <v>0</v>
          </cell>
          <cell r="HL159">
            <v>0</v>
          </cell>
          <cell r="HM159">
            <v>0</v>
          </cell>
          <cell r="HN159">
            <v>0</v>
          </cell>
          <cell r="HO159">
            <v>0</v>
          </cell>
          <cell r="HP159">
            <v>0</v>
          </cell>
          <cell r="HQ159">
            <v>0</v>
          </cell>
          <cell r="HR159">
            <v>0</v>
          </cell>
          <cell r="HS159">
            <v>0</v>
          </cell>
          <cell r="HT159">
            <v>0</v>
          </cell>
          <cell r="HU159">
            <v>0</v>
          </cell>
          <cell r="HV159">
            <v>0</v>
          </cell>
          <cell r="HW159">
            <v>0</v>
          </cell>
          <cell r="HX159">
            <v>0</v>
          </cell>
          <cell r="HY159">
            <v>0</v>
          </cell>
          <cell r="HZ159">
            <v>0</v>
          </cell>
          <cell r="IA159">
            <v>0</v>
          </cell>
          <cell r="IB159">
            <v>0</v>
          </cell>
          <cell r="IC159">
            <v>3254.0160665748567</v>
          </cell>
          <cell r="ID159">
            <v>0</v>
          </cell>
          <cell r="IE159">
            <v>148.66199999999998</v>
          </cell>
          <cell r="IF159">
            <v>0</v>
          </cell>
          <cell r="IG159">
            <v>719.05332527825828</v>
          </cell>
          <cell r="IH159">
            <v>657.83932527825834</v>
          </cell>
          <cell r="II159">
            <v>0</v>
          </cell>
          <cell r="IJ159">
            <v>61.213999999999999</v>
          </cell>
          <cell r="IK159">
            <v>2276</v>
          </cell>
          <cell r="IL159">
            <v>0</v>
          </cell>
          <cell r="IM159">
            <v>2276</v>
          </cell>
          <cell r="IN159">
            <v>3254.0160665748567</v>
          </cell>
          <cell r="IO159">
            <v>0</v>
          </cell>
          <cell r="IP159">
            <v>148.66199999999998</v>
          </cell>
          <cell r="IQ159">
            <v>0</v>
          </cell>
          <cell r="IR159">
            <v>719.05332527825828</v>
          </cell>
          <cell r="IS159">
            <v>657.83932527825834</v>
          </cell>
          <cell r="IT159">
            <v>0</v>
          </cell>
          <cell r="IU159">
            <v>61.213999999999999</v>
          </cell>
          <cell r="IV159">
            <v>2276</v>
          </cell>
          <cell r="IW159">
            <v>0</v>
          </cell>
          <cell r="IX159">
            <v>2276</v>
          </cell>
          <cell r="IY159">
            <v>3464.8544089900006</v>
          </cell>
          <cell r="IZ159">
            <v>0</v>
          </cell>
          <cell r="JA159">
            <v>158.99700000000001</v>
          </cell>
          <cell r="JB159">
            <v>0</v>
          </cell>
          <cell r="JC159">
            <v>698.12799999999993</v>
          </cell>
          <cell r="JD159">
            <v>638.42799999999988</v>
          </cell>
          <cell r="JE159">
            <v>0</v>
          </cell>
          <cell r="JF159">
            <v>59.7</v>
          </cell>
          <cell r="JG159">
            <v>4800</v>
          </cell>
          <cell r="JH159">
            <v>0</v>
          </cell>
          <cell r="JI159">
            <v>4800</v>
          </cell>
          <cell r="JJ159">
            <v>166.82267041</v>
          </cell>
          <cell r="JK159">
            <v>0</v>
          </cell>
          <cell r="JL159">
            <v>7.0890000000000004</v>
          </cell>
          <cell r="JM159">
            <v>0</v>
          </cell>
          <cell r="JN159">
            <v>126.196</v>
          </cell>
          <cell r="JO159">
            <v>126.196</v>
          </cell>
          <cell r="JP159">
            <v>0</v>
          </cell>
          <cell r="JQ159">
            <v>0</v>
          </cell>
          <cell r="JR159">
            <v>1</v>
          </cell>
          <cell r="JS159">
            <v>0</v>
          </cell>
          <cell r="JT159">
            <v>1</v>
          </cell>
          <cell r="JU159">
            <v>342.77081932999999</v>
          </cell>
          <cell r="JV159">
            <v>0</v>
          </cell>
          <cell r="JW159">
            <v>17.832999999999998</v>
          </cell>
          <cell r="JX159">
            <v>0</v>
          </cell>
          <cell r="JY159">
            <v>250.94800000000001</v>
          </cell>
          <cell r="JZ159">
            <v>250.94800000000001</v>
          </cell>
          <cell r="KA159">
            <v>0</v>
          </cell>
          <cell r="KB159">
            <v>0</v>
          </cell>
          <cell r="KC159">
            <v>32</v>
          </cell>
          <cell r="KD159">
            <v>0</v>
          </cell>
          <cell r="KE159">
            <v>32</v>
          </cell>
          <cell r="KF159">
            <v>694.4617517800001</v>
          </cell>
          <cell r="KG159">
            <v>0</v>
          </cell>
          <cell r="KH159">
            <v>91.14</v>
          </cell>
          <cell r="KI159">
            <v>0</v>
          </cell>
          <cell r="KJ159">
            <v>184.57</v>
          </cell>
          <cell r="KK159">
            <v>184.57</v>
          </cell>
          <cell r="KL159">
            <v>0</v>
          </cell>
          <cell r="KM159">
            <v>0</v>
          </cell>
          <cell r="KN159">
            <v>40</v>
          </cell>
          <cell r="KO159">
            <v>0</v>
          </cell>
          <cell r="KP159">
            <v>40</v>
          </cell>
          <cell r="KQ159">
            <v>2260.7991674700006</v>
          </cell>
          <cell r="KR159">
            <v>0</v>
          </cell>
          <cell r="KS159">
            <v>42.935000000000002</v>
          </cell>
          <cell r="KT159">
            <v>0</v>
          </cell>
          <cell r="KU159">
            <v>136.41400000000002</v>
          </cell>
          <cell r="KV159">
            <v>76.713999999999999</v>
          </cell>
          <cell r="KW159">
            <v>0</v>
          </cell>
          <cell r="KX159">
            <v>59.7</v>
          </cell>
          <cell r="KY159">
            <v>4727</v>
          </cell>
          <cell r="KZ159">
            <v>0</v>
          </cell>
          <cell r="LA159">
            <v>4727</v>
          </cell>
          <cell r="LB159">
            <v>2260.7991674700006</v>
          </cell>
          <cell r="LC159">
            <v>0</v>
          </cell>
          <cell r="LD159">
            <v>42.935000000000002</v>
          </cell>
          <cell r="LE159">
            <v>0</v>
          </cell>
          <cell r="LF159">
            <v>136.41400000000002</v>
          </cell>
          <cell r="LG159">
            <v>76.713999999999999</v>
          </cell>
          <cell r="LH159">
            <v>0</v>
          </cell>
          <cell r="LI159">
            <v>59.7</v>
          </cell>
          <cell r="LJ159">
            <v>4727</v>
          </cell>
          <cell r="LK159">
            <v>0</v>
          </cell>
          <cell r="LL159">
            <v>4727</v>
          </cell>
          <cell r="LQ159">
            <v>0</v>
          </cell>
          <cell r="LR159">
            <v>165.4</v>
          </cell>
          <cell r="LS159">
            <v>0</v>
          </cell>
          <cell r="LT159">
            <v>0</v>
          </cell>
          <cell r="LU159">
            <v>0</v>
          </cell>
          <cell r="LX159">
            <v>0</v>
          </cell>
          <cell r="LY159">
            <v>0</v>
          </cell>
          <cell r="LZ159">
            <v>0</v>
          </cell>
          <cell r="MA159">
            <v>0</v>
          </cell>
          <cell r="MB159">
            <v>0</v>
          </cell>
          <cell r="MC159">
            <v>0</v>
          </cell>
          <cell r="MD159">
            <v>0</v>
          </cell>
          <cell r="ME159">
            <v>0</v>
          </cell>
          <cell r="MF159">
            <v>0</v>
          </cell>
          <cell r="MG159">
            <v>0</v>
          </cell>
          <cell r="MH159">
            <v>0</v>
          </cell>
          <cell r="MI159">
            <v>0</v>
          </cell>
          <cell r="MJ159">
            <v>0</v>
          </cell>
          <cell r="MK159">
            <v>0</v>
          </cell>
          <cell r="ML159">
            <v>0</v>
          </cell>
          <cell r="MM159">
            <v>0</v>
          </cell>
          <cell r="MN159">
            <v>0</v>
          </cell>
          <cell r="MO159">
            <v>0</v>
          </cell>
          <cell r="MP159">
            <v>0</v>
          </cell>
          <cell r="MQ159">
            <v>0</v>
          </cell>
          <cell r="MR159">
            <v>0</v>
          </cell>
          <cell r="MS159">
            <v>0</v>
          </cell>
          <cell r="MT159">
            <v>0</v>
          </cell>
          <cell r="MU159">
            <v>0</v>
          </cell>
          <cell r="MV159">
            <v>0</v>
          </cell>
          <cell r="MW159">
            <v>0</v>
          </cell>
          <cell r="MX159">
            <v>0</v>
          </cell>
          <cell r="MY159">
            <v>0</v>
          </cell>
          <cell r="MZ159">
            <v>0</v>
          </cell>
          <cell r="NA159">
            <v>0</v>
          </cell>
          <cell r="NB159">
            <v>0</v>
          </cell>
          <cell r="NC159">
            <v>0</v>
          </cell>
          <cell r="ND159">
            <v>0</v>
          </cell>
          <cell r="NE159">
            <v>0</v>
          </cell>
          <cell r="NF159">
            <v>0</v>
          </cell>
          <cell r="NG159">
            <v>0</v>
          </cell>
          <cell r="NH159">
            <v>0</v>
          </cell>
          <cell r="NI159">
            <v>0</v>
          </cell>
          <cell r="NJ159">
            <v>0</v>
          </cell>
          <cell r="NK159">
            <v>0</v>
          </cell>
          <cell r="NL159">
            <v>0</v>
          </cell>
          <cell r="NM159">
            <v>0</v>
          </cell>
          <cell r="NN159">
            <v>0</v>
          </cell>
          <cell r="NO159">
            <v>0</v>
          </cell>
          <cell r="NP159">
            <v>0</v>
          </cell>
          <cell r="NQ159">
            <v>0</v>
          </cell>
          <cell r="NR159">
            <v>0</v>
          </cell>
          <cell r="NS159">
            <v>0</v>
          </cell>
          <cell r="NT159">
            <v>0</v>
          </cell>
          <cell r="NU159">
            <v>0</v>
          </cell>
          <cell r="NV159">
            <v>0</v>
          </cell>
          <cell r="NW159">
            <v>0</v>
          </cell>
          <cell r="NX159">
            <v>0</v>
          </cell>
          <cell r="NY159">
            <v>0</v>
          </cell>
          <cell r="NZ159">
            <v>0</v>
          </cell>
          <cell r="OA159">
            <v>0</v>
          </cell>
          <cell r="OB159">
            <v>0</v>
          </cell>
          <cell r="OC159">
            <v>0</v>
          </cell>
          <cell r="OD159">
            <v>0</v>
          </cell>
          <cell r="OE159">
            <v>0</v>
          </cell>
          <cell r="OF159">
            <v>0</v>
          </cell>
          <cell r="OG159">
            <v>0</v>
          </cell>
          <cell r="OH159">
            <v>0</v>
          </cell>
          <cell r="OI159">
            <v>0</v>
          </cell>
          <cell r="OJ159">
            <v>0</v>
          </cell>
          <cell r="OL159" t="str">
            <v>нд</v>
          </cell>
          <cell r="OM159" t="str">
            <v>нд</v>
          </cell>
          <cell r="ON159" t="str">
            <v>нд</v>
          </cell>
          <cell r="OO159" t="str">
            <v>нд</v>
          </cell>
          <cell r="OP159" t="str">
            <v>нд</v>
          </cell>
          <cell r="OT159">
            <v>19358.295430747363</v>
          </cell>
          <cell r="OV159">
            <v>1030.1889999999999</v>
          </cell>
          <cell r="OW159">
            <v>253.26600000000002</v>
          </cell>
          <cell r="OX159">
            <v>0</v>
          </cell>
          <cell r="OY159">
            <v>14426</v>
          </cell>
          <cell r="OZ159">
            <v>5437.2622816000003</v>
          </cell>
        </row>
        <row r="160">
          <cell r="A160" t="str">
            <v>Г</v>
          </cell>
          <cell r="B160" t="str">
            <v>1.3.3.4.2</v>
          </cell>
          <cell r="C160" t="str">
            <v>Создание, приобретение прочих объектов нематериальных активов всего, в том числе:</v>
          </cell>
          <cell r="D160" t="str">
            <v>Г</v>
          </cell>
          <cell r="E160">
            <v>0</v>
          </cell>
          <cell r="H160">
            <v>0</v>
          </cell>
          <cell r="J160">
            <v>3932.6022027855006</v>
          </cell>
          <cell r="K160">
            <v>0</v>
          </cell>
          <cell r="L160">
            <v>3932.6022027855006</v>
          </cell>
          <cell r="M160">
            <v>818.12398278000001</v>
          </cell>
          <cell r="N160">
            <v>0</v>
          </cell>
          <cell r="O160">
            <v>245.11748446749993</v>
          </cell>
          <cell r="P160">
            <v>749.55393913499995</v>
          </cell>
          <cell r="Q160">
            <v>2119.8067964030001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 t="str">
            <v/>
          </cell>
          <cell r="BC160" t="str">
            <v/>
          </cell>
          <cell r="BD160" t="str">
            <v/>
          </cell>
          <cell r="BE160" t="str">
            <v/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  <cell r="BX160">
            <v>0</v>
          </cell>
          <cell r="BY160">
            <v>0</v>
          </cell>
          <cell r="BZ160">
            <v>0</v>
          </cell>
          <cell r="CA160">
            <v>0</v>
          </cell>
          <cell r="CB160">
            <v>0</v>
          </cell>
          <cell r="CC160">
            <v>0</v>
          </cell>
          <cell r="CD160">
            <v>0</v>
          </cell>
          <cell r="CE160">
            <v>0</v>
          </cell>
          <cell r="CF160">
            <v>0</v>
          </cell>
          <cell r="CG160">
            <v>0</v>
          </cell>
          <cell r="CH160">
            <v>0</v>
          </cell>
          <cell r="CI160">
            <v>0</v>
          </cell>
          <cell r="CJ160">
            <v>0</v>
          </cell>
          <cell r="CK160">
            <v>0</v>
          </cell>
          <cell r="CL160">
            <v>0</v>
          </cell>
          <cell r="CM160">
            <v>0</v>
          </cell>
          <cell r="CN160">
            <v>0</v>
          </cell>
          <cell r="CO160">
            <v>0</v>
          </cell>
          <cell r="CP160">
            <v>0</v>
          </cell>
          <cell r="CQ160" t="str">
            <v/>
          </cell>
          <cell r="CR160" t="str">
            <v/>
          </cell>
          <cell r="CS160" t="str">
            <v/>
          </cell>
          <cell r="CT160" t="str">
            <v/>
          </cell>
          <cell r="CU160">
            <v>0</v>
          </cell>
          <cell r="CX160">
            <v>11773.071493446381</v>
          </cell>
          <cell r="CY160">
            <v>2007.6103241393257</v>
          </cell>
          <cell r="CZ160">
            <v>3841.5348877713004</v>
          </cell>
          <cell r="DA160">
            <v>3963.2928893735866</v>
          </cell>
          <cell r="DB160">
            <v>1960.6333921621663</v>
          </cell>
          <cell r="DE160">
            <v>0</v>
          </cell>
          <cell r="DG160">
            <v>2648.4101105499999</v>
          </cell>
          <cell r="DH160">
            <v>0</v>
          </cell>
          <cell r="DI160">
            <v>2648.4101105499999</v>
          </cell>
          <cell r="DJ160">
            <v>221.79169244000005</v>
          </cell>
          <cell r="DK160">
            <v>951.39924857999995</v>
          </cell>
          <cell r="DL160">
            <v>1337.37306115</v>
          </cell>
          <cell r="DM160">
            <v>137.84610837999995</v>
          </cell>
          <cell r="DN160">
            <v>7232.8990647759756</v>
          </cell>
          <cell r="DS160">
            <v>221.07634505263158</v>
          </cell>
          <cell r="DT160">
            <v>970.22431536842123</v>
          </cell>
          <cell r="DU160">
            <v>982.58513645830863</v>
          </cell>
          <cell r="DV160">
            <v>5059.0132678966138</v>
          </cell>
          <cell r="DW160">
            <v>5059.0132678966138</v>
          </cell>
          <cell r="DX160" t="str">
            <v/>
          </cell>
          <cell r="DY160" t="str">
            <v/>
          </cell>
          <cell r="DZ160" t="str">
            <v/>
          </cell>
          <cell r="EA160" t="str">
            <v/>
          </cell>
          <cell r="EB160">
            <v>0</v>
          </cell>
          <cell r="EC160">
            <v>3466.8500087699999</v>
          </cell>
          <cell r="ED160">
            <v>36.684146650000002</v>
          </cell>
          <cell r="EE160">
            <v>1997.2028118200003</v>
          </cell>
          <cell r="EF160">
            <v>1190.2507855899999</v>
          </cell>
          <cell r="EG160">
            <v>242.71226471</v>
          </cell>
          <cell r="EH160">
            <v>210.02252780000003</v>
          </cell>
          <cell r="EI160">
            <v>3.2610385900000001</v>
          </cell>
          <cell r="EJ160">
            <v>51.45580812</v>
          </cell>
          <cell r="EK160">
            <v>131.85455195</v>
          </cell>
          <cell r="EL160">
            <v>23.451129139999999</v>
          </cell>
          <cell r="EM160">
            <v>921.71309960000008</v>
          </cell>
          <cell r="EN160">
            <v>14.308171959999999</v>
          </cell>
          <cell r="EO160">
            <v>284.17694648000003</v>
          </cell>
          <cell r="EP160">
            <v>537.84153619999995</v>
          </cell>
          <cell r="EQ160">
            <v>85.386444959999992</v>
          </cell>
          <cell r="ER160">
            <v>933.33469089999994</v>
          </cell>
          <cell r="ES160">
            <v>7.9436274600000001</v>
          </cell>
          <cell r="ET160">
            <v>776.0449337099999</v>
          </cell>
          <cell r="EU160">
            <v>97.98565576</v>
          </cell>
          <cell r="EV160">
            <v>51.360473970000008</v>
          </cell>
          <cell r="EW160">
            <v>1401.7796904700001</v>
          </cell>
          <cell r="EX160">
            <v>11.171308639999999</v>
          </cell>
          <cell r="EY160">
            <v>885.52512351000007</v>
          </cell>
          <cell r="EZ160">
            <v>422.56904168</v>
          </cell>
          <cell r="FA160">
            <v>82.514216639999972</v>
          </cell>
          <cell r="FB160">
            <v>1401.7796904700001</v>
          </cell>
          <cell r="FC160">
            <v>11.171308639999999</v>
          </cell>
          <cell r="FD160">
            <v>885.52512351000007</v>
          </cell>
          <cell r="FE160">
            <v>422.56904168</v>
          </cell>
          <cell r="FF160">
            <v>82.514216639999972</v>
          </cell>
          <cell r="FG160" t="str">
            <v/>
          </cell>
          <cell r="FH160" t="str">
            <v/>
          </cell>
          <cell r="FI160" t="str">
            <v/>
          </cell>
          <cell r="FJ160" t="str">
            <v/>
          </cell>
          <cell r="FK160">
            <v>0</v>
          </cell>
          <cell r="FN160">
            <v>11773.071493446381</v>
          </cell>
          <cell r="FO160">
            <v>0</v>
          </cell>
          <cell r="FP160">
            <v>410.43100000000004</v>
          </cell>
          <cell r="FQ160">
            <v>0</v>
          </cell>
          <cell r="FR160">
            <v>1452.1193482625131</v>
          </cell>
          <cell r="FS160">
            <v>1310.5793482625131</v>
          </cell>
          <cell r="FT160">
            <v>73.739999999999995</v>
          </cell>
          <cell r="FU160">
            <v>67.8</v>
          </cell>
          <cell r="FV160">
            <v>123369</v>
          </cell>
          <cell r="FW160">
            <v>0</v>
          </cell>
          <cell r="FX160">
            <v>123369</v>
          </cell>
          <cell r="FZ160">
            <v>758.40588715000001</v>
          </cell>
          <cell r="GA160">
            <v>0</v>
          </cell>
          <cell r="GB160">
            <v>14.109</v>
          </cell>
          <cell r="GC160">
            <v>0</v>
          </cell>
          <cell r="GD160">
            <v>323.55900000000003</v>
          </cell>
          <cell r="GE160">
            <v>323.55900000000003</v>
          </cell>
          <cell r="GF160">
            <v>0</v>
          </cell>
          <cell r="GG160">
            <v>0</v>
          </cell>
          <cell r="GH160">
            <v>5039</v>
          </cell>
          <cell r="GI160">
            <v>0</v>
          </cell>
          <cell r="GJ160">
            <v>5039</v>
          </cell>
          <cell r="GK160">
            <v>3254.0160665748567</v>
          </cell>
          <cell r="GL160">
            <v>0</v>
          </cell>
          <cell r="GM160">
            <v>148.66199999999998</v>
          </cell>
          <cell r="GN160">
            <v>0</v>
          </cell>
          <cell r="GO160">
            <v>719.05332527825828</v>
          </cell>
          <cell r="GP160">
            <v>657.83932527825834</v>
          </cell>
          <cell r="GQ160">
            <v>0</v>
          </cell>
          <cell r="GR160">
            <v>61.213999999999999</v>
          </cell>
          <cell r="GS160">
            <v>2276</v>
          </cell>
          <cell r="GT160">
            <v>0</v>
          </cell>
          <cell r="GU160">
            <v>2276</v>
          </cell>
          <cell r="GV160">
            <v>0</v>
          </cell>
          <cell r="GW160">
            <v>0</v>
          </cell>
          <cell r="GX160">
            <v>0</v>
          </cell>
          <cell r="GY160">
            <v>0</v>
          </cell>
          <cell r="GZ160">
            <v>0</v>
          </cell>
          <cell r="HA160">
            <v>0</v>
          </cell>
          <cell r="HB160">
            <v>0</v>
          </cell>
          <cell r="HC160">
            <v>0</v>
          </cell>
          <cell r="HD160">
            <v>0</v>
          </cell>
          <cell r="HE160">
            <v>0</v>
          </cell>
          <cell r="HF160">
            <v>0</v>
          </cell>
          <cell r="HG160">
            <v>0</v>
          </cell>
          <cell r="HH160">
            <v>0</v>
          </cell>
          <cell r="HI160">
            <v>0</v>
          </cell>
          <cell r="HJ160">
            <v>0</v>
          </cell>
          <cell r="HK160">
            <v>0</v>
          </cell>
          <cell r="HL160">
            <v>0</v>
          </cell>
          <cell r="HM160">
            <v>0</v>
          </cell>
          <cell r="HN160">
            <v>0</v>
          </cell>
          <cell r="HO160">
            <v>0</v>
          </cell>
          <cell r="HP160">
            <v>0</v>
          </cell>
          <cell r="HQ160">
            <v>0</v>
          </cell>
          <cell r="HR160">
            <v>0</v>
          </cell>
          <cell r="HS160">
            <v>0</v>
          </cell>
          <cell r="HT160">
            <v>0</v>
          </cell>
          <cell r="HU160">
            <v>0</v>
          </cell>
          <cell r="HV160">
            <v>0</v>
          </cell>
          <cell r="HW160">
            <v>0</v>
          </cell>
          <cell r="HX160">
            <v>0</v>
          </cell>
          <cell r="HY160">
            <v>0</v>
          </cell>
          <cell r="HZ160">
            <v>0</v>
          </cell>
          <cell r="IA160">
            <v>0</v>
          </cell>
          <cell r="IB160">
            <v>0</v>
          </cell>
          <cell r="IC160">
            <v>3254.0160665748567</v>
          </cell>
          <cell r="ID160">
            <v>0</v>
          </cell>
          <cell r="IE160">
            <v>148.66199999999998</v>
          </cell>
          <cell r="IF160">
            <v>0</v>
          </cell>
          <cell r="IG160">
            <v>719.05332527825828</v>
          </cell>
          <cell r="IH160">
            <v>657.83932527825834</v>
          </cell>
          <cell r="II160">
            <v>0</v>
          </cell>
          <cell r="IJ160">
            <v>61.213999999999999</v>
          </cell>
          <cell r="IK160">
            <v>2276</v>
          </cell>
          <cell r="IL160">
            <v>0</v>
          </cell>
          <cell r="IM160">
            <v>2276</v>
          </cell>
          <cell r="IN160">
            <v>3254.0160665748567</v>
          </cell>
          <cell r="IO160">
            <v>0</v>
          </cell>
          <cell r="IP160">
            <v>148.66199999999998</v>
          </cell>
          <cell r="IQ160">
            <v>0</v>
          </cell>
          <cell r="IR160">
            <v>719.05332527825828</v>
          </cell>
          <cell r="IS160">
            <v>657.83932527825834</v>
          </cell>
          <cell r="IT160">
            <v>0</v>
          </cell>
          <cell r="IU160">
            <v>61.213999999999999</v>
          </cell>
          <cell r="IV160">
            <v>2276</v>
          </cell>
          <cell r="IW160">
            <v>0</v>
          </cell>
          <cell r="IX160">
            <v>2276</v>
          </cell>
          <cell r="IY160">
            <v>3464.8544089900006</v>
          </cell>
          <cell r="IZ160">
            <v>0</v>
          </cell>
          <cell r="JA160">
            <v>158.99700000000001</v>
          </cell>
          <cell r="JB160">
            <v>0</v>
          </cell>
          <cell r="JC160">
            <v>698.12799999999993</v>
          </cell>
          <cell r="JD160">
            <v>638.42799999999988</v>
          </cell>
          <cell r="JE160">
            <v>0</v>
          </cell>
          <cell r="JF160">
            <v>59.7</v>
          </cell>
          <cell r="JG160">
            <v>4800</v>
          </cell>
          <cell r="JH160">
            <v>0</v>
          </cell>
          <cell r="JI160">
            <v>4800</v>
          </cell>
          <cell r="JJ160">
            <v>166.82267041</v>
          </cell>
          <cell r="JK160">
            <v>0</v>
          </cell>
          <cell r="JL160">
            <v>7.0890000000000004</v>
          </cell>
          <cell r="JM160">
            <v>0</v>
          </cell>
          <cell r="JN160">
            <v>126.196</v>
          </cell>
          <cell r="JO160">
            <v>126.196</v>
          </cell>
          <cell r="JP160">
            <v>0</v>
          </cell>
          <cell r="JQ160">
            <v>0</v>
          </cell>
          <cell r="JR160">
            <v>1</v>
          </cell>
          <cell r="JS160">
            <v>0</v>
          </cell>
          <cell r="JT160">
            <v>1</v>
          </cell>
          <cell r="JU160">
            <v>342.77081932999999</v>
          </cell>
          <cell r="JV160">
            <v>0</v>
          </cell>
          <cell r="JW160">
            <v>17.832999999999998</v>
          </cell>
          <cell r="JX160">
            <v>0</v>
          </cell>
          <cell r="JY160">
            <v>250.94800000000001</v>
          </cell>
          <cell r="JZ160">
            <v>250.94800000000001</v>
          </cell>
          <cell r="KA160">
            <v>0</v>
          </cell>
          <cell r="KB160">
            <v>0</v>
          </cell>
          <cell r="KC160">
            <v>32</v>
          </cell>
          <cell r="KD160">
            <v>0</v>
          </cell>
          <cell r="KE160">
            <v>32</v>
          </cell>
          <cell r="KF160">
            <v>694.4617517800001</v>
          </cell>
          <cell r="KG160">
            <v>0</v>
          </cell>
          <cell r="KH160">
            <v>91.14</v>
          </cell>
          <cell r="KI160">
            <v>0</v>
          </cell>
          <cell r="KJ160">
            <v>184.57</v>
          </cell>
          <cell r="KK160">
            <v>184.57</v>
          </cell>
          <cell r="KL160">
            <v>0</v>
          </cell>
          <cell r="KM160">
            <v>0</v>
          </cell>
          <cell r="KN160">
            <v>40</v>
          </cell>
          <cell r="KO160">
            <v>0</v>
          </cell>
          <cell r="KP160">
            <v>40</v>
          </cell>
          <cell r="KQ160">
            <v>2260.7991674700006</v>
          </cell>
          <cell r="KR160">
            <v>0</v>
          </cell>
          <cell r="KS160">
            <v>42.935000000000002</v>
          </cell>
          <cell r="KT160">
            <v>0</v>
          </cell>
          <cell r="KU160">
            <v>136.41400000000002</v>
          </cell>
          <cell r="KV160">
            <v>76.713999999999999</v>
          </cell>
          <cell r="KW160">
            <v>0</v>
          </cell>
          <cell r="KX160">
            <v>59.7</v>
          </cell>
          <cell r="KY160">
            <v>4727</v>
          </cell>
          <cell r="KZ160">
            <v>0</v>
          </cell>
          <cell r="LA160">
            <v>4727</v>
          </cell>
          <cell r="LB160">
            <v>2260.7991674700006</v>
          </cell>
          <cell r="LC160">
            <v>0</v>
          </cell>
          <cell r="LD160">
            <v>42.935000000000002</v>
          </cell>
          <cell r="LE160">
            <v>0</v>
          </cell>
          <cell r="LF160">
            <v>136.41400000000002</v>
          </cell>
          <cell r="LG160">
            <v>76.713999999999999</v>
          </cell>
          <cell r="LH160">
            <v>0</v>
          </cell>
          <cell r="LI160">
            <v>59.7</v>
          </cell>
          <cell r="LJ160">
            <v>4727</v>
          </cell>
          <cell r="LK160">
            <v>0</v>
          </cell>
          <cell r="LL160">
            <v>4727</v>
          </cell>
          <cell r="LQ160">
            <v>0</v>
          </cell>
          <cell r="LR160">
            <v>165.4</v>
          </cell>
          <cell r="LS160">
            <v>0</v>
          </cell>
          <cell r="LT160">
            <v>0</v>
          </cell>
          <cell r="LU160">
            <v>0</v>
          </cell>
          <cell r="LX160">
            <v>0</v>
          </cell>
          <cell r="LY160">
            <v>0</v>
          </cell>
          <cell r="LZ160">
            <v>0</v>
          </cell>
          <cell r="MA160">
            <v>0</v>
          </cell>
          <cell r="MB160">
            <v>0</v>
          </cell>
          <cell r="MC160">
            <v>0</v>
          </cell>
          <cell r="MD160">
            <v>0</v>
          </cell>
          <cell r="ME160">
            <v>0</v>
          </cell>
          <cell r="MF160">
            <v>0</v>
          </cell>
          <cell r="MG160">
            <v>0</v>
          </cell>
          <cell r="MH160">
            <v>0</v>
          </cell>
          <cell r="MI160">
            <v>0</v>
          </cell>
          <cell r="MJ160">
            <v>0</v>
          </cell>
          <cell r="MK160">
            <v>0</v>
          </cell>
          <cell r="ML160">
            <v>0</v>
          </cell>
          <cell r="MM160">
            <v>0</v>
          </cell>
          <cell r="MN160">
            <v>0</v>
          </cell>
          <cell r="MO160">
            <v>0</v>
          </cell>
          <cell r="MP160">
            <v>0</v>
          </cell>
          <cell r="MQ160">
            <v>0</v>
          </cell>
          <cell r="MR160">
            <v>0</v>
          </cell>
          <cell r="MS160">
            <v>0</v>
          </cell>
          <cell r="MT160">
            <v>0</v>
          </cell>
          <cell r="MU160">
            <v>0</v>
          </cell>
          <cell r="MV160">
            <v>0</v>
          </cell>
          <cell r="MW160">
            <v>0</v>
          </cell>
          <cell r="MX160">
            <v>0</v>
          </cell>
          <cell r="MY160">
            <v>0</v>
          </cell>
          <cell r="MZ160">
            <v>0</v>
          </cell>
          <cell r="NA160">
            <v>0</v>
          </cell>
          <cell r="NB160">
            <v>0</v>
          </cell>
          <cell r="NC160">
            <v>0</v>
          </cell>
          <cell r="ND160">
            <v>0</v>
          </cell>
          <cell r="NE160">
            <v>0</v>
          </cell>
          <cell r="NF160">
            <v>0</v>
          </cell>
          <cell r="NG160">
            <v>0</v>
          </cell>
          <cell r="NH160">
            <v>0</v>
          </cell>
          <cell r="NI160">
            <v>0</v>
          </cell>
          <cell r="NJ160">
            <v>0</v>
          </cell>
          <cell r="NK160">
            <v>0</v>
          </cell>
          <cell r="NL160">
            <v>0</v>
          </cell>
          <cell r="NM160">
            <v>0</v>
          </cell>
          <cell r="NN160">
            <v>0</v>
          </cell>
          <cell r="NO160">
            <v>0</v>
          </cell>
          <cell r="NP160">
            <v>0</v>
          </cell>
          <cell r="NQ160">
            <v>0</v>
          </cell>
          <cell r="NR160">
            <v>0</v>
          </cell>
          <cell r="NS160">
            <v>0</v>
          </cell>
          <cell r="NT160">
            <v>0</v>
          </cell>
          <cell r="NU160">
            <v>0</v>
          </cell>
          <cell r="NV160">
            <v>0</v>
          </cell>
          <cell r="NW160">
            <v>0</v>
          </cell>
          <cell r="NX160">
            <v>0</v>
          </cell>
          <cell r="NY160">
            <v>0</v>
          </cell>
          <cell r="NZ160">
            <v>0</v>
          </cell>
          <cell r="OA160">
            <v>0</v>
          </cell>
          <cell r="OB160">
            <v>0</v>
          </cell>
          <cell r="OC160">
            <v>0</v>
          </cell>
          <cell r="OD160">
            <v>0</v>
          </cell>
          <cell r="OE160">
            <v>0</v>
          </cell>
          <cell r="OF160">
            <v>0</v>
          </cell>
          <cell r="OG160">
            <v>0</v>
          </cell>
          <cell r="OH160">
            <v>0</v>
          </cell>
          <cell r="OI160">
            <v>0</v>
          </cell>
          <cell r="OJ160">
            <v>0</v>
          </cell>
          <cell r="OL160" t="str">
            <v>нд</v>
          </cell>
          <cell r="OM160" t="str">
            <v>нд</v>
          </cell>
          <cell r="ON160" t="str">
            <v>нд</v>
          </cell>
          <cell r="OO160" t="str">
            <v>нд</v>
          </cell>
          <cell r="OP160" t="str">
            <v>нд</v>
          </cell>
          <cell r="OT160">
            <v>19358.295430747363</v>
          </cell>
          <cell r="OV160">
            <v>1030.1889999999999</v>
          </cell>
          <cell r="OW160">
            <v>253.26600000000002</v>
          </cell>
          <cell r="OX160">
            <v>0</v>
          </cell>
          <cell r="OY160">
            <v>14426</v>
          </cell>
          <cell r="OZ160">
            <v>5437.2622816000003</v>
          </cell>
        </row>
        <row r="161">
          <cell r="A161" t="str">
            <v>Г</v>
          </cell>
          <cell r="B161" t="str">
            <v>1.3.4</v>
          </cell>
          <cell r="C161" t="str">
            <v>Покупка земельных участков для целей реализации инвестиционных проектов, всего, в том числе:</v>
          </cell>
          <cell r="D161" t="str">
            <v>Г</v>
          </cell>
          <cell r="E161">
            <v>0</v>
          </cell>
          <cell r="H161">
            <v>0</v>
          </cell>
          <cell r="J161">
            <v>3932.6022027855006</v>
          </cell>
          <cell r="K161">
            <v>0</v>
          </cell>
          <cell r="L161">
            <v>3932.6022027855006</v>
          </cell>
          <cell r="M161">
            <v>818.12398278000001</v>
          </cell>
          <cell r="N161">
            <v>0</v>
          </cell>
          <cell r="O161">
            <v>245.11748446749993</v>
          </cell>
          <cell r="P161">
            <v>749.55393913499995</v>
          </cell>
          <cell r="Q161">
            <v>2119.8067964030001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 t="str">
            <v/>
          </cell>
          <cell r="BC161" t="str">
            <v/>
          </cell>
          <cell r="BD161" t="str">
            <v/>
          </cell>
          <cell r="BE161" t="str">
            <v/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  <cell r="BR161">
            <v>0</v>
          </cell>
          <cell r="BS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0</v>
          </cell>
          <cell r="BZ161">
            <v>0</v>
          </cell>
          <cell r="CA161">
            <v>0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H161">
            <v>0</v>
          </cell>
          <cell r="CI161">
            <v>0</v>
          </cell>
          <cell r="CJ161">
            <v>0</v>
          </cell>
          <cell r="CK161">
            <v>0</v>
          </cell>
          <cell r="CL161">
            <v>0</v>
          </cell>
          <cell r="CM161">
            <v>0</v>
          </cell>
          <cell r="CN161">
            <v>0</v>
          </cell>
          <cell r="CO161">
            <v>0</v>
          </cell>
          <cell r="CP161">
            <v>0</v>
          </cell>
          <cell r="CQ161" t="str">
            <v/>
          </cell>
          <cell r="CR161" t="str">
            <v/>
          </cell>
          <cell r="CS161" t="str">
            <v/>
          </cell>
          <cell r="CT161" t="str">
            <v/>
          </cell>
          <cell r="CU161">
            <v>0</v>
          </cell>
          <cell r="CX161">
            <v>11773.071493446381</v>
          </cell>
          <cell r="CY161">
            <v>2007.6103241393257</v>
          </cell>
          <cell r="CZ161">
            <v>3841.5348877713004</v>
          </cell>
          <cell r="DA161">
            <v>3963.2928893735866</v>
          </cell>
          <cell r="DB161">
            <v>1960.6333921621663</v>
          </cell>
          <cell r="DE161">
            <v>0</v>
          </cell>
          <cell r="DG161">
            <v>2648.4101105499999</v>
          </cell>
          <cell r="DH161">
            <v>0</v>
          </cell>
          <cell r="DI161">
            <v>2648.4101105499999</v>
          </cell>
          <cell r="DJ161">
            <v>221.79169244000005</v>
          </cell>
          <cell r="DK161">
            <v>951.39924857999995</v>
          </cell>
          <cell r="DL161">
            <v>1337.37306115</v>
          </cell>
          <cell r="DM161">
            <v>137.84610837999995</v>
          </cell>
          <cell r="DN161">
            <v>7232.8990647759756</v>
          </cell>
          <cell r="DS161">
            <v>221.07634505263158</v>
          </cell>
          <cell r="DT161">
            <v>970.22431536842123</v>
          </cell>
          <cell r="DU161">
            <v>982.58513645830863</v>
          </cell>
          <cell r="DV161">
            <v>5059.0132678966138</v>
          </cell>
          <cell r="DW161">
            <v>5059.0132678966138</v>
          </cell>
          <cell r="DX161" t="str">
            <v/>
          </cell>
          <cell r="DY161" t="str">
            <v/>
          </cell>
          <cell r="DZ161" t="str">
            <v/>
          </cell>
          <cell r="EA161" t="str">
            <v/>
          </cell>
          <cell r="EB161">
            <v>0</v>
          </cell>
          <cell r="EC161">
            <v>3466.8500087699999</v>
          </cell>
          <cell r="ED161">
            <v>36.684146650000002</v>
          </cell>
          <cell r="EE161">
            <v>1997.2028118200003</v>
          </cell>
          <cell r="EF161">
            <v>1190.2507855899999</v>
          </cell>
          <cell r="EG161">
            <v>242.71226471</v>
          </cell>
          <cell r="EH161">
            <v>210.02252780000003</v>
          </cell>
          <cell r="EI161">
            <v>3.2610385900000001</v>
          </cell>
          <cell r="EJ161">
            <v>51.45580812</v>
          </cell>
          <cell r="EK161">
            <v>131.85455195</v>
          </cell>
          <cell r="EL161">
            <v>23.451129139999999</v>
          </cell>
          <cell r="EM161">
            <v>921.71309960000008</v>
          </cell>
          <cell r="EN161">
            <v>14.308171959999999</v>
          </cell>
          <cell r="EO161">
            <v>284.17694648000003</v>
          </cell>
          <cell r="EP161">
            <v>537.84153619999995</v>
          </cell>
          <cell r="EQ161">
            <v>85.386444959999992</v>
          </cell>
          <cell r="ER161">
            <v>933.33469089999994</v>
          </cell>
          <cell r="ES161">
            <v>7.9436274600000001</v>
          </cell>
          <cell r="ET161">
            <v>776.0449337099999</v>
          </cell>
          <cell r="EU161">
            <v>97.98565576</v>
          </cell>
          <cell r="EV161">
            <v>51.360473970000008</v>
          </cell>
          <cell r="EW161">
            <v>1401.7796904700001</v>
          </cell>
          <cell r="EX161">
            <v>11.171308639999999</v>
          </cell>
          <cell r="EY161">
            <v>885.52512351000007</v>
          </cell>
          <cell r="EZ161">
            <v>422.56904168</v>
          </cell>
          <cell r="FA161">
            <v>82.514216639999972</v>
          </cell>
          <cell r="FB161">
            <v>1401.7796904700001</v>
          </cell>
          <cell r="FC161">
            <v>11.171308639999999</v>
          </cell>
          <cell r="FD161">
            <v>885.52512351000007</v>
          </cell>
          <cell r="FE161">
            <v>422.56904168</v>
          </cell>
          <cell r="FF161">
            <v>82.514216639999972</v>
          </cell>
          <cell r="FG161" t="str">
            <v/>
          </cell>
          <cell r="FH161" t="str">
            <v/>
          </cell>
          <cell r="FI161" t="str">
            <v/>
          </cell>
          <cell r="FJ161" t="str">
            <v/>
          </cell>
          <cell r="FK161">
            <v>0</v>
          </cell>
          <cell r="FN161">
            <v>11773.071493446381</v>
          </cell>
          <cell r="FO161">
            <v>0</v>
          </cell>
          <cell r="FP161">
            <v>410.43100000000004</v>
          </cell>
          <cell r="FQ161">
            <v>0</v>
          </cell>
          <cell r="FR161">
            <v>1452.1193482625131</v>
          </cell>
          <cell r="FS161">
            <v>1310.5793482625131</v>
          </cell>
          <cell r="FT161">
            <v>73.739999999999995</v>
          </cell>
          <cell r="FU161">
            <v>67.8</v>
          </cell>
          <cell r="FV161">
            <v>123369</v>
          </cell>
          <cell r="FW161">
            <v>0</v>
          </cell>
          <cell r="FX161">
            <v>123369</v>
          </cell>
          <cell r="FZ161">
            <v>758.40588715000001</v>
          </cell>
          <cell r="GA161">
            <v>0</v>
          </cell>
          <cell r="GB161">
            <v>14.109</v>
          </cell>
          <cell r="GC161">
            <v>0</v>
          </cell>
          <cell r="GD161">
            <v>323.55900000000003</v>
          </cell>
          <cell r="GE161">
            <v>323.55900000000003</v>
          </cell>
          <cell r="GF161">
            <v>0</v>
          </cell>
          <cell r="GG161">
            <v>0</v>
          </cell>
          <cell r="GH161">
            <v>5039</v>
          </cell>
          <cell r="GI161">
            <v>0</v>
          </cell>
          <cell r="GJ161">
            <v>5039</v>
          </cell>
          <cell r="GK161">
            <v>3254.0160665748567</v>
          </cell>
          <cell r="GL161">
            <v>0</v>
          </cell>
          <cell r="GM161">
            <v>148.66199999999998</v>
          </cell>
          <cell r="GN161">
            <v>0</v>
          </cell>
          <cell r="GO161">
            <v>719.05332527825828</v>
          </cell>
          <cell r="GP161">
            <v>657.83932527825834</v>
          </cell>
          <cell r="GQ161">
            <v>0</v>
          </cell>
          <cell r="GR161">
            <v>61.213999999999999</v>
          </cell>
          <cell r="GS161">
            <v>2276</v>
          </cell>
          <cell r="GT161">
            <v>0</v>
          </cell>
          <cell r="GU161">
            <v>2276</v>
          </cell>
          <cell r="GV161">
            <v>0</v>
          </cell>
          <cell r="GW161">
            <v>0</v>
          </cell>
          <cell r="GX161">
            <v>0</v>
          </cell>
          <cell r="GY161">
            <v>0</v>
          </cell>
          <cell r="GZ161">
            <v>0</v>
          </cell>
          <cell r="HA161">
            <v>0</v>
          </cell>
          <cell r="HB161">
            <v>0</v>
          </cell>
          <cell r="HC161">
            <v>0</v>
          </cell>
          <cell r="HD161">
            <v>0</v>
          </cell>
          <cell r="HE161">
            <v>0</v>
          </cell>
          <cell r="HF161">
            <v>0</v>
          </cell>
          <cell r="HG161">
            <v>0</v>
          </cell>
          <cell r="HH161">
            <v>0</v>
          </cell>
          <cell r="HI161">
            <v>0</v>
          </cell>
          <cell r="HJ161">
            <v>0</v>
          </cell>
          <cell r="HK161">
            <v>0</v>
          </cell>
          <cell r="HL161">
            <v>0</v>
          </cell>
          <cell r="HM161">
            <v>0</v>
          </cell>
          <cell r="HN161">
            <v>0</v>
          </cell>
          <cell r="HO161">
            <v>0</v>
          </cell>
          <cell r="HP161">
            <v>0</v>
          </cell>
          <cell r="HQ161">
            <v>0</v>
          </cell>
          <cell r="HR161">
            <v>0</v>
          </cell>
          <cell r="HS161">
            <v>0</v>
          </cell>
          <cell r="HT161">
            <v>0</v>
          </cell>
          <cell r="HU161">
            <v>0</v>
          </cell>
          <cell r="HV161">
            <v>0</v>
          </cell>
          <cell r="HW161">
            <v>0</v>
          </cell>
          <cell r="HX161">
            <v>0</v>
          </cell>
          <cell r="HY161">
            <v>0</v>
          </cell>
          <cell r="HZ161">
            <v>0</v>
          </cell>
          <cell r="IA161">
            <v>0</v>
          </cell>
          <cell r="IB161">
            <v>0</v>
          </cell>
          <cell r="IC161">
            <v>3254.0160665748567</v>
          </cell>
          <cell r="ID161">
            <v>0</v>
          </cell>
          <cell r="IE161">
            <v>148.66199999999998</v>
          </cell>
          <cell r="IF161">
            <v>0</v>
          </cell>
          <cell r="IG161">
            <v>719.05332527825828</v>
          </cell>
          <cell r="IH161">
            <v>657.83932527825834</v>
          </cell>
          <cell r="II161">
            <v>0</v>
          </cell>
          <cell r="IJ161">
            <v>61.213999999999999</v>
          </cell>
          <cell r="IK161">
            <v>2276</v>
          </cell>
          <cell r="IL161">
            <v>0</v>
          </cell>
          <cell r="IM161">
            <v>2276</v>
          </cell>
          <cell r="IN161">
            <v>3254.0160665748567</v>
          </cell>
          <cell r="IO161">
            <v>0</v>
          </cell>
          <cell r="IP161">
            <v>148.66199999999998</v>
          </cell>
          <cell r="IQ161">
            <v>0</v>
          </cell>
          <cell r="IR161">
            <v>719.05332527825828</v>
          </cell>
          <cell r="IS161">
            <v>657.83932527825834</v>
          </cell>
          <cell r="IT161">
            <v>0</v>
          </cell>
          <cell r="IU161">
            <v>61.213999999999999</v>
          </cell>
          <cell r="IV161">
            <v>2276</v>
          </cell>
          <cell r="IW161">
            <v>0</v>
          </cell>
          <cell r="IX161">
            <v>2276</v>
          </cell>
          <cell r="IY161">
            <v>3464.8544089900006</v>
          </cell>
          <cell r="IZ161">
            <v>0</v>
          </cell>
          <cell r="JA161">
            <v>158.99700000000001</v>
          </cell>
          <cell r="JB161">
            <v>0</v>
          </cell>
          <cell r="JC161">
            <v>698.12799999999993</v>
          </cell>
          <cell r="JD161">
            <v>638.42799999999988</v>
          </cell>
          <cell r="JE161">
            <v>0</v>
          </cell>
          <cell r="JF161">
            <v>59.7</v>
          </cell>
          <cell r="JG161">
            <v>4800</v>
          </cell>
          <cell r="JH161">
            <v>0</v>
          </cell>
          <cell r="JI161">
            <v>4800</v>
          </cell>
          <cell r="JJ161">
            <v>166.82267041</v>
          </cell>
          <cell r="JK161">
            <v>0</v>
          </cell>
          <cell r="JL161">
            <v>7.0890000000000004</v>
          </cell>
          <cell r="JM161">
            <v>0</v>
          </cell>
          <cell r="JN161">
            <v>126.196</v>
          </cell>
          <cell r="JO161">
            <v>126.196</v>
          </cell>
          <cell r="JP161">
            <v>0</v>
          </cell>
          <cell r="JQ161">
            <v>0</v>
          </cell>
          <cell r="JR161">
            <v>1</v>
          </cell>
          <cell r="JS161">
            <v>0</v>
          </cell>
          <cell r="JT161">
            <v>1</v>
          </cell>
          <cell r="JU161">
            <v>342.77081932999999</v>
          </cell>
          <cell r="JV161">
            <v>0</v>
          </cell>
          <cell r="JW161">
            <v>17.832999999999998</v>
          </cell>
          <cell r="JX161">
            <v>0</v>
          </cell>
          <cell r="JY161">
            <v>250.94800000000001</v>
          </cell>
          <cell r="JZ161">
            <v>250.94800000000001</v>
          </cell>
          <cell r="KA161">
            <v>0</v>
          </cell>
          <cell r="KB161">
            <v>0</v>
          </cell>
          <cell r="KC161">
            <v>32</v>
          </cell>
          <cell r="KD161">
            <v>0</v>
          </cell>
          <cell r="KE161">
            <v>32</v>
          </cell>
          <cell r="KF161">
            <v>694.4617517800001</v>
          </cell>
          <cell r="KG161">
            <v>0</v>
          </cell>
          <cell r="KH161">
            <v>91.14</v>
          </cell>
          <cell r="KI161">
            <v>0</v>
          </cell>
          <cell r="KJ161">
            <v>184.57</v>
          </cell>
          <cell r="KK161">
            <v>184.57</v>
          </cell>
          <cell r="KL161">
            <v>0</v>
          </cell>
          <cell r="KM161">
            <v>0</v>
          </cell>
          <cell r="KN161">
            <v>40</v>
          </cell>
          <cell r="KO161">
            <v>0</v>
          </cell>
          <cell r="KP161">
            <v>40</v>
          </cell>
          <cell r="KQ161">
            <v>2260.7991674700006</v>
          </cell>
          <cell r="KR161">
            <v>0</v>
          </cell>
          <cell r="KS161">
            <v>42.935000000000002</v>
          </cell>
          <cell r="KT161">
            <v>0</v>
          </cell>
          <cell r="KU161">
            <v>136.41400000000002</v>
          </cell>
          <cell r="KV161">
            <v>76.713999999999999</v>
          </cell>
          <cell r="KW161">
            <v>0</v>
          </cell>
          <cell r="KX161">
            <v>59.7</v>
          </cell>
          <cell r="KY161">
            <v>4727</v>
          </cell>
          <cell r="KZ161">
            <v>0</v>
          </cell>
          <cell r="LA161">
            <v>4727</v>
          </cell>
          <cell r="LB161">
            <v>2260.7991674700006</v>
          </cell>
          <cell r="LC161">
            <v>0</v>
          </cell>
          <cell r="LD161">
            <v>42.935000000000002</v>
          </cell>
          <cell r="LE161">
            <v>0</v>
          </cell>
          <cell r="LF161">
            <v>136.41400000000002</v>
          </cell>
          <cell r="LG161">
            <v>76.713999999999999</v>
          </cell>
          <cell r="LH161">
            <v>0</v>
          </cell>
          <cell r="LI161">
            <v>59.7</v>
          </cell>
          <cell r="LJ161">
            <v>4727</v>
          </cell>
          <cell r="LK161">
            <v>0</v>
          </cell>
          <cell r="LL161">
            <v>4727</v>
          </cell>
          <cell r="LQ161">
            <v>0</v>
          </cell>
          <cell r="LR161">
            <v>165.4</v>
          </cell>
          <cell r="LS161">
            <v>0</v>
          </cell>
          <cell r="LT161">
            <v>0</v>
          </cell>
          <cell r="LU161">
            <v>0</v>
          </cell>
          <cell r="LX161">
            <v>0</v>
          </cell>
          <cell r="LY161">
            <v>0</v>
          </cell>
          <cell r="LZ161">
            <v>0</v>
          </cell>
          <cell r="MA161">
            <v>0</v>
          </cell>
          <cell r="MB161">
            <v>0</v>
          </cell>
          <cell r="MC161">
            <v>0</v>
          </cell>
          <cell r="MD161">
            <v>0</v>
          </cell>
          <cell r="ME161">
            <v>0</v>
          </cell>
          <cell r="MF161">
            <v>0</v>
          </cell>
          <cell r="MG161">
            <v>0</v>
          </cell>
          <cell r="MH161">
            <v>0</v>
          </cell>
          <cell r="MI161">
            <v>0</v>
          </cell>
          <cell r="MJ161">
            <v>0</v>
          </cell>
          <cell r="MK161">
            <v>0</v>
          </cell>
          <cell r="ML161">
            <v>0</v>
          </cell>
          <cell r="MM161">
            <v>0</v>
          </cell>
          <cell r="MN161">
            <v>0</v>
          </cell>
          <cell r="MO161">
            <v>0</v>
          </cell>
          <cell r="MP161">
            <v>0</v>
          </cell>
          <cell r="MQ161">
            <v>0</v>
          </cell>
          <cell r="MR161">
            <v>0</v>
          </cell>
          <cell r="MS161">
            <v>0</v>
          </cell>
          <cell r="MT161">
            <v>0</v>
          </cell>
          <cell r="MU161">
            <v>0</v>
          </cell>
          <cell r="MV161">
            <v>0</v>
          </cell>
          <cell r="MW161">
            <v>0</v>
          </cell>
          <cell r="MX161">
            <v>0</v>
          </cell>
          <cell r="MY161">
            <v>0</v>
          </cell>
          <cell r="MZ161">
            <v>0</v>
          </cell>
          <cell r="NA161">
            <v>0</v>
          </cell>
          <cell r="NB161">
            <v>0</v>
          </cell>
          <cell r="NC161">
            <v>0</v>
          </cell>
          <cell r="ND161">
            <v>0</v>
          </cell>
          <cell r="NE161">
            <v>0</v>
          </cell>
          <cell r="NF161">
            <v>0</v>
          </cell>
          <cell r="NG161">
            <v>0</v>
          </cell>
          <cell r="NH161">
            <v>0</v>
          </cell>
          <cell r="NI161">
            <v>0</v>
          </cell>
          <cell r="NJ161">
            <v>0</v>
          </cell>
          <cell r="NK161">
            <v>0</v>
          </cell>
          <cell r="NL161">
            <v>0</v>
          </cell>
          <cell r="NM161">
            <v>0</v>
          </cell>
          <cell r="NN161">
            <v>0</v>
          </cell>
          <cell r="NO161">
            <v>0</v>
          </cell>
          <cell r="NP161">
            <v>0</v>
          </cell>
          <cell r="NQ161">
            <v>0</v>
          </cell>
          <cell r="NR161">
            <v>0</v>
          </cell>
          <cell r="NS161">
            <v>0</v>
          </cell>
          <cell r="NT161">
            <v>0</v>
          </cell>
          <cell r="NU161">
            <v>0</v>
          </cell>
          <cell r="NV161">
            <v>0</v>
          </cell>
          <cell r="NW161">
            <v>0</v>
          </cell>
          <cell r="NX161">
            <v>0</v>
          </cell>
          <cell r="NY161">
            <v>0</v>
          </cell>
          <cell r="NZ161">
            <v>0</v>
          </cell>
          <cell r="OA161">
            <v>0</v>
          </cell>
          <cell r="OB161">
            <v>0</v>
          </cell>
          <cell r="OC161">
            <v>0</v>
          </cell>
          <cell r="OD161">
            <v>0</v>
          </cell>
          <cell r="OE161">
            <v>0</v>
          </cell>
          <cell r="OF161">
            <v>0</v>
          </cell>
          <cell r="OG161">
            <v>0</v>
          </cell>
          <cell r="OH161">
            <v>0</v>
          </cell>
          <cell r="OI161">
            <v>0</v>
          </cell>
          <cell r="OJ161">
            <v>0</v>
          </cell>
          <cell r="OL161" t="str">
            <v>нд</v>
          </cell>
          <cell r="OM161" t="str">
            <v>нд</v>
          </cell>
          <cell r="ON161" t="str">
            <v>нд</v>
          </cell>
          <cell r="OO161" t="str">
            <v>нд</v>
          </cell>
          <cell r="OP161" t="str">
            <v>нд</v>
          </cell>
          <cell r="OT161">
            <v>19358.295430747363</v>
          </cell>
          <cell r="OV161">
            <v>1030.1889999999999</v>
          </cell>
          <cell r="OW161">
            <v>253.26600000000002</v>
          </cell>
          <cell r="OX161">
            <v>0</v>
          </cell>
          <cell r="OY161">
            <v>14426</v>
          </cell>
          <cell r="OZ161">
            <v>5437.2622816000003</v>
          </cell>
        </row>
        <row r="162">
          <cell r="A162" t="str">
            <v>Г</v>
          </cell>
          <cell r="B162" t="str">
            <v>1.3.5</v>
          </cell>
          <cell r="C162" t="str">
            <v>Прочие инвестиционные проекты, всего, в том числе:</v>
          </cell>
          <cell r="D162" t="str">
            <v>Г</v>
          </cell>
          <cell r="E162">
            <v>299.2693503239305</v>
          </cell>
          <cell r="H162">
            <v>89.484398703999986</v>
          </cell>
          <cell r="J162">
            <v>4189.6634720654311</v>
          </cell>
          <cell r="K162">
            <v>257.06126927993051</v>
          </cell>
          <cell r="L162">
            <v>3932.6022027855006</v>
          </cell>
          <cell r="M162">
            <v>818.12398278000001</v>
          </cell>
          <cell r="N162">
            <v>0</v>
          </cell>
          <cell r="O162">
            <v>245.11748446749993</v>
          </cell>
          <cell r="P162">
            <v>749.55393913499995</v>
          </cell>
          <cell r="Q162">
            <v>2119.8067964030001</v>
          </cell>
          <cell r="R162">
            <v>47.276317670085803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47.276317670085803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47.276317670085803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47.276317670085803</v>
          </cell>
          <cell r="AV162">
            <v>47.276317670085803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47.276317670085803</v>
          </cell>
          <cell r="BB162" t="str">
            <v/>
          </cell>
          <cell r="BC162" t="str">
            <v/>
          </cell>
          <cell r="BD162" t="str">
            <v/>
          </cell>
          <cell r="BE162" t="str">
            <v/>
          </cell>
          <cell r="BF162">
            <v>0</v>
          </cell>
          <cell r="BG162">
            <v>47.276317659999997</v>
          </cell>
          <cell r="BH162">
            <v>0</v>
          </cell>
          <cell r="BI162">
            <v>0</v>
          </cell>
          <cell r="BJ162">
            <v>0</v>
          </cell>
          <cell r="BK162">
            <v>0</v>
          </cell>
          <cell r="BL162">
            <v>47.276317659999997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R162">
            <v>0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BX162">
            <v>0</v>
          </cell>
          <cell r="BY162">
            <v>0</v>
          </cell>
          <cell r="BZ162">
            <v>0</v>
          </cell>
          <cell r="CA162">
            <v>0</v>
          </cell>
          <cell r="CB162">
            <v>0</v>
          </cell>
          <cell r="CC162">
            <v>0</v>
          </cell>
          <cell r="CD162">
            <v>0</v>
          </cell>
          <cell r="CE162">
            <v>47.276317659999997</v>
          </cell>
          <cell r="CF162">
            <v>0</v>
          </cell>
          <cell r="CG162">
            <v>0</v>
          </cell>
          <cell r="CH162">
            <v>0</v>
          </cell>
          <cell r="CI162">
            <v>0</v>
          </cell>
          <cell r="CJ162">
            <v>47.276317659999997</v>
          </cell>
          <cell r="CK162">
            <v>47.276317659999997</v>
          </cell>
          <cell r="CL162">
            <v>0</v>
          </cell>
          <cell r="CM162">
            <v>0</v>
          </cell>
          <cell r="CN162">
            <v>0</v>
          </cell>
          <cell r="CO162">
            <v>0</v>
          </cell>
          <cell r="CP162">
            <v>47.276317659999997</v>
          </cell>
          <cell r="CQ162" t="str">
            <v/>
          </cell>
          <cell r="CR162" t="str">
            <v/>
          </cell>
          <cell r="CS162" t="str">
            <v/>
          </cell>
          <cell r="CT162" t="str">
            <v/>
          </cell>
          <cell r="CU162">
            <v>0</v>
          </cell>
          <cell r="CX162">
            <v>11773.071493446381</v>
          </cell>
          <cell r="CY162">
            <v>2007.6103241393257</v>
          </cell>
          <cell r="CZ162">
            <v>3841.5348877713004</v>
          </cell>
          <cell r="DA162">
            <v>3963.2928893735866</v>
          </cell>
          <cell r="DB162">
            <v>1960.6333921621663</v>
          </cell>
          <cell r="DE162">
            <v>74.570332259999986</v>
          </cell>
          <cell r="DG162">
            <v>2862.670449944942</v>
          </cell>
          <cell r="DH162">
            <v>214.26033939494209</v>
          </cell>
          <cell r="DI162">
            <v>2648.4101105499999</v>
          </cell>
          <cell r="DJ162">
            <v>221.79169244000005</v>
          </cell>
          <cell r="DK162">
            <v>951.39924857999995</v>
          </cell>
          <cell r="DL162">
            <v>1337.37306115</v>
          </cell>
          <cell r="DM162">
            <v>137.84610837999995</v>
          </cell>
          <cell r="DN162">
            <v>7232.8990647759756</v>
          </cell>
          <cell r="DS162">
            <v>221.07634505263158</v>
          </cell>
          <cell r="DT162">
            <v>970.22431536842123</v>
          </cell>
          <cell r="DU162">
            <v>982.58513645830863</v>
          </cell>
          <cell r="DV162">
            <v>5059.0132678966138</v>
          </cell>
          <cell r="DW162">
            <v>5059.0132678966138</v>
          </cell>
          <cell r="DX162" t="str">
            <v/>
          </cell>
          <cell r="DY162" t="str">
            <v/>
          </cell>
          <cell r="DZ162" t="str">
            <v/>
          </cell>
          <cell r="EA162">
            <v>1</v>
          </cell>
          <cell r="EB162" t="str">
            <v>1</v>
          </cell>
          <cell r="EC162">
            <v>3466.8500087699999</v>
          </cell>
          <cell r="ED162">
            <v>36.684146650000002</v>
          </cell>
          <cell r="EE162">
            <v>1997.2028118200003</v>
          </cell>
          <cell r="EF162">
            <v>1190.2507855899999</v>
          </cell>
          <cell r="EG162">
            <v>242.71226471</v>
          </cell>
          <cell r="EH162">
            <v>210.02252780000003</v>
          </cell>
          <cell r="EI162">
            <v>3.2610385900000001</v>
          </cell>
          <cell r="EJ162">
            <v>51.45580812</v>
          </cell>
          <cell r="EK162">
            <v>131.85455195</v>
          </cell>
          <cell r="EL162">
            <v>23.451129139999999</v>
          </cell>
          <cell r="EM162">
            <v>921.71309960000008</v>
          </cell>
          <cell r="EN162">
            <v>14.308171959999999</v>
          </cell>
          <cell r="EO162">
            <v>284.17694648000003</v>
          </cell>
          <cell r="EP162">
            <v>537.84153619999995</v>
          </cell>
          <cell r="EQ162">
            <v>85.386444959999992</v>
          </cell>
          <cell r="ER162">
            <v>933.33469089999994</v>
          </cell>
          <cell r="ES162">
            <v>7.9436274600000001</v>
          </cell>
          <cell r="ET162">
            <v>776.0449337099999</v>
          </cell>
          <cell r="EU162">
            <v>97.98565576</v>
          </cell>
          <cell r="EV162">
            <v>51.360473970000008</v>
          </cell>
          <cell r="EW162">
            <v>1401.7796904700001</v>
          </cell>
          <cell r="EX162">
            <v>11.171308639999999</v>
          </cell>
          <cell r="EY162">
            <v>885.52512351000007</v>
          </cell>
          <cell r="EZ162">
            <v>422.56904168</v>
          </cell>
          <cell r="FA162">
            <v>82.514216639999972</v>
          </cell>
          <cell r="FB162">
            <v>1401.7796904700001</v>
          </cell>
          <cell r="FC162">
            <v>11.171308639999999</v>
          </cell>
          <cell r="FD162">
            <v>885.52512351000007</v>
          </cell>
          <cell r="FE162">
            <v>422.56904168</v>
          </cell>
          <cell r="FF162">
            <v>82.514216639999972</v>
          </cell>
          <cell r="FG162" t="str">
            <v/>
          </cell>
          <cell r="FH162" t="str">
            <v/>
          </cell>
          <cell r="FI162" t="str">
            <v/>
          </cell>
          <cell r="FJ162">
            <v>1</v>
          </cell>
          <cell r="FK162" t="str">
            <v>1</v>
          </cell>
          <cell r="FN162">
            <v>11773.071493446381</v>
          </cell>
          <cell r="FO162">
            <v>0</v>
          </cell>
          <cell r="FP162">
            <v>410.43100000000004</v>
          </cell>
          <cell r="FQ162">
            <v>0</v>
          </cell>
          <cell r="FR162">
            <v>1452.1193482625131</v>
          </cell>
          <cell r="FS162">
            <v>1310.5793482625131</v>
          </cell>
          <cell r="FT162">
            <v>73.739999999999995</v>
          </cell>
          <cell r="FU162">
            <v>67.8</v>
          </cell>
          <cell r="FV162">
            <v>123369</v>
          </cell>
          <cell r="FW162">
            <v>0</v>
          </cell>
          <cell r="FX162">
            <v>123369</v>
          </cell>
          <cell r="FZ162">
            <v>758.40588715000001</v>
          </cell>
          <cell r="GA162">
            <v>0</v>
          </cell>
          <cell r="GB162">
            <v>14.109</v>
          </cell>
          <cell r="GC162">
            <v>0</v>
          </cell>
          <cell r="GD162">
            <v>323.55900000000003</v>
          </cell>
          <cell r="GE162">
            <v>323.55900000000003</v>
          </cell>
          <cell r="GF162">
            <v>0</v>
          </cell>
          <cell r="GG162">
            <v>0</v>
          </cell>
          <cell r="GH162">
            <v>5039</v>
          </cell>
          <cell r="GI162">
            <v>0</v>
          </cell>
          <cell r="GJ162">
            <v>5039</v>
          </cell>
          <cell r="GK162">
            <v>3254.0160665748567</v>
          </cell>
          <cell r="GL162">
            <v>0</v>
          </cell>
          <cell r="GM162">
            <v>148.66199999999998</v>
          </cell>
          <cell r="GN162">
            <v>0</v>
          </cell>
          <cell r="GO162">
            <v>719.05332527825828</v>
          </cell>
          <cell r="GP162">
            <v>657.83932527825834</v>
          </cell>
          <cell r="GQ162">
            <v>0</v>
          </cell>
          <cell r="GR162">
            <v>61.213999999999999</v>
          </cell>
          <cell r="GS162">
            <v>2276</v>
          </cell>
          <cell r="GT162">
            <v>0</v>
          </cell>
          <cell r="GU162">
            <v>2276</v>
          </cell>
          <cell r="GV162">
            <v>0</v>
          </cell>
          <cell r="GW162">
            <v>0</v>
          </cell>
          <cell r="GX162">
            <v>0</v>
          </cell>
          <cell r="GY162">
            <v>0</v>
          </cell>
          <cell r="GZ162">
            <v>0</v>
          </cell>
          <cell r="HA162">
            <v>0</v>
          </cell>
          <cell r="HB162">
            <v>0</v>
          </cell>
          <cell r="HC162">
            <v>0</v>
          </cell>
          <cell r="HD162">
            <v>0</v>
          </cell>
          <cell r="HE162">
            <v>0</v>
          </cell>
          <cell r="HF162">
            <v>0</v>
          </cell>
          <cell r="HG162">
            <v>0</v>
          </cell>
          <cell r="HH162">
            <v>0</v>
          </cell>
          <cell r="HI162">
            <v>0</v>
          </cell>
          <cell r="HJ162">
            <v>0</v>
          </cell>
          <cell r="HK162">
            <v>0</v>
          </cell>
          <cell r="HL162">
            <v>0</v>
          </cell>
          <cell r="HM162">
            <v>0</v>
          </cell>
          <cell r="HN162">
            <v>0</v>
          </cell>
          <cell r="HO162">
            <v>0</v>
          </cell>
          <cell r="HP162">
            <v>0</v>
          </cell>
          <cell r="HQ162">
            <v>0</v>
          </cell>
          <cell r="HR162">
            <v>0</v>
          </cell>
          <cell r="HS162">
            <v>0</v>
          </cell>
          <cell r="HT162">
            <v>0</v>
          </cell>
          <cell r="HU162">
            <v>0</v>
          </cell>
          <cell r="HV162">
            <v>0</v>
          </cell>
          <cell r="HW162">
            <v>0</v>
          </cell>
          <cell r="HX162">
            <v>0</v>
          </cell>
          <cell r="HY162">
            <v>0</v>
          </cell>
          <cell r="HZ162">
            <v>0</v>
          </cell>
          <cell r="IA162">
            <v>0</v>
          </cell>
          <cell r="IB162">
            <v>0</v>
          </cell>
          <cell r="IC162">
            <v>3254.0160665748567</v>
          </cell>
          <cell r="ID162">
            <v>0</v>
          </cell>
          <cell r="IE162">
            <v>148.66199999999998</v>
          </cell>
          <cell r="IF162">
            <v>0</v>
          </cell>
          <cell r="IG162">
            <v>719.05332527825828</v>
          </cell>
          <cell r="IH162">
            <v>657.83932527825834</v>
          </cell>
          <cell r="II162">
            <v>0</v>
          </cell>
          <cell r="IJ162">
            <v>61.213999999999999</v>
          </cell>
          <cell r="IK162">
            <v>2276</v>
          </cell>
          <cell r="IL162">
            <v>0</v>
          </cell>
          <cell r="IM162">
            <v>2276</v>
          </cell>
          <cell r="IN162">
            <v>3254.0160665748567</v>
          </cell>
          <cell r="IO162">
            <v>0</v>
          </cell>
          <cell r="IP162">
            <v>148.66199999999998</v>
          </cell>
          <cell r="IQ162">
            <v>0</v>
          </cell>
          <cell r="IR162">
            <v>719.05332527825828</v>
          </cell>
          <cell r="IS162">
            <v>657.83932527825834</v>
          </cell>
          <cell r="IT162">
            <v>0</v>
          </cell>
          <cell r="IU162">
            <v>61.213999999999999</v>
          </cell>
          <cell r="IV162">
            <v>2276</v>
          </cell>
          <cell r="IW162">
            <v>0</v>
          </cell>
          <cell r="IX162">
            <v>2276</v>
          </cell>
          <cell r="IY162">
            <v>3464.8544089900006</v>
          </cell>
          <cell r="IZ162">
            <v>0</v>
          </cell>
          <cell r="JA162">
            <v>158.99700000000001</v>
          </cell>
          <cell r="JB162">
            <v>0</v>
          </cell>
          <cell r="JC162">
            <v>698.12799999999993</v>
          </cell>
          <cell r="JD162">
            <v>638.42799999999988</v>
          </cell>
          <cell r="JE162">
            <v>0</v>
          </cell>
          <cell r="JF162">
            <v>59.7</v>
          </cell>
          <cell r="JG162">
            <v>4800</v>
          </cell>
          <cell r="JH162">
            <v>0</v>
          </cell>
          <cell r="JI162">
            <v>4800</v>
          </cell>
          <cell r="JJ162">
            <v>166.82267041</v>
          </cell>
          <cell r="JK162">
            <v>0</v>
          </cell>
          <cell r="JL162">
            <v>7.0890000000000004</v>
          </cell>
          <cell r="JM162">
            <v>0</v>
          </cell>
          <cell r="JN162">
            <v>126.196</v>
          </cell>
          <cell r="JO162">
            <v>126.196</v>
          </cell>
          <cell r="JP162">
            <v>0</v>
          </cell>
          <cell r="JQ162">
            <v>0</v>
          </cell>
          <cell r="JR162">
            <v>1</v>
          </cell>
          <cell r="JS162">
            <v>0</v>
          </cell>
          <cell r="JT162">
            <v>1</v>
          </cell>
          <cell r="JU162">
            <v>342.77081932999999</v>
          </cell>
          <cell r="JV162">
            <v>0</v>
          </cell>
          <cell r="JW162">
            <v>17.832999999999998</v>
          </cell>
          <cell r="JX162">
            <v>0</v>
          </cell>
          <cell r="JY162">
            <v>250.94800000000001</v>
          </cell>
          <cell r="JZ162">
            <v>250.94800000000001</v>
          </cell>
          <cell r="KA162">
            <v>0</v>
          </cell>
          <cell r="KB162">
            <v>0</v>
          </cell>
          <cell r="KC162">
            <v>32</v>
          </cell>
          <cell r="KD162">
            <v>0</v>
          </cell>
          <cell r="KE162">
            <v>32</v>
          </cell>
          <cell r="KF162">
            <v>694.4617517800001</v>
          </cell>
          <cell r="KG162">
            <v>0</v>
          </cell>
          <cell r="KH162">
            <v>91.14</v>
          </cell>
          <cell r="KI162">
            <v>0</v>
          </cell>
          <cell r="KJ162">
            <v>184.57</v>
          </cell>
          <cell r="KK162">
            <v>184.57</v>
          </cell>
          <cell r="KL162">
            <v>0</v>
          </cell>
          <cell r="KM162">
            <v>0</v>
          </cell>
          <cell r="KN162">
            <v>40</v>
          </cell>
          <cell r="KO162">
            <v>0</v>
          </cell>
          <cell r="KP162">
            <v>40</v>
          </cell>
          <cell r="KQ162">
            <v>2260.7991674700006</v>
          </cell>
          <cell r="KR162">
            <v>0</v>
          </cell>
          <cell r="KS162">
            <v>42.935000000000002</v>
          </cell>
          <cell r="KT162">
            <v>0</v>
          </cell>
          <cell r="KU162">
            <v>136.41400000000002</v>
          </cell>
          <cell r="KV162">
            <v>76.713999999999999</v>
          </cell>
          <cell r="KW162">
            <v>0</v>
          </cell>
          <cell r="KX162">
            <v>59.7</v>
          </cell>
          <cell r="KY162">
            <v>4727</v>
          </cell>
          <cell r="KZ162">
            <v>0</v>
          </cell>
          <cell r="LA162">
            <v>4727</v>
          </cell>
          <cell r="LB162">
            <v>2260.7991674700006</v>
          </cell>
          <cell r="LC162">
            <v>0</v>
          </cell>
          <cell r="LD162">
            <v>42.935000000000002</v>
          </cell>
          <cell r="LE162">
            <v>0</v>
          </cell>
          <cell r="LF162">
            <v>136.41400000000002</v>
          </cell>
          <cell r="LG162">
            <v>76.713999999999999</v>
          </cell>
          <cell r="LH162">
            <v>0</v>
          </cell>
          <cell r="LI162">
            <v>59.7</v>
          </cell>
          <cell r="LJ162">
            <v>4727</v>
          </cell>
          <cell r="LK162">
            <v>0</v>
          </cell>
          <cell r="LL162">
            <v>4727</v>
          </cell>
          <cell r="LQ162">
            <v>0</v>
          </cell>
          <cell r="LR162">
            <v>165.4</v>
          </cell>
          <cell r="LS162">
            <v>0</v>
          </cell>
          <cell r="LT162">
            <v>0</v>
          </cell>
          <cell r="LU162">
            <v>0</v>
          </cell>
          <cell r="LX162">
            <v>0</v>
          </cell>
          <cell r="LY162">
            <v>0</v>
          </cell>
          <cell r="LZ162">
            <v>0</v>
          </cell>
          <cell r="MA162">
            <v>0</v>
          </cell>
          <cell r="MB162">
            <v>0</v>
          </cell>
          <cell r="MC162">
            <v>0</v>
          </cell>
          <cell r="MD162">
            <v>0</v>
          </cell>
          <cell r="ME162">
            <v>0</v>
          </cell>
          <cell r="MF162">
            <v>0</v>
          </cell>
          <cell r="MG162">
            <v>0</v>
          </cell>
          <cell r="MH162">
            <v>0</v>
          </cell>
          <cell r="MI162">
            <v>0</v>
          </cell>
          <cell r="MJ162">
            <v>0</v>
          </cell>
          <cell r="MK162">
            <v>0</v>
          </cell>
          <cell r="ML162">
            <v>0</v>
          </cell>
          <cell r="MM162">
            <v>0</v>
          </cell>
          <cell r="MN162">
            <v>0</v>
          </cell>
          <cell r="MO162">
            <v>0</v>
          </cell>
          <cell r="MP162">
            <v>0</v>
          </cell>
          <cell r="MQ162">
            <v>0</v>
          </cell>
          <cell r="MR162">
            <v>0</v>
          </cell>
          <cell r="MS162">
            <v>0</v>
          </cell>
          <cell r="MT162">
            <v>0</v>
          </cell>
          <cell r="MU162">
            <v>0</v>
          </cell>
          <cell r="MV162">
            <v>0</v>
          </cell>
          <cell r="MW162">
            <v>0</v>
          </cell>
          <cell r="MX162">
            <v>0</v>
          </cell>
          <cell r="MY162">
            <v>0</v>
          </cell>
          <cell r="MZ162">
            <v>0</v>
          </cell>
          <cell r="NA162">
            <v>0</v>
          </cell>
          <cell r="NB162">
            <v>0</v>
          </cell>
          <cell r="NC162">
            <v>0</v>
          </cell>
          <cell r="ND162">
            <v>0</v>
          </cell>
          <cell r="NE162">
            <v>0</v>
          </cell>
          <cell r="NF162">
            <v>0</v>
          </cell>
          <cell r="NG162">
            <v>0</v>
          </cell>
          <cell r="NH162">
            <v>0</v>
          </cell>
          <cell r="NI162">
            <v>0</v>
          </cell>
          <cell r="NJ162">
            <v>0</v>
          </cell>
          <cell r="NK162">
            <v>0</v>
          </cell>
          <cell r="NL162">
            <v>0</v>
          </cell>
          <cell r="NM162">
            <v>0</v>
          </cell>
          <cell r="NN162">
            <v>0</v>
          </cell>
          <cell r="NO162">
            <v>0</v>
          </cell>
          <cell r="NP162">
            <v>0</v>
          </cell>
          <cell r="NQ162">
            <v>0</v>
          </cell>
          <cell r="NR162">
            <v>0</v>
          </cell>
          <cell r="NS162">
            <v>0</v>
          </cell>
          <cell r="NT162">
            <v>0</v>
          </cell>
          <cell r="NU162">
            <v>0</v>
          </cell>
          <cell r="NV162">
            <v>0</v>
          </cell>
          <cell r="NW162">
            <v>0</v>
          </cell>
          <cell r="NX162">
            <v>0</v>
          </cell>
          <cell r="NY162">
            <v>0</v>
          </cell>
          <cell r="NZ162">
            <v>0</v>
          </cell>
          <cell r="OA162">
            <v>0</v>
          </cell>
          <cell r="OB162">
            <v>0</v>
          </cell>
          <cell r="OC162">
            <v>0</v>
          </cell>
          <cell r="OD162">
            <v>0</v>
          </cell>
          <cell r="OE162">
            <v>0</v>
          </cell>
          <cell r="OF162">
            <v>0</v>
          </cell>
          <cell r="OG162">
            <v>0</v>
          </cell>
          <cell r="OH162">
            <v>0</v>
          </cell>
          <cell r="OI162">
            <v>0</v>
          </cell>
          <cell r="OJ162">
            <v>0</v>
          </cell>
          <cell r="OL162" t="str">
            <v>нд</v>
          </cell>
          <cell r="OM162" t="str">
            <v>нд</v>
          </cell>
          <cell r="ON162" t="str">
            <v>нд</v>
          </cell>
          <cell r="OO162" t="str">
            <v>нд</v>
          </cell>
          <cell r="OP162" t="str">
            <v>нд</v>
          </cell>
          <cell r="OT162">
            <v>19358.295430747363</v>
          </cell>
          <cell r="OV162">
            <v>1030.1889999999999</v>
          </cell>
          <cell r="OW162">
            <v>253.26600000000002</v>
          </cell>
          <cell r="OX162">
            <v>0</v>
          </cell>
          <cell r="OY162">
            <v>14426</v>
          </cell>
          <cell r="OZ162">
            <v>5437.2622816000003</v>
          </cell>
        </row>
        <row r="163">
          <cell r="A163" t="str">
            <v>K_Che355</v>
          </cell>
          <cell r="B163" t="str">
            <v>1.3.5</v>
          </cell>
          <cell r="C163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63" t="str">
            <v>K_Che355</v>
          </cell>
          <cell r="E163">
            <v>299.2693503239305</v>
          </cell>
          <cell r="H163">
            <v>89.484398703999986</v>
          </cell>
          <cell r="J163">
            <v>299.21821232993051</v>
          </cell>
          <cell r="K163">
            <v>257.06126927993051</v>
          </cell>
          <cell r="L163">
            <v>42.156943049999995</v>
          </cell>
          <cell r="M163">
            <v>0</v>
          </cell>
          <cell r="N163">
            <v>0</v>
          </cell>
          <cell r="O163">
            <v>35.130785875000001</v>
          </cell>
          <cell r="P163">
            <v>0</v>
          </cell>
          <cell r="Q163">
            <v>7.0261571749999945</v>
          </cell>
          <cell r="R163">
            <v>47.276317670085803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47.276317670085803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47.276317670085803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47.276317670085803</v>
          </cell>
          <cell r="AV163">
            <v>47.276317670085803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47.276317670085803</v>
          </cell>
          <cell r="BB163" t="str">
            <v/>
          </cell>
          <cell r="BC163" t="str">
            <v/>
          </cell>
          <cell r="BD163" t="str">
            <v/>
          </cell>
          <cell r="BE163" t="str">
            <v/>
          </cell>
          <cell r="BF163">
            <v>0</v>
          </cell>
          <cell r="BG163">
            <v>47.276317659999997</v>
          </cell>
          <cell r="BH163">
            <v>0</v>
          </cell>
          <cell r="BI163">
            <v>0</v>
          </cell>
          <cell r="BJ163">
            <v>0</v>
          </cell>
          <cell r="BK163">
            <v>0</v>
          </cell>
          <cell r="BL163">
            <v>47.276317659999997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  <cell r="BX163">
            <v>0</v>
          </cell>
          <cell r="BY163">
            <v>0</v>
          </cell>
          <cell r="BZ163">
            <v>0</v>
          </cell>
          <cell r="CA163">
            <v>0</v>
          </cell>
          <cell r="CB163">
            <v>0</v>
          </cell>
          <cell r="CC163">
            <v>0</v>
          </cell>
          <cell r="CD163">
            <v>0</v>
          </cell>
          <cell r="CE163">
            <v>47.276317659999997</v>
          </cell>
          <cell r="CF163">
            <v>0</v>
          </cell>
          <cell r="CG163">
            <v>0</v>
          </cell>
          <cell r="CH163">
            <v>0</v>
          </cell>
          <cell r="CI163">
            <v>0</v>
          </cell>
          <cell r="CJ163">
            <v>47.276317659999997</v>
          </cell>
          <cell r="CK163">
            <v>47.276317659999997</v>
          </cell>
          <cell r="CL163">
            <v>0</v>
          </cell>
          <cell r="CM163">
            <v>0</v>
          </cell>
          <cell r="CN163">
            <v>0</v>
          </cell>
          <cell r="CO163">
            <v>0</v>
          </cell>
          <cell r="CP163">
            <v>47.276317659999997</v>
          </cell>
          <cell r="CQ163" t="str">
            <v/>
          </cell>
          <cell r="CR163" t="str">
            <v/>
          </cell>
          <cell r="CS163" t="str">
            <v/>
          </cell>
          <cell r="CT163" t="str">
            <v/>
          </cell>
          <cell r="CU163">
            <v>0</v>
          </cell>
          <cell r="CX163">
            <v>249.43374026494209</v>
          </cell>
          <cell r="CY163">
            <v>11.709353762347584</v>
          </cell>
          <cell r="CZ163">
            <v>74.830122079482621</v>
          </cell>
          <cell r="DA163">
            <v>149.66024415896524</v>
          </cell>
          <cell r="DB163">
            <v>13.234020264146665</v>
          </cell>
          <cell r="DE163">
            <v>74.570332259999986</v>
          </cell>
          <cell r="DG163">
            <v>249.43374026494209</v>
          </cell>
          <cell r="DH163">
            <v>214.26033939494209</v>
          </cell>
          <cell r="DI163">
            <v>35.173400869999995</v>
          </cell>
          <cell r="DJ163">
            <v>0</v>
          </cell>
          <cell r="DK163">
            <v>5.5690477100000004</v>
          </cell>
          <cell r="DL163">
            <v>23.269124560000002</v>
          </cell>
          <cell r="DM163">
            <v>6.3352285999999998</v>
          </cell>
          <cell r="DN163">
            <v>39.396931391738192</v>
          </cell>
          <cell r="DS163">
            <v>0</v>
          </cell>
          <cell r="DT163">
            <v>0</v>
          </cell>
          <cell r="DU163">
            <v>0</v>
          </cell>
          <cell r="DV163">
            <v>39.396931391738192</v>
          </cell>
          <cell r="DW163">
            <v>39.396931391738192</v>
          </cell>
          <cell r="DX163" t="str">
            <v/>
          </cell>
          <cell r="DY163" t="str">
            <v/>
          </cell>
          <cell r="DZ163" t="str">
            <v/>
          </cell>
          <cell r="EA163">
            <v>1</v>
          </cell>
          <cell r="EB163" t="str">
            <v>1</v>
          </cell>
          <cell r="EC163">
            <v>39.396931389999999</v>
          </cell>
          <cell r="ED163">
            <v>4.9831147199999997</v>
          </cell>
          <cell r="EE163">
            <v>24.352910470000001</v>
          </cell>
          <cell r="EF163">
            <v>0</v>
          </cell>
          <cell r="EG163">
            <v>10.0609062</v>
          </cell>
          <cell r="EH163">
            <v>0</v>
          </cell>
          <cell r="EI163">
            <v>0</v>
          </cell>
          <cell r="EJ163">
            <v>0</v>
          </cell>
          <cell r="EK163">
            <v>0</v>
          </cell>
          <cell r="EL163">
            <v>0</v>
          </cell>
          <cell r="EM163">
            <v>0</v>
          </cell>
          <cell r="EN163">
            <v>0</v>
          </cell>
          <cell r="EO163">
            <v>0</v>
          </cell>
          <cell r="EP163">
            <v>0</v>
          </cell>
          <cell r="EQ163">
            <v>0</v>
          </cell>
          <cell r="ER163">
            <v>0</v>
          </cell>
          <cell r="ES163">
            <v>0</v>
          </cell>
          <cell r="ET163">
            <v>0</v>
          </cell>
          <cell r="EU163">
            <v>0</v>
          </cell>
          <cell r="EV163">
            <v>0</v>
          </cell>
          <cell r="EW163">
            <v>39.396931389999999</v>
          </cell>
          <cell r="EX163">
            <v>4.9831147199999997</v>
          </cell>
          <cell r="EY163">
            <v>24.352910470000001</v>
          </cell>
          <cell r="EZ163">
            <v>0</v>
          </cell>
          <cell r="FA163">
            <v>10.0609062</v>
          </cell>
          <cell r="FB163">
            <v>39.396931389999999</v>
          </cell>
          <cell r="FC163">
            <v>4.9831147199999997</v>
          </cell>
          <cell r="FD163">
            <v>24.352910470000001</v>
          </cell>
          <cell r="FE163">
            <v>0</v>
          </cell>
          <cell r="FF163">
            <v>10.0609062</v>
          </cell>
          <cell r="FG163" t="str">
            <v/>
          </cell>
          <cell r="FH163" t="str">
            <v/>
          </cell>
          <cell r="FI163" t="str">
            <v/>
          </cell>
          <cell r="FJ163">
            <v>1</v>
          </cell>
          <cell r="FK163" t="str">
            <v>1</v>
          </cell>
          <cell r="FN163">
            <v>249.43374026494209</v>
          </cell>
          <cell r="FO163">
            <v>0</v>
          </cell>
          <cell r="FP163">
            <v>0</v>
          </cell>
          <cell r="FQ163">
            <v>0</v>
          </cell>
          <cell r="FR163">
            <v>0</v>
          </cell>
          <cell r="FS163">
            <v>0</v>
          </cell>
          <cell r="FT163">
            <v>0</v>
          </cell>
          <cell r="FU163">
            <v>0</v>
          </cell>
          <cell r="FV163">
            <v>9424</v>
          </cell>
          <cell r="FW163">
            <v>0</v>
          </cell>
          <cell r="FX163">
            <v>9424</v>
          </cell>
          <cell r="FZ163">
            <v>35.173400869999995</v>
          </cell>
          <cell r="GA163">
            <v>0</v>
          </cell>
          <cell r="GB163">
            <v>0</v>
          </cell>
          <cell r="GC163">
            <v>0</v>
          </cell>
          <cell r="GD163">
            <v>0</v>
          </cell>
          <cell r="GE163">
            <v>0</v>
          </cell>
          <cell r="GF163">
            <v>0</v>
          </cell>
          <cell r="GG163">
            <v>0</v>
          </cell>
          <cell r="GH163">
            <v>1457</v>
          </cell>
          <cell r="GI163">
            <v>0</v>
          </cell>
          <cell r="GJ163">
            <v>1457</v>
          </cell>
          <cell r="GK163">
            <v>39.396931391738192</v>
          </cell>
          <cell r="GL163">
            <v>0</v>
          </cell>
          <cell r="GM163">
            <v>0</v>
          </cell>
          <cell r="GN163">
            <v>0</v>
          </cell>
          <cell r="GO163">
            <v>0</v>
          </cell>
          <cell r="GP163">
            <v>0</v>
          </cell>
          <cell r="GQ163">
            <v>0</v>
          </cell>
          <cell r="GR163">
            <v>0</v>
          </cell>
          <cell r="GS163">
            <v>1611</v>
          </cell>
          <cell r="GT163">
            <v>0</v>
          </cell>
          <cell r="GU163">
            <v>1611</v>
          </cell>
          <cell r="GV163">
            <v>0</v>
          </cell>
          <cell r="GW163">
            <v>0</v>
          </cell>
          <cell r="GX163">
            <v>0</v>
          </cell>
          <cell r="GY163">
            <v>0</v>
          </cell>
          <cell r="GZ163">
            <v>0</v>
          </cell>
          <cell r="HA163">
            <v>0</v>
          </cell>
          <cell r="HB163">
            <v>0</v>
          </cell>
          <cell r="HC163">
            <v>0</v>
          </cell>
          <cell r="HD163">
            <v>0</v>
          </cell>
          <cell r="HE163">
            <v>0</v>
          </cell>
          <cell r="HF163">
            <v>0</v>
          </cell>
          <cell r="HG163">
            <v>0</v>
          </cell>
          <cell r="HH163">
            <v>0</v>
          </cell>
          <cell r="HI163">
            <v>0</v>
          </cell>
          <cell r="HJ163">
            <v>0</v>
          </cell>
          <cell r="HK163">
            <v>0</v>
          </cell>
          <cell r="HL163">
            <v>0</v>
          </cell>
          <cell r="HM163">
            <v>0</v>
          </cell>
          <cell r="HN163">
            <v>0</v>
          </cell>
          <cell r="HO163">
            <v>0</v>
          </cell>
          <cell r="HP163">
            <v>0</v>
          </cell>
          <cell r="HQ163">
            <v>0</v>
          </cell>
          <cell r="HR163">
            <v>0</v>
          </cell>
          <cell r="HS163">
            <v>0</v>
          </cell>
          <cell r="HT163">
            <v>0</v>
          </cell>
          <cell r="HU163">
            <v>0</v>
          </cell>
          <cell r="HV163">
            <v>0</v>
          </cell>
          <cell r="HW163">
            <v>0</v>
          </cell>
          <cell r="HX163">
            <v>0</v>
          </cell>
          <cell r="HY163">
            <v>0</v>
          </cell>
          <cell r="HZ163">
            <v>0</v>
          </cell>
          <cell r="IA163">
            <v>0</v>
          </cell>
          <cell r="IB163">
            <v>0</v>
          </cell>
          <cell r="IC163">
            <v>39.396931391738192</v>
          </cell>
          <cell r="ID163">
            <v>0</v>
          </cell>
          <cell r="IE163">
            <v>0</v>
          </cell>
          <cell r="IF163">
            <v>0</v>
          </cell>
          <cell r="IG163">
            <v>0</v>
          </cell>
          <cell r="IH163">
            <v>0</v>
          </cell>
          <cell r="II163">
            <v>0</v>
          </cell>
          <cell r="IJ163">
            <v>0</v>
          </cell>
          <cell r="IK163">
            <v>1611</v>
          </cell>
          <cell r="IL163">
            <v>0</v>
          </cell>
          <cell r="IM163">
            <v>1611</v>
          </cell>
          <cell r="IN163">
            <v>39.396931391738192</v>
          </cell>
          <cell r="IO163">
            <v>0</v>
          </cell>
          <cell r="IP163">
            <v>0</v>
          </cell>
          <cell r="IQ163">
            <v>0</v>
          </cell>
          <cell r="IR163">
            <v>0</v>
          </cell>
          <cell r="IS163">
            <v>0</v>
          </cell>
          <cell r="IT163">
            <v>0</v>
          </cell>
          <cell r="IU163">
            <v>0</v>
          </cell>
          <cell r="IV163">
            <v>1611</v>
          </cell>
          <cell r="IW163">
            <v>0</v>
          </cell>
          <cell r="IX163">
            <v>1611</v>
          </cell>
          <cell r="IY163">
            <v>39.396931389999999</v>
          </cell>
          <cell r="IZ163">
            <v>0</v>
          </cell>
          <cell r="JA163">
            <v>0</v>
          </cell>
          <cell r="JB163">
            <v>0</v>
          </cell>
          <cell r="JC163">
            <v>0</v>
          </cell>
          <cell r="JD163">
            <v>0</v>
          </cell>
          <cell r="JE163">
            <v>0</v>
          </cell>
          <cell r="JF163">
            <v>0</v>
          </cell>
          <cell r="JG163">
            <v>1615</v>
          </cell>
          <cell r="JH163">
            <v>0</v>
          </cell>
          <cell r="JI163">
            <v>1615</v>
          </cell>
          <cell r="JJ163">
            <v>0</v>
          </cell>
          <cell r="JK163">
            <v>0</v>
          </cell>
          <cell r="JL163">
            <v>0</v>
          </cell>
          <cell r="JM163">
            <v>0</v>
          </cell>
          <cell r="JN163">
            <v>0</v>
          </cell>
          <cell r="JO163">
            <v>0</v>
          </cell>
          <cell r="JP163">
            <v>0</v>
          </cell>
          <cell r="JQ163">
            <v>0</v>
          </cell>
          <cell r="JR163">
            <v>0</v>
          </cell>
          <cell r="JS163">
            <v>0</v>
          </cell>
          <cell r="JT163">
            <v>0</v>
          </cell>
          <cell r="JU163">
            <v>0</v>
          </cell>
          <cell r="JV163">
            <v>0</v>
          </cell>
          <cell r="JW163">
            <v>0</v>
          </cell>
          <cell r="JX163">
            <v>0</v>
          </cell>
          <cell r="JY163">
            <v>0</v>
          </cell>
          <cell r="JZ163">
            <v>0</v>
          </cell>
          <cell r="KA163">
            <v>0</v>
          </cell>
          <cell r="KB163">
            <v>0</v>
          </cell>
          <cell r="KC163">
            <v>0</v>
          </cell>
          <cell r="KD163">
            <v>0</v>
          </cell>
          <cell r="KE163">
            <v>0</v>
          </cell>
          <cell r="KF163">
            <v>0</v>
          </cell>
          <cell r="KG163">
            <v>0</v>
          </cell>
          <cell r="KH163">
            <v>0</v>
          </cell>
          <cell r="KI163">
            <v>0</v>
          </cell>
          <cell r="KJ163">
            <v>0</v>
          </cell>
          <cell r="KK163">
            <v>0</v>
          </cell>
          <cell r="KL163">
            <v>0</v>
          </cell>
          <cell r="KM163">
            <v>0</v>
          </cell>
          <cell r="KN163">
            <v>0</v>
          </cell>
          <cell r="KO163">
            <v>0</v>
          </cell>
          <cell r="KP163">
            <v>0</v>
          </cell>
          <cell r="KQ163">
            <v>39.396931389999999</v>
          </cell>
          <cell r="KR163">
            <v>0</v>
          </cell>
          <cell r="KS163">
            <v>0</v>
          </cell>
          <cell r="KT163">
            <v>0</v>
          </cell>
          <cell r="KU163">
            <v>0</v>
          </cell>
          <cell r="KV163">
            <v>0</v>
          </cell>
          <cell r="KW163">
            <v>0</v>
          </cell>
          <cell r="KX163">
            <v>0</v>
          </cell>
          <cell r="KY163">
            <v>1615</v>
          </cell>
          <cell r="KZ163">
            <v>0</v>
          </cell>
          <cell r="LA163">
            <v>1615</v>
          </cell>
          <cell r="LB163">
            <v>39.396931389999999</v>
          </cell>
          <cell r="LC163">
            <v>0</v>
          </cell>
          <cell r="LD163">
            <v>0</v>
          </cell>
          <cell r="LE163">
            <v>0</v>
          </cell>
          <cell r="LF163">
            <v>0</v>
          </cell>
          <cell r="LG163">
            <v>0</v>
          </cell>
          <cell r="LH163">
            <v>0</v>
          </cell>
          <cell r="LI163">
            <v>0</v>
          </cell>
          <cell r="LJ163">
            <v>1615</v>
          </cell>
          <cell r="LK163">
            <v>0</v>
          </cell>
          <cell r="LL163">
            <v>1615</v>
          </cell>
          <cell r="LQ163">
            <v>0</v>
          </cell>
          <cell r="LR163">
            <v>0</v>
          </cell>
          <cell r="LS163">
            <v>0</v>
          </cell>
          <cell r="LT163">
            <v>0</v>
          </cell>
          <cell r="LU163">
            <v>0</v>
          </cell>
          <cell r="LX163">
            <v>0</v>
          </cell>
          <cell r="LY163">
            <v>0</v>
          </cell>
          <cell r="LZ163">
            <v>0</v>
          </cell>
          <cell r="MA163">
            <v>0</v>
          </cell>
          <cell r="MB163">
            <v>0</v>
          </cell>
          <cell r="MC163">
            <v>0</v>
          </cell>
          <cell r="MD163">
            <v>0</v>
          </cell>
          <cell r="ME163">
            <v>0</v>
          </cell>
          <cell r="MF163">
            <v>0</v>
          </cell>
          <cell r="MG163">
            <v>0</v>
          </cell>
          <cell r="MH163">
            <v>0</v>
          </cell>
          <cell r="MI163">
            <v>0</v>
          </cell>
          <cell r="MJ163">
            <v>0</v>
          </cell>
          <cell r="MK163">
            <v>0</v>
          </cell>
          <cell r="ML163">
            <v>0</v>
          </cell>
          <cell r="MM163">
            <v>0</v>
          </cell>
          <cell r="MN163">
            <v>0</v>
          </cell>
          <cell r="MO163">
            <v>0</v>
          </cell>
          <cell r="MP163">
            <v>0</v>
          </cell>
          <cell r="MQ163">
            <v>0</v>
          </cell>
          <cell r="MR163">
            <v>0</v>
          </cell>
          <cell r="MS163">
            <v>0</v>
          </cell>
          <cell r="MT163">
            <v>0</v>
          </cell>
          <cell r="MU163">
            <v>0</v>
          </cell>
          <cell r="MV163">
            <v>0</v>
          </cell>
          <cell r="MW163">
            <v>0</v>
          </cell>
          <cell r="MX163">
            <v>0</v>
          </cell>
          <cell r="MY163">
            <v>0</v>
          </cell>
          <cell r="MZ163">
            <v>0</v>
          </cell>
          <cell r="NA163">
            <v>0</v>
          </cell>
          <cell r="NB163">
            <v>0</v>
          </cell>
          <cell r="NC163">
            <v>0</v>
          </cell>
          <cell r="ND163">
            <v>0</v>
          </cell>
          <cell r="NE163">
            <v>0</v>
          </cell>
          <cell r="NF163">
            <v>0</v>
          </cell>
          <cell r="NG163">
            <v>0</v>
          </cell>
          <cell r="NH163">
            <v>0</v>
          </cell>
          <cell r="NI163">
            <v>0</v>
          </cell>
          <cell r="NJ163">
            <v>0</v>
          </cell>
          <cell r="NK163">
            <v>0</v>
          </cell>
          <cell r="NL163">
            <v>0</v>
          </cell>
          <cell r="NM163">
            <v>0</v>
          </cell>
          <cell r="NN163">
            <v>0</v>
          </cell>
          <cell r="NO163">
            <v>0</v>
          </cell>
          <cell r="NP163">
            <v>0</v>
          </cell>
          <cell r="NQ163">
            <v>0</v>
          </cell>
          <cell r="NR163">
            <v>0</v>
          </cell>
          <cell r="NS163">
            <v>0</v>
          </cell>
          <cell r="NT163">
            <v>0</v>
          </cell>
          <cell r="NU163">
            <v>0</v>
          </cell>
          <cell r="NV163">
            <v>0</v>
          </cell>
          <cell r="NW163">
            <v>0</v>
          </cell>
          <cell r="NX163">
            <v>0</v>
          </cell>
          <cell r="NY163">
            <v>0</v>
          </cell>
          <cell r="NZ163">
            <v>0</v>
          </cell>
          <cell r="OA163">
            <v>0</v>
          </cell>
          <cell r="OB163">
            <v>0</v>
          </cell>
          <cell r="OC163">
            <v>0</v>
          </cell>
          <cell r="OD163">
            <v>0</v>
          </cell>
          <cell r="OE163">
            <v>0</v>
          </cell>
          <cell r="OF163">
            <v>0</v>
          </cell>
          <cell r="OG163">
            <v>0</v>
          </cell>
          <cell r="OH163">
            <v>0</v>
          </cell>
          <cell r="OI163">
            <v>0</v>
          </cell>
          <cell r="OJ163">
            <v>0</v>
          </cell>
          <cell r="OL163">
            <v>2023</v>
          </cell>
          <cell r="OM163">
            <v>2028</v>
          </cell>
          <cell r="ON163">
            <v>2028</v>
          </cell>
          <cell r="OO163">
            <v>2028</v>
          </cell>
          <cell r="OP163" t="str">
            <v>п</v>
          </cell>
          <cell r="OT163">
            <v>299.2693503239305</v>
          </cell>
          <cell r="OV163">
            <v>0</v>
          </cell>
          <cell r="OW163">
            <v>0</v>
          </cell>
          <cell r="OX163">
            <v>0</v>
          </cell>
          <cell r="OY163">
            <v>3072</v>
          </cell>
          <cell r="OZ163">
            <v>74.570332259999986</v>
          </cell>
        </row>
        <row r="164">
          <cell r="A164" t="str">
            <v>Г</v>
          </cell>
          <cell r="B164" t="str">
            <v>1.4</v>
          </cell>
          <cell r="C164" t="str">
            <v>Иные инвестиционные проекты, всего, в том числе:</v>
          </cell>
          <cell r="D164" t="str">
            <v>Г</v>
          </cell>
          <cell r="E164">
            <v>0</v>
          </cell>
          <cell r="H164">
            <v>0</v>
          </cell>
          <cell r="J164">
            <v>3932.6022027855006</v>
          </cell>
          <cell r="K164">
            <v>0</v>
          </cell>
          <cell r="L164">
            <v>3932.6022027855006</v>
          </cell>
          <cell r="M164">
            <v>818.12398278000001</v>
          </cell>
          <cell r="N164">
            <v>0</v>
          </cell>
          <cell r="O164">
            <v>245.11748446749993</v>
          </cell>
          <cell r="P164">
            <v>749.55393913499995</v>
          </cell>
          <cell r="Q164">
            <v>2119.8067964030001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 t="str">
            <v/>
          </cell>
          <cell r="BC164" t="str">
            <v/>
          </cell>
          <cell r="BD164" t="str">
            <v/>
          </cell>
          <cell r="BE164" t="str">
            <v/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</v>
          </cell>
          <cell r="BX164">
            <v>0</v>
          </cell>
          <cell r="BY164">
            <v>0</v>
          </cell>
          <cell r="BZ164">
            <v>0</v>
          </cell>
          <cell r="CA164">
            <v>0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</v>
          </cell>
          <cell r="CG164">
            <v>0</v>
          </cell>
          <cell r="CH164">
            <v>0</v>
          </cell>
          <cell r="CI164">
            <v>0</v>
          </cell>
          <cell r="CJ164">
            <v>0</v>
          </cell>
          <cell r="CK164">
            <v>0</v>
          </cell>
          <cell r="CL164">
            <v>0</v>
          </cell>
          <cell r="CM164">
            <v>0</v>
          </cell>
          <cell r="CN164">
            <v>0</v>
          </cell>
          <cell r="CO164">
            <v>0</v>
          </cell>
          <cell r="CP164">
            <v>0</v>
          </cell>
          <cell r="CQ164" t="str">
            <v/>
          </cell>
          <cell r="CR164" t="str">
            <v/>
          </cell>
          <cell r="CS164" t="str">
            <v/>
          </cell>
          <cell r="CT164" t="str">
            <v/>
          </cell>
          <cell r="CU164">
            <v>0</v>
          </cell>
          <cell r="CX164">
            <v>11773.071493446381</v>
          </cell>
          <cell r="CY164">
            <v>2007.6103241393257</v>
          </cell>
          <cell r="CZ164">
            <v>3841.5348877713004</v>
          </cell>
          <cell r="DA164">
            <v>3963.2928893735866</v>
          </cell>
          <cell r="DB164">
            <v>1960.6333921621663</v>
          </cell>
          <cell r="DE164">
            <v>0</v>
          </cell>
          <cell r="DG164">
            <v>2648.4101105499999</v>
          </cell>
          <cell r="DH164">
            <v>0</v>
          </cell>
          <cell r="DI164">
            <v>2648.4101105499999</v>
          </cell>
          <cell r="DJ164">
            <v>221.79169244000005</v>
          </cell>
          <cell r="DK164">
            <v>951.39924857999995</v>
          </cell>
          <cell r="DL164">
            <v>1337.37306115</v>
          </cell>
          <cell r="DM164">
            <v>137.84610837999995</v>
          </cell>
          <cell r="DN164">
            <v>7232.8990647759756</v>
          </cell>
          <cell r="DS164">
            <v>221.07634505263158</v>
          </cell>
          <cell r="DT164">
            <v>970.22431536842123</v>
          </cell>
          <cell r="DU164">
            <v>982.58513645830863</v>
          </cell>
          <cell r="DV164">
            <v>5059.0132678966138</v>
          </cell>
          <cell r="DW164">
            <v>5059.0132678966138</v>
          </cell>
          <cell r="DX164" t="str">
            <v/>
          </cell>
          <cell r="DY164" t="str">
            <v/>
          </cell>
          <cell r="DZ164" t="str">
            <v/>
          </cell>
          <cell r="EA164" t="str">
            <v/>
          </cell>
          <cell r="EB164">
            <v>0</v>
          </cell>
          <cell r="EC164">
            <v>3466.8500087699999</v>
          </cell>
          <cell r="ED164">
            <v>36.684146650000002</v>
          </cell>
          <cell r="EE164">
            <v>1997.2028118200003</v>
          </cell>
          <cell r="EF164">
            <v>1190.2507855899999</v>
          </cell>
          <cell r="EG164">
            <v>242.71226471</v>
          </cell>
          <cell r="EH164">
            <v>210.02252780000003</v>
          </cell>
          <cell r="EI164">
            <v>3.2610385900000001</v>
          </cell>
          <cell r="EJ164">
            <v>51.45580812</v>
          </cell>
          <cell r="EK164">
            <v>131.85455195</v>
          </cell>
          <cell r="EL164">
            <v>23.451129139999999</v>
          </cell>
          <cell r="EM164">
            <v>921.71309960000008</v>
          </cell>
          <cell r="EN164">
            <v>14.308171959999999</v>
          </cell>
          <cell r="EO164">
            <v>284.17694648000003</v>
          </cell>
          <cell r="EP164">
            <v>537.84153619999995</v>
          </cell>
          <cell r="EQ164">
            <v>85.386444959999992</v>
          </cell>
          <cell r="ER164">
            <v>933.33469089999994</v>
          </cell>
          <cell r="ES164">
            <v>7.9436274600000001</v>
          </cell>
          <cell r="ET164">
            <v>776.0449337099999</v>
          </cell>
          <cell r="EU164">
            <v>97.98565576</v>
          </cell>
          <cell r="EV164">
            <v>51.360473970000008</v>
          </cell>
          <cell r="EW164">
            <v>1401.7796904700001</v>
          </cell>
          <cell r="EX164">
            <v>11.171308639999999</v>
          </cell>
          <cell r="EY164">
            <v>885.52512351000007</v>
          </cell>
          <cell r="EZ164">
            <v>422.56904168</v>
          </cell>
          <cell r="FA164">
            <v>82.514216639999972</v>
          </cell>
          <cell r="FB164">
            <v>1401.7796904700001</v>
          </cell>
          <cell r="FC164">
            <v>11.171308639999999</v>
          </cell>
          <cell r="FD164">
            <v>885.52512351000007</v>
          </cell>
          <cell r="FE164">
            <v>422.56904168</v>
          </cell>
          <cell r="FF164">
            <v>82.514216639999972</v>
          </cell>
          <cell r="FG164" t="str">
            <v/>
          </cell>
          <cell r="FH164" t="str">
            <v/>
          </cell>
          <cell r="FI164" t="str">
            <v/>
          </cell>
          <cell r="FJ164" t="str">
            <v/>
          </cell>
          <cell r="FK164">
            <v>0</v>
          </cell>
          <cell r="FN164">
            <v>11773.071493446381</v>
          </cell>
          <cell r="FO164">
            <v>0</v>
          </cell>
          <cell r="FP164">
            <v>410.43100000000004</v>
          </cell>
          <cell r="FQ164">
            <v>0</v>
          </cell>
          <cell r="FR164">
            <v>1452.1193482625131</v>
          </cell>
          <cell r="FS164">
            <v>1310.5793482625131</v>
          </cell>
          <cell r="FT164">
            <v>73.739999999999995</v>
          </cell>
          <cell r="FU164">
            <v>67.8</v>
          </cell>
          <cell r="FV164">
            <v>123369</v>
          </cell>
          <cell r="FW164">
            <v>0</v>
          </cell>
          <cell r="FX164">
            <v>123369</v>
          </cell>
          <cell r="FZ164">
            <v>758.40588715000001</v>
          </cell>
          <cell r="GA164">
            <v>0</v>
          </cell>
          <cell r="GB164">
            <v>14.109</v>
          </cell>
          <cell r="GC164">
            <v>0</v>
          </cell>
          <cell r="GD164">
            <v>323.55900000000003</v>
          </cell>
          <cell r="GE164">
            <v>323.55900000000003</v>
          </cell>
          <cell r="GF164">
            <v>0</v>
          </cell>
          <cell r="GG164">
            <v>0</v>
          </cell>
          <cell r="GH164">
            <v>5039</v>
          </cell>
          <cell r="GI164">
            <v>0</v>
          </cell>
          <cell r="GJ164">
            <v>5039</v>
          </cell>
          <cell r="GK164">
            <v>3254.0160665748567</v>
          </cell>
          <cell r="GL164">
            <v>0</v>
          </cell>
          <cell r="GM164">
            <v>148.66199999999998</v>
          </cell>
          <cell r="GN164">
            <v>0</v>
          </cell>
          <cell r="GO164">
            <v>719.05332527825828</v>
          </cell>
          <cell r="GP164">
            <v>657.83932527825834</v>
          </cell>
          <cell r="GQ164">
            <v>0</v>
          </cell>
          <cell r="GR164">
            <v>61.213999999999999</v>
          </cell>
          <cell r="GS164">
            <v>2276</v>
          </cell>
          <cell r="GT164">
            <v>0</v>
          </cell>
          <cell r="GU164">
            <v>2276</v>
          </cell>
          <cell r="GV164">
            <v>0</v>
          </cell>
          <cell r="GW164">
            <v>0</v>
          </cell>
          <cell r="GX164">
            <v>0</v>
          </cell>
          <cell r="GY164">
            <v>0</v>
          </cell>
          <cell r="GZ164">
            <v>0</v>
          </cell>
          <cell r="HA164">
            <v>0</v>
          </cell>
          <cell r="HB164">
            <v>0</v>
          </cell>
          <cell r="HC164">
            <v>0</v>
          </cell>
          <cell r="HD164">
            <v>0</v>
          </cell>
          <cell r="HE164">
            <v>0</v>
          </cell>
          <cell r="HF164">
            <v>0</v>
          </cell>
          <cell r="HG164">
            <v>0</v>
          </cell>
          <cell r="HH164">
            <v>0</v>
          </cell>
          <cell r="HI164">
            <v>0</v>
          </cell>
          <cell r="HJ164">
            <v>0</v>
          </cell>
          <cell r="HK164">
            <v>0</v>
          </cell>
          <cell r="HL164">
            <v>0</v>
          </cell>
          <cell r="HM164">
            <v>0</v>
          </cell>
          <cell r="HN164">
            <v>0</v>
          </cell>
          <cell r="HO164">
            <v>0</v>
          </cell>
          <cell r="HP164">
            <v>0</v>
          </cell>
          <cell r="HQ164">
            <v>0</v>
          </cell>
          <cell r="HR164">
            <v>0</v>
          </cell>
          <cell r="HS164">
            <v>0</v>
          </cell>
          <cell r="HT164">
            <v>0</v>
          </cell>
          <cell r="HU164">
            <v>0</v>
          </cell>
          <cell r="HV164">
            <v>0</v>
          </cell>
          <cell r="HW164">
            <v>0</v>
          </cell>
          <cell r="HX164">
            <v>0</v>
          </cell>
          <cell r="HY164">
            <v>0</v>
          </cell>
          <cell r="HZ164">
            <v>0</v>
          </cell>
          <cell r="IA164">
            <v>0</v>
          </cell>
          <cell r="IB164">
            <v>0</v>
          </cell>
          <cell r="IC164">
            <v>3254.0160665748567</v>
          </cell>
          <cell r="ID164">
            <v>0</v>
          </cell>
          <cell r="IE164">
            <v>148.66199999999998</v>
          </cell>
          <cell r="IF164">
            <v>0</v>
          </cell>
          <cell r="IG164">
            <v>719.05332527825828</v>
          </cell>
          <cell r="IH164">
            <v>657.83932527825834</v>
          </cell>
          <cell r="II164">
            <v>0</v>
          </cell>
          <cell r="IJ164">
            <v>61.213999999999999</v>
          </cell>
          <cell r="IK164">
            <v>2276</v>
          </cell>
          <cell r="IL164">
            <v>0</v>
          </cell>
          <cell r="IM164">
            <v>2276</v>
          </cell>
          <cell r="IN164">
            <v>3254.0160665748567</v>
          </cell>
          <cell r="IO164">
            <v>0</v>
          </cell>
          <cell r="IP164">
            <v>148.66199999999998</v>
          </cell>
          <cell r="IQ164">
            <v>0</v>
          </cell>
          <cell r="IR164">
            <v>719.05332527825828</v>
          </cell>
          <cell r="IS164">
            <v>657.83932527825834</v>
          </cell>
          <cell r="IT164">
            <v>0</v>
          </cell>
          <cell r="IU164">
            <v>61.213999999999999</v>
          </cell>
          <cell r="IV164">
            <v>2276</v>
          </cell>
          <cell r="IW164">
            <v>0</v>
          </cell>
          <cell r="IX164">
            <v>2276</v>
          </cell>
          <cell r="IY164">
            <v>3464.8544089900006</v>
          </cell>
          <cell r="IZ164">
            <v>0</v>
          </cell>
          <cell r="JA164">
            <v>158.99700000000001</v>
          </cell>
          <cell r="JB164">
            <v>0</v>
          </cell>
          <cell r="JC164">
            <v>698.12799999999993</v>
          </cell>
          <cell r="JD164">
            <v>638.42799999999988</v>
          </cell>
          <cell r="JE164">
            <v>0</v>
          </cell>
          <cell r="JF164">
            <v>59.7</v>
          </cell>
          <cell r="JG164">
            <v>4800</v>
          </cell>
          <cell r="JH164">
            <v>0</v>
          </cell>
          <cell r="JI164">
            <v>4800</v>
          </cell>
          <cell r="JJ164">
            <v>166.82267041</v>
          </cell>
          <cell r="JK164">
            <v>0</v>
          </cell>
          <cell r="JL164">
            <v>7.0890000000000004</v>
          </cell>
          <cell r="JM164">
            <v>0</v>
          </cell>
          <cell r="JN164">
            <v>126.196</v>
          </cell>
          <cell r="JO164">
            <v>126.196</v>
          </cell>
          <cell r="JP164">
            <v>0</v>
          </cell>
          <cell r="JQ164">
            <v>0</v>
          </cell>
          <cell r="JR164">
            <v>1</v>
          </cell>
          <cell r="JS164">
            <v>0</v>
          </cell>
          <cell r="JT164">
            <v>1</v>
          </cell>
          <cell r="JU164">
            <v>342.77081932999999</v>
          </cell>
          <cell r="JV164">
            <v>0</v>
          </cell>
          <cell r="JW164">
            <v>17.832999999999998</v>
          </cell>
          <cell r="JX164">
            <v>0</v>
          </cell>
          <cell r="JY164">
            <v>250.94800000000001</v>
          </cell>
          <cell r="JZ164">
            <v>250.94800000000001</v>
          </cell>
          <cell r="KA164">
            <v>0</v>
          </cell>
          <cell r="KB164">
            <v>0</v>
          </cell>
          <cell r="KC164">
            <v>32</v>
          </cell>
          <cell r="KD164">
            <v>0</v>
          </cell>
          <cell r="KE164">
            <v>32</v>
          </cell>
          <cell r="KF164">
            <v>694.4617517800001</v>
          </cell>
          <cell r="KG164">
            <v>0</v>
          </cell>
          <cell r="KH164">
            <v>91.14</v>
          </cell>
          <cell r="KI164">
            <v>0</v>
          </cell>
          <cell r="KJ164">
            <v>184.57</v>
          </cell>
          <cell r="KK164">
            <v>184.57</v>
          </cell>
          <cell r="KL164">
            <v>0</v>
          </cell>
          <cell r="KM164">
            <v>0</v>
          </cell>
          <cell r="KN164">
            <v>40</v>
          </cell>
          <cell r="KO164">
            <v>0</v>
          </cell>
          <cell r="KP164">
            <v>40</v>
          </cell>
          <cell r="KQ164">
            <v>2260.7991674700006</v>
          </cell>
          <cell r="KR164">
            <v>0</v>
          </cell>
          <cell r="KS164">
            <v>42.935000000000002</v>
          </cell>
          <cell r="KT164">
            <v>0</v>
          </cell>
          <cell r="KU164">
            <v>136.41400000000002</v>
          </cell>
          <cell r="KV164">
            <v>76.713999999999999</v>
          </cell>
          <cell r="KW164">
            <v>0</v>
          </cell>
          <cell r="KX164">
            <v>59.7</v>
          </cell>
          <cell r="KY164">
            <v>4727</v>
          </cell>
          <cell r="KZ164">
            <v>0</v>
          </cell>
          <cell r="LA164">
            <v>4727</v>
          </cell>
          <cell r="LB164">
            <v>2260.7991674700006</v>
          </cell>
          <cell r="LC164">
            <v>0</v>
          </cell>
          <cell r="LD164">
            <v>42.935000000000002</v>
          </cell>
          <cell r="LE164">
            <v>0</v>
          </cell>
          <cell r="LF164">
            <v>136.41400000000002</v>
          </cell>
          <cell r="LG164">
            <v>76.713999999999999</v>
          </cell>
          <cell r="LH164">
            <v>0</v>
          </cell>
          <cell r="LI164">
            <v>59.7</v>
          </cell>
          <cell r="LJ164">
            <v>4727</v>
          </cell>
          <cell r="LK164">
            <v>0</v>
          </cell>
          <cell r="LL164">
            <v>4727</v>
          </cell>
          <cell r="LQ164">
            <v>0</v>
          </cell>
          <cell r="LR164">
            <v>165.4</v>
          </cell>
          <cell r="LS164">
            <v>0</v>
          </cell>
          <cell r="LT164">
            <v>0</v>
          </cell>
          <cell r="LU164">
            <v>0</v>
          </cell>
          <cell r="LX164">
            <v>0</v>
          </cell>
          <cell r="LY164">
            <v>0</v>
          </cell>
          <cell r="LZ164">
            <v>0</v>
          </cell>
          <cell r="MA164">
            <v>0</v>
          </cell>
          <cell r="MB164">
            <v>0</v>
          </cell>
          <cell r="MC164">
            <v>0</v>
          </cell>
          <cell r="MD164">
            <v>0</v>
          </cell>
          <cell r="ME164">
            <v>0</v>
          </cell>
          <cell r="MF164">
            <v>0</v>
          </cell>
          <cell r="MG164">
            <v>0</v>
          </cell>
          <cell r="MH164">
            <v>0</v>
          </cell>
          <cell r="MI164">
            <v>0</v>
          </cell>
          <cell r="MJ164">
            <v>0</v>
          </cell>
          <cell r="MK164">
            <v>0</v>
          </cell>
          <cell r="ML164">
            <v>0</v>
          </cell>
          <cell r="MM164">
            <v>0</v>
          </cell>
          <cell r="MN164">
            <v>0</v>
          </cell>
          <cell r="MO164">
            <v>0</v>
          </cell>
          <cell r="MP164">
            <v>0</v>
          </cell>
          <cell r="MQ164">
            <v>0</v>
          </cell>
          <cell r="MR164">
            <v>0</v>
          </cell>
          <cell r="MS164">
            <v>0</v>
          </cell>
          <cell r="MT164">
            <v>0</v>
          </cell>
          <cell r="MU164">
            <v>0</v>
          </cell>
          <cell r="MV164">
            <v>0</v>
          </cell>
          <cell r="MW164">
            <v>0</v>
          </cell>
          <cell r="MX164">
            <v>0</v>
          </cell>
          <cell r="MY164">
            <v>0</v>
          </cell>
          <cell r="MZ164">
            <v>0</v>
          </cell>
          <cell r="NA164">
            <v>0</v>
          </cell>
          <cell r="NB164">
            <v>0</v>
          </cell>
          <cell r="NC164">
            <v>0</v>
          </cell>
          <cell r="ND164">
            <v>0</v>
          </cell>
          <cell r="NE164">
            <v>0</v>
          </cell>
          <cell r="NF164">
            <v>0</v>
          </cell>
          <cell r="NG164">
            <v>0</v>
          </cell>
          <cell r="NH164">
            <v>0</v>
          </cell>
          <cell r="NI164">
            <v>0</v>
          </cell>
          <cell r="NJ164">
            <v>0</v>
          </cell>
          <cell r="NK164">
            <v>0</v>
          </cell>
          <cell r="NL164">
            <v>0</v>
          </cell>
          <cell r="NM164">
            <v>0</v>
          </cell>
          <cell r="NN164">
            <v>0</v>
          </cell>
          <cell r="NO164">
            <v>0</v>
          </cell>
          <cell r="NP164">
            <v>0</v>
          </cell>
          <cell r="NQ164">
            <v>0</v>
          </cell>
          <cell r="NR164">
            <v>0</v>
          </cell>
          <cell r="NS164">
            <v>0</v>
          </cell>
          <cell r="NT164">
            <v>0</v>
          </cell>
          <cell r="NU164">
            <v>0</v>
          </cell>
          <cell r="NV164">
            <v>0</v>
          </cell>
          <cell r="NW164">
            <v>0</v>
          </cell>
          <cell r="NX164">
            <v>0</v>
          </cell>
          <cell r="NY164">
            <v>0</v>
          </cell>
          <cell r="NZ164">
            <v>0</v>
          </cell>
          <cell r="OA164">
            <v>0</v>
          </cell>
          <cell r="OB164">
            <v>0</v>
          </cell>
          <cell r="OC164">
            <v>0</v>
          </cell>
          <cell r="OD164">
            <v>0</v>
          </cell>
          <cell r="OE164">
            <v>0</v>
          </cell>
          <cell r="OF164">
            <v>0</v>
          </cell>
          <cell r="OG164">
            <v>0</v>
          </cell>
          <cell r="OH164">
            <v>0</v>
          </cell>
          <cell r="OI164">
            <v>0</v>
          </cell>
          <cell r="OJ164">
            <v>0</v>
          </cell>
          <cell r="OL164" t="str">
            <v>нд</v>
          </cell>
          <cell r="OM164" t="str">
            <v>нд</v>
          </cell>
          <cell r="ON164" t="str">
            <v>нд</v>
          </cell>
          <cell r="OO164" t="str">
            <v>нд</v>
          </cell>
          <cell r="OP164" t="str">
            <v>нд</v>
          </cell>
          <cell r="OT164">
            <v>19358.295430747363</v>
          </cell>
          <cell r="OV164">
            <v>1030.1889999999999</v>
          </cell>
          <cell r="OW164">
            <v>253.26600000000002</v>
          </cell>
          <cell r="OX164">
            <v>0</v>
          </cell>
          <cell r="OY164">
            <v>14426</v>
          </cell>
          <cell r="OZ164">
            <v>5437.2622816000003</v>
          </cell>
        </row>
        <row r="165">
          <cell r="A165" t="str">
            <v>Г</v>
          </cell>
          <cell r="B165" t="str">
            <v>1.7</v>
          </cell>
          <cell r="C165" t="str">
            <v>Незавершённое строительство по объектам, невключённым в Инвестиционную программу</v>
          </cell>
          <cell r="D165" t="str">
            <v>Г</v>
          </cell>
          <cell r="E165">
            <v>0</v>
          </cell>
          <cell r="H165">
            <v>0</v>
          </cell>
          <cell r="J165">
            <v>3932.6022027855006</v>
          </cell>
          <cell r="K165">
            <v>0</v>
          </cell>
          <cell r="L165">
            <v>3932.6022027855006</v>
          </cell>
          <cell r="M165">
            <v>818.12398278000001</v>
          </cell>
          <cell r="N165">
            <v>0</v>
          </cell>
          <cell r="O165">
            <v>245.11748446749993</v>
          </cell>
          <cell r="P165">
            <v>749.55393913499995</v>
          </cell>
          <cell r="Q165">
            <v>2119.8067964030001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 t="str">
            <v/>
          </cell>
          <cell r="BC165" t="str">
            <v/>
          </cell>
          <cell r="BD165" t="str">
            <v/>
          </cell>
          <cell r="BE165" t="str">
            <v/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  <cell r="CN165">
            <v>0</v>
          </cell>
          <cell r="CO165">
            <v>0</v>
          </cell>
          <cell r="CP165">
            <v>0</v>
          </cell>
          <cell r="CQ165" t="str">
            <v/>
          </cell>
          <cell r="CR165" t="str">
            <v/>
          </cell>
          <cell r="CS165" t="str">
            <v/>
          </cell>
          <cell r="CT165" t="str">
            <v/>
          </cell>
          <cell r="CU165">
            <v>0</v>
          </cell>
          <cell r="CX165">
            <v>11773.071493446381</v>
          </cell>
          <cell r="CY165">
            <v>2007.6103241393257</v>
          </cell>
          <cell r="CZ165">
            <v>3841.5348877713004</v>
          </cell>
          <cell r="DA165">
            <v>3963.2928893735866</v>
          </cell>
          <cell r="DB165">
            <v>1960.6333921621663</v>
          </cell>
          <cell r="DE165">
            <v>0</v>
          </cell>
          <cell r="DG165">
            <v>2648.4101105499999</v>
          </cell>
          <cell r="DH165">
            <v>0</v>
          </cell>
          <cell r="DI165">
            <v>2648.4101105499999</v>
          </cell>
          <cell r="DJ165">
            <v>221.79169244000005</v>
          </cell>
          <cell r="DK165">
            <v>951.39924857999995</v>
          </cell>
          <cell r="DL165">
            <v>1337.37306115</v>
          </cell>
          <cell r="DM165">
            <v>137.84610837999995</v>
          </cell>
          <cell r="DN165">
            <v>7232.8990647759756</v>
          </cell>
          <cell r="DS165">
            <v>221.07634505263158</v>
          </cell>
          <cell r="DT165">
            <v>970.22431536842123</v>
          </cell>
          <cell r="DU165">
            <v>982.58513645830863</v>
          </cell>
          <cell r="DV165">
            <v>5059.0132678966138</v>
          </cell>
          <cell r="DW165">
            <v>5059.0132678966138</v>
          </cell>
          <cell r="DX165" t="str">
            <v/>
          </cell>
          <cell r="DY165" t="str">
            <v/>
          </cell>
          <cell r="DZ165" t="str">
            <v/>
          </cell>
          <cell r="EA165" t="str">
            <v/>
          </cell>
          <cell r="EB165">
            <v>0</v>
          </cell>
          <cell r="EC165">
            <v>3466.8500087699999</v>
          </cell>
          <cell r="ED165">
            <v>36.684146650000002</v>
          </cell>
          <cell r="EE165">
            <v>1997.2028118200003</v>
          </cell>
          <cell r="EF165">
            <v>1190.2507855899999</v>
          </cell>
          <cell r="EG165">
            <v>242.71226471</v>
          </cell>
          <cell r="EH165">
            <v>210.02252780000003</v>
          </cell>
          <cell r="EI165">
            <v>3.2610385900000001</v>
          </cell>
          <cell r="EJ165">
            <v>51.45580812</v>
          </cell>
          <cell r="EK165">
            <v>131.85455195</v>
          </cell>
          <cell r="EL165">
            <v>23.451129139999999</v>
          </cell>
          <cell r="EM165">
            <v>921.71309960000008</v>
          </cell>
          <cell r="EN165">
            <v>14.308171959999999</v>
          </cell>
          <cell r="EO165">
            <v>284.17694648000003</v>
          </cell>
          <cell r="EP165">
            <v>537.84153619999995</v>
          </cell>
          <cell r="EQ165">
            <v>85.386444959999992</v>
          </cell>
          <cell r="ER165">
            <v>933.33469089999994</v>
          </cell>
          <cell r="ES165">
            <v>7.9436274600000001</v>
          </cell>
          <cell r="ET165">
            <v>776.0449337099999</v>
          </cell>
          <cell r="EU165">
            <v>97.98565576</v>
          </cell>
          <cell r="EV165">
            <v>51.360473970000008</v>
          </cell>
          <cell r="EW165">
            <v>1401.7796904700001</v>
          </cell>
          <cell r="EX165">
            <v>11.171308639999999</v>
          </cell>
          <cell r="EY165">
            <v>885.52512351000007</v>
          </cell>
          <cell r="EZ165">
            <v>422.56904168</v>
          </cell>
          <cell r="FA165">
            <v>82.514216639999972</v>
          </cell>
          <cell r="FB165">
            <v>1401.7796904700001</v>
          </cell>
          <cell r="FC165">
            <v>11.171308639999999</v>
          </cell>
          <cell r="FD165">
            <v>885.52512351000007</v>
          </cell>
          <cell r="FE165">
            <v>422.56904168</v>
          </cell>
          <cell r="FF165">
            <v>82.514216639999972</v>
          </cell>
          <cell r="FG165" t="str">
            <v/>
          </cell>
          <cell r="FH165" t="str">
            <v/>
          </cell>
          <cell r="FI165" t="str">
            <v/>
          </cell>
          <cell r="FJ165" t="str">
            <v/>
          </cell>
          <cell r="FK165">
            <v>0</v>
          </cell>
          <cell r="FN165">
            <v>11773.071493446381</v>
          </cell>
          <cell r="FO165">
            <v>0</v>
          </cell>
          <cell r="FP165">
            <v>410.43100000000004</v>
          </cell>
          <cell r="FQ165">
            <v>0</v>
          </cell>
          <cell r="FR165">
            <v>1452.1193482625131</v>
          </cell>
          <cell r="FS165">
            <v>1310.5793482625131</v>
          </cell>
          <cell r="FT165">
            <v>73.739999999999995</v>
          </cell>
          <cell r="FU165">
            <v>67.8</v>
          </cell>
          <cell r="FV165">
            <v>123369</v>
          </cell>
          <cell r="FW165">
            <v>0</v>
          </cell>
          <cell r="FX165">
            <v>123369</v>
          </cell>
          <cell r="FZ165">
            <v>758.40588715000001</v>
          </cell>
          <cell r="GA165">
            <v>0</v>
          </cell>
          <cell r="GB165">
            <v>14.109</v>
          </cell>
          <cell r="GC165">
            <v>0</v>
          </cell>
          <cell r="GD165">
            <v>323.55900000000003</v>
          </cell>
          <cell r="GE165">
            <v>323.55900000000003</v>
          </cell>
          <cell r="GF165">
            <v>0</v>
          </cell>
          <cell r="GG165">
            <v>0</v>
          </cell>
          <cell r="GH165">
            <v>5039</v>
          </cell>
          <cell r="GI165">
            <v>0</v>
          </cell>
          <cell r="GJ165">
            <v>5039</v>
          </cell>
          <cell r="GK165">
            <v>3254.0160665748567</v>
          </cell>
          <cell r="GL165">
            <v>0</v>
          </cell>
          <cell r="GM165">
            <v>148.66199999999998</v>
          </cell>
          <cell r="GN165">
            <v>0</v>
          </cell>
          <cell r="GO165">
            <v>719.05332527825828</v>
          </cell>
          <cell r="GP165">
            <v>657.83932527825834</v>
          </cell>
          <cell r="GQ165">
            <v>0</v>
          </cell>
          <cell r="GR165">
            <v>61.213999999999999</v>
          </cell>
          <cell r="GS165">
            <v>2276</v>
          </cell>
          <cell r="GT165">
            <v>0</v>
          </cell>
          <cell r="GU165">
            <v>2276</v>
          </cell>
          <cell r="GV165">
            <v>0</v>
          </cell>
          <cell r="GW165">
            <v>0</v>
          </cell>
          <cell r="GX165">
            <v>0</v>
          </cell>
          <cell r="GY165">
            <v>0</v>
          </cell>
          <cell r="GZ165">
            <v>0</v>
          </cell>
          <cell r="HA165">
            <v>0</v>
          </cell>
          <cell r="HB165">
            <v>0</v>
          </cell>
          <cell r="HC165">
            <v>0</v>
          </cell>
          <cell r="HD165">
            <v>0</v>
          </cell>
          <cell r="HE165">
            <v>0</v>
          </cell>
          <cell r="HF165">
            <v>0</v>
          </cell>
          <cell r="HG165">
            <v>0</v>
          </cell>
          <cell r="HH165">
            <v>0</v>
          </cell>
          <cell r="HI165">
            <v>0</v>
          </cell>
          <cell r="HJ165">
            <v>0</v>
          </cell>
          <cell r="HK165">
            <v>0</v>
          </cell>
          <cell r="HL165">
            <v>0</v>
          </cell>
          <cell r="HM165">
            <v>0</v>
          </cell>
          <cell r="HN165">
            <v>0</v>
          </cell>
          <cell r="HO165">
            <v>0</v>
          </cell>
          <cell r="HP165">
            <v>0</v>
          </cell>
          <cell r="HQ165">
            <v>0</v>
          </cell>
          <cell r="HR165">
            <v>0</v>
          </cell>
          <cell r="HS165">
            <v>0</v>
          </cell>
          <cell r="HT165">
            <v>0</v>
          </cell>
          <cell r="HU165">
            <v>0</v>
          </cell>
          <cell r="HV165">
            <v>0</v>
          </cell>
          <cell r="HW165">
            <v>0</v>
          </cell>
          <cell r="HX165">
            <v>0</v>
          </cell>
          <cell r="HY165">
            <v>0</v>
          </cell>
          <cell r="HZ165">
            <v>0</v>
          </cell>
          <cell r="IA165">
            <v>0</v>
          </cell>
          <cell r="IB165">
            <v>0</v>
          </cell>
          <cell r="IC165">
            <v>3254.0160665748567</v>
          </cell>
          <cell r="ID165">
            <v>0</v>
          </cell>
          <cell r="IE165">
            <v>148.66199999999998</v>
          </cell>
          <cell r="IF165">
            <v>0</v>
          </cell>
          <cell r="IG165">
            <v>719.05332527825828</v>
          </cell>
          <cell r="IH165">
            <v>657.83932527825834</v>
          </cell>
          <cell r="II165">
            <v>0</v>
          </cell>
          <cell r="IJ165">
            <v>61.213999999999999</v>
          </cell>
          <cell r="IK165">
            <v>2276</v>
          </cell>
          <cell r="IL165">
            <v>0</v>
          </cell>
          <cell r="IM165">
            <v>2276</v>
          </cell>
          <cell r="IN165">
            <v>3254.0160665748567</v>
          </cell>
          <cell r="IO165">
            <v>0</v>
          </cell>
          <cell r="IP165">
            <v>148.66199999999998</v>
          </cell>
          <cell r="IQ165">
            <v>0</v>
          </cell>
          <cell r="IR165">
            <v>719.05332527825828</v>
          </cell>
          <cell r="IS165">
            <v>657.83932527825834</v>
          </cell>
          <cell r="IT165">
            <v>0</v>
          </cell>
          <cell r="IU165">
            <v>61.213999999999999</v>
          </cell>
          <cell r="IV165">
            <v>2276</v>
          </cell>
          <cell r="IW165">
            <v>0</v>
          </cell>
          <cell r="IX165">
            <v>2276</v>
          </cell>
          <cell r="IY165">
            <v>3464.8544089900006</v>
          </cell>
          <cell r="IZ165">
            <v>0</v>
          </cell>
          <cell r="JA165">
            <v>158.99700000000001</v>
          </cell>
          <cell r="JB165">
            <v>0</v>
          </cell>
          <cell r="JC165">
            <v>698.12799999999993</v>
          </cell>
          <cell r="JD165">
            <v>638.42799999999988</v>
          </cell>
          <cell r="JE165">
            <v>0</v>
          </cell>
          <cell r="JF165">
            <v>59.7</v>
          </cell>
          <cell r="JG165">
            <v>4800</v>
          </cell>
          <cell r="JH165">
            <v>0</v>
          </cell>
          <cell r="JI165">
            <v>4800</v>
          </cell>
          <cell r="JJ165">
            <v>166.82267041</v>
          </cell>
          <cell r="JK165">
            <v>0</v>
          </cell>
          <cell r="JL165">
            <v>7.0890000000000004</v>
          </cell>
          <cell r="JM165">
            <v>0</v>
          </cell>
          <cell r="JN165">
            <v>126.196</v>
          </cell>
          <cell r="JO165">
            <v>126.196</v>
          </cell>
          <cell r="JP165">
            <v>0</v>
          </cell>
          <cell r="JQ165">
            <v>0</v>
          </cell>
          <cell r="JR165">
            <v>1</v>
          </cell>
          <cell r="JS165">
            <v>0</v>
          </cell>
          <cell r="JT165">
            <v>1</v>
          </cell>
          <cell r="JU165">
            <v>342.77081932999999</v>
          </cell>
          <cell r="JV165">
            <v>0</v>
          </cell>
          <cell r="JW165">
            <v>17.832999999999998</v>
          </cell>
          <cell r="JX165">
            <v>0</v>
          </cell>
          <cell r="JY165">
            <v>250.94800000000001</v>
          </cell>
          <cell r="JZ165">
            <v>250.94800000000001</v>
          </cell>
          <cell r="KA165">
            <v>0</v>
          </cell>
          <cell r="KB165">
            <v>0</v>
          </cell>
          <cell r="KC165">
            <v>32</v>
          </cell>
          <cell r="KD165">
            <v>0</v>
          </cell>
          <cell r="KE165">
            <v>32</v>
          </cell>
          <cell r="KF165">
            <v>694.4617517800001</v>
          </cell>
          <cell r="KG165">
            <v>0</v>
          </cell>
          <cell r="KH165">
            <v>91.14</v>
          </cell>
          <cell r="KI165">
            <v>0</v>
          </cell>
          <cell r="KJ165">
            <v>184.57</v>
          </cell>
          <cell r="KK165">
            <v>184.57</v>
          </cell>
          <cell r="KL165">
            <v>0</v>
          </cell>
          <cell r="KM165">
            <v>0</v>
          </cell>
          <cell r="KN165">
            <v>40</v>
          </cell>
          <cell r="KO165">
            <v>0</v>
          </cell>
          <cell r="KP165">
            <v>40</v>
          </cell>
          <cell r="KQ165">
            <v>2260.7991674700006</v>
          </cell>
          <cell r="KR165">
            <v>0</v>
          </cell>
          <cell r="KS165">
            <v>42.935000000000002</v>
          </cell>
          <cell r="KT165">
            <v>0</v>
          </cell>
          <cell r="KU165">
            <v>136.41400000000002</v>
          </cell>
          <cell r="KV165">
            <v>76.713999999999999</v>
          </cell>
          <cell r="KW165">
            <v>0</v>
          </cell>
          <cell r="KX165">
            <v>59.7</v>
          </cell>
          <cell r="KY165">
            <v>4727</v>
          </cell>
          <cell r="KZ165">
            <v>0</v>
          </cell>
          <cell r="LA165">
            <v>4727</v>
          </cell>
          <cell r="LB165">
            <v>2260.7991674700006</v>
          </cell>
          <cell r="LC165">
            <v>0</v>
          </cell>
          <cell r="LD165">
            <v>42.935000000000002</v>
          </cell>
          <cell r="LE165">
            <v>0</v>
          </cell>
          <cell r="LF165">
            <v>136.41400000000002</v>
          </cell>
          <cell r="LG165">
            <v>76.713999999999999</v>
          </cell>
          <cell r="LH165">
            <v>0</v>
          </cell>
          <cell r="LI165">
            <v>59.7</v>
          </cell>
          <cell r="LJ165">
            <v>4727</v>
          </cell>
          <cell r="LK165">
            <v>0</v>
          </cell>
          <cell r="LL165">
            <v>4727</v>
          </cell>
          <cell r="LQ165">
            <v>0</v>
          </cell>
          <cell r="LR165">
            <v>165.4</v>
          </cell>
          <cell r="LS165">
            <v>0</v>
          </cell>
          <cell r="LT165">
            <v>0</v>
          </cell>
          <cell r="LU165">
            <v>0</v>
          </cell>
          <cell r="LX165">
            <v>0</v>
          </cell>
          <cell r="LY165">
            <v>0</v>
          </cell>
          <cell r="LZ165">
            <v>0</v>
          </cell>
          <cell r="MA165">
            <v>0</v>
          </cell>
          <cell r="MB165">
            <v>0</v>
          </cell>
          <cell r="MC165">
            <v>0</v>
          </cell>
          <cell r="MD165">
            <v>0</v>
          </cell>
          <cell r="ME165">
            <v>0</v>
          </cell>
          <cell r="MF165">
            <v>0</v>
          </cell>
          <cell r="MG165">
            <v>0</v>
          </cell>
          <cell r="MH165">
            <v>0</v>
          </cell>
          <cell r="MI165">
            <v>0</v>
          </cell>
          <cell r="MJ165">
            <v>0</v>
          </cell>
          <cell r="MK165">
            <v>0</v>
          </cell>
          <cell r="ML165">
            <v>0</v>
          </cell>
          <cell r="MM165">
            <v>0</v>
          </cell>
          <cell r="MN165">
            <v>0</v>
          </cell>
          <cell r="MO165">
            <v>0</v>
          </cell>
          <cell r="MP165">
            <v>0</v>
          </cell>
          <cell r="MQ165">
            <v>0</v>
          </cell>
          <cell r="MR165">
            <v>0</v>
          </cell>
          <cell r="MS165">
            <v>0</v>
          </cell>
          <cell r="MT165">
            <v>0</v>
          </cell>
          <cell r="MU165">
            <v>0</v>
          </cell>
          <cell r="MV165">
            <v>0</v>
          </cell>
          <cell r="MW165">
            <v>0</v>
          </cell>
          <cell r="MX165">
            <v>0</v>
          </cell>
          <cell r="MY165">
            <v>0</v>
          </cell>
          <cell r="MZ165">
            <v>0</v>
          </cell>
          <cell r="NA165">
            <v>0</v>
          </cell>
          <cell r="NB165">
            <v>0</v>
          </cell>
          <cell r="NC165">
            <v>0</v>
          </cell>
          <cell r="ND165">
            <v>0</v>
          </cell>
          <cell r="NE165">
            <v>0</v>
          </cell>
          <cell r="NF165">
            <v>0</v>
          </cell>
          <cell r="NG165">
            <v>0</v>
          </cell>
          <cell r="NH165">
            <v>0</v>
          </cell>
          <cell r="NI165">
            <v>0</v>
          </cell>
          <cell r="NJ165">
            <v>0</v>
          </cell>
          <cell r="NK165">
            <v>0</v>
          </cell>
          <cell r="NL165">
            <v>0</v>
          </cell>
          <cell r="NM165">
            <v>0</v>
          </cell>
          <cell r="NN165">
            <v>0</v>
          </cell>
          <cell r="NO165">
            <v>0</v>
          </cell>
          <cell r="NP165">
            <v>0</v>
          </cell>
          <cell r="NQ165">
            <v>0</v>
          </cell>
          <cell r="NR165">
            <v>0</v>
          </cell>
          <cell r="NS165">
            <v>0</v>
          </cell>
          <cell r="NT165">
            <v>0</v>
          </cell>
          <cell r="NU165">
            <v>0</v>
          </cell>
          <cell r="NV165">
            <v>0</v>
          </cell>
          <cell r="NW165">
            <v>0</v>
          </cell>
          <cell r="NX165">
            <v>0</v>
          </cell>
          <cell r="NY165">
            <v>0</v>
          </cell>
          <cell r="NZ165">
            <v>0</v>
          </cell>
          <cell r="OA165">
            <v>0</v>
          </cell>
          <cell r="OB165">
            <v>0</v>
          </cell>
          <cell r="OC165">
            <v>0</v>
          </cell>
          <cell r="OD165">
            <v>0</v>
          </cell>
          <cell r="OE165">
            <v>0</v>
          </cell>
          <cell r="OF165">
            <v>0</v>
          </cell>
          <cell r="OG165">
            <v>0</v>
          </cell>
          <cell r="OH165">
            <v>0</v>
          </cell>
          <cell r="OI165">
            <v>0</v>
          </cell>
          <cell r="OJ165">
            <v>0</v>
          </cell>
          <cell r="OL165" t="str">
            <v>нд</v>
          </cell>
          <cell r="OM165" t="str">
            <v>нд</v>
          </cell>
          <cell r="ON165" t="str">
            <v>нд</v>
          </cell>
          <cell r="OO165" t="str">
            <v>нд</v>
          </cell>
          <cell r="OP165" t="str">
            <v>нд</v>
          </cell>
          <cell r="OT165">
            <v>19358.295430747363</v>
          </cell>
          <cell r="OV165">
            <v>1030.1889999999999</v>
          </cell>
          <cell r="OW165">
            <v>253.26600000000002</v>
          </cell>
          <cell r="OX165">
            <v>0</v>
          </cell>
          <cell r="OY165">
            <v>14426</v>
          </cell>
          <cell r="OZ165">
            <v>5437.2622816000003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H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 t="str">
            <v/>
          </cell>
          <cell r="BC166" t="str">
            <v/>
          </cell>
          <cell r="BD166" t="str">
            <v/>
          </cell>
          <cell r="BE166" t="str">
            <v/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  <cell r="CN166">
            <v>0</v>
          </cell>
          <cell r="CO166">
            <v>0</v>
          </cell>
          <cell r="CP166">
            <v>0</v>
          </cell>
          <cell r="CQ166" t="str">
            <v/>
          </cell>
          <cell r="CR166" t="str">
            <v/>
          </cell>
          <cell r="CS166" t="str">
            <v/>
          </cell>
          <cell r="CT166" t="str">
            <v/>
          </cell>
          <cell r="CU166">
            <v>0</v>
          </cell>
          <cell r="CX166" t="str">
            <v>нд</v>
          </cell>
          <cell r="CY166" t="str">
            <v>нд</v>
          </cell>
          <cell r="CZ166" t="str">
            <v>нд</v>
          </cell>
          <cell r="DA166" t="str">
            <v>нд</v>
          </cell>
          <cell r="DB166" t="str">
            <v>нд</v>
          </cell>
          <cell r="DE166">
            <v>0</v>
          </cell>
          <cell r="DG166">
            <v>0</v>
          </cell>
          <cell r="DH166">
            <v>0</v>
          </cell>
          <cell r="DI166">
            <v>0</v>
          </cell>
          <cell r="DJ166">
            <v>0</v>
          </cell>
          <cell r="DK166">
            <v>0</v>
          </cell>
          <cell r="DL166">
            <v>0</v>
          </cell>
          <cell r="DM166">
            <v>0</v>
          </cell>
          <cell r="DN166">
            <v>0</v>
          </cell>
          <cell r="DS166">
            <v>0</v>
          </cell>
          <cell r="DT166">
            <v>0</v>
          </cell>
          <cell r="DU166">
            <v>0</v>
          </cell>
          <cell r="DV166">
            <v>0</v>
          </cell>
          <cell r="DW166">
            <v>0</v>
          </cell>
          <cell r="DX166" t="str">
            <v/>
          </cell>
          <cell r="DY166" t="str">
            <v/>
          </cell>
          <cell r="DZ166" t="str">
            <v/>
          </cell>
          <cell r="EA166" t="str">
            <v/>
          </cell>
          <cell r="EB166">
            <v>0</v>
          </cell>
          <cell r="EC166">
            <v>0</v>
          </cell>
          <cell r="ED166">
            <v>0</v>
          </cell>
          <cell r="EE166">
            <v>0</v>
          </cell>
          <cell r="EF166">
            <v>0</v>
          </cell>
          <cell r="EG166">
            <v>0</v>
          </cell>
          <cell r="EH166">
            <v>0</v>
          </cell>
          <cell r="EI166">
            <v>0</v>
          </cell>
          <cell r="EJ166">
            <v>0</v>
          </cell>
          <cell r="EK166">
            <v>0</v>
          </cell>
          <cell r="EL166">
            <v>0</v>
          </cell>
          <cell r="EM166">
            <v>0</v>
          </cell>
          <cell r="EN166">
            <v>0</v>
          </cell>
          <cell r="EO166">
            <v>0</v>
          </cell>
          <cell r="EP166">
            <v>0</v>
          </cell>
          <cell r="EQ166">
            <v>0</v>
          </cell>
          <cell r="ER166">
            <v>0</v>
          </cell>
          <cell r="ES166">
            <v>0</v>
          </cell>
          <cell r="ET166">
            <v>0</v>
          </cell>
          <cell r="EU166">
            <v>0</v>
          </cell>
          <cell r="EV166">
            <v>0</v>
          </cell>
          <cell r="EW166">
            <v>0</v>
          </cell>
          <cell r="EX166">
            <v>0</v>
          </cell>
          <cell r="EY166">
            <v>0</v>
          </cell>
          <cell r="EZ166">
            <v>0</v>
          </cell>
          <cell r="FA166">
            <v>0</v>
          </cell>
          <cell r="FB166">
            <v>0</v>
          </cell>
          <cell r="FC166">
            <v>0</v>
          </cell>
          <cell r="FD166">
            <v>0</v>
          </cell>
          <cell r="FE166">
            <v>0</v>
          </cell>
          <cell r="FF166">
            <v>0</v>
          </cell>
          <cell r="FG166" t="str">
            <v/>
          </cell>
          <cell r="FH166" t="str">
            <v/>
          </cell>
          <cell r="FI166" t="str">
            <v/>
          </cell>
          <cell r="FJ166" t="str">
            <v/>
          </cell>
          <cell r="FK166">
            <v>0</v>
          </cell>
          <cell r="FN166" t="str">
            <v>нд</v>
          </cell>
          <cell r="FO166" t="str">
            <v>нд</v>
          </cell>
          <cell r="FP166" t="str">
            <v>нд</v>
          </cell>
          <cell r="FQ166" t="str">
            <v>нд</v>
          </cell>
          <cell r="FR166" t="str">
            <v>нд</v>
          </cell>
          <cell r="FS166" t="str">
            <v>нд</v>
          </cell>
          <cell r="FT166" t="str">
            <v>нд</v>
          </cell>
          <cell r="FU166" t="str">
            <v>нд</v>
          </cell>
          <cell r="FV166" t="str">
            <v>нд</v>
          </cell>
          <cell r="FW166" t="str">
            <v>нд</v>
          </cell>
          <cell r="FX166" t="str">
            <v>нд</v>
          </cell>
          <cell r="FZ166">
            <v>0</v>
          </cell>
          <cell r="GA166">
            <v>0</v>
          </cell>
          <cell r="GB166">
            <v>0</v>
          </cell>
          <cell r="GC166">
            <v>0</v>
          </cell>
          <cell r="GD166">
            <v>0</v>
          </cell>
          <cell r="GE166">
            <v>0</v>
          </cell>
          <cell r="GF166">
            <v>0</v>
          </cell>
          <cell r="GG166">
            <v>0</v>
          </cell>
          <cell r="GH166">
            <v>0</v>
          </cell>
          <cell r="GI166">
            <v>0</v>
          </cell>
          <cell r="GJ166">
            <v>0</v>
          </cell>
          <cell r="GK166">
            <v>0</v>
          </cell>
          <cell r="GL166">
            <v>0</v>
          </cell>
          <cell r="GM166">
            <v>0</v>
          </cell>
          <cell r="GN166">
            <v>0</v>
          </cell>
          <cell r="GO166">
            <v>0</v>
          </cell>
          <cell r="GP166">
            <v>0</v>
          </cell>
          <cell r="GQ166">
            <v>0</v>
          </cell>
          <cell r="GR166">
            <v>0</v>
          </cell>
          <cell r="GS166">
            <v>0</v>
          </cell>
          <cell r="GT166">
            <v>0</v>
          </cell>
          <cell r="GU166">
            <v>0</v>
          </cell>
          <cell r="GV166">
            <v>0</v>
          </cell>
          <cell r="GW166">
            <v>0</v>
          </cell>
          <cell r="GX166">
            <v>0</v>
          </cell>
          <cell r="GY166">
            <v>0</v>
          </cell>
          <cell r="GZ166">
            <v>0</v>
          </cell>
          <cell r="HA166">
            <v>0</v>
          </cell>
          <cell r="HB166">
            <v>0</v>
          </cell>
          <cell r="HC166">
            <v>0</v>
          </cell>
          <cell r="HD166">
            <v>0</v>
          </cell>
          <cell r="HE166">
            <v>0</v>
          </cell>
          <cell r="HF166">
            <v>0</v>
          </cell>
          <cell r="HG166">
            <v>0</v>
          </cell>
          <cell r="HH166">
            <v>0</v>
          </cell>
          <cell r="HI166">
            <v>0</v>
          </cell>
          <cell r="HJ166">
            <v>0</v>
          </cell>
          <cell r="HK166">
            <v>0</v>
          </cell>
          <cell r="HL166">
            <v>0</v>
          </cell>
          <cell r="HM166">
            <v>0</v>
          </cell>
          <cell r="HN166">
            <v>0</v>
          </cell>
          <cell r="HO166">
            <v>0</v>
          </cell>
          <cell r="HP166">
            <v>0</v>
          </cell>
          <cell r="HQ166">
            <v>0</v>
          </cell>
          <cell r="HR166">
            <v>0</v>
          </cell>
          <cell r="HS166">
            <v>0</v>
          </cell>
          <cell r="HT166">
            <v>0</v>
          </cell>
          <cell r="HU166">
            <v>0</v>
          </cell>
          <cell r="HV166">
            <v>0</v>
          </cell>
          <cell r="HW166">
            <v>0</v>
          </cell>
          <cell r="HX166">
            <v>0</v>
          </cell>
          <cell r="HY166">
            <v>0</v>
          </cell>
          <cell r="HZ166">
            <v>0</v>
          </cell>
          <cell r="IA166">
            <v>0</v>
          </cell>
          <cell r="IB166">
            <v>0</v>
          </cell>
          <cell r="IC166">
            <v>0</v>
          </cell>
          <cell r="ID166">
            <v>0</v>
          </cell>
          <cell r="IE166">
            <v>0</v>
          </cell>
          <cell r="IF166">
            <v>0</v>
          </cell>
          <cell r="IG166">
            <v>0</v>
          </cell>
          <cell r="IH166">
            <v>0</v>
          </cell>
          <cell r="II166">
            <v>0</v>
          </cell>
          <cell r="IJ166">
            <v>0</v>
          </cell>
          <cell r="IK166">
            <v>0</v>
          </cell>
          <cell r="IL166">
            <v>0</v>
          </cell>
          <cell r="IM166">
            <v>0</v>
          </cell>
          <cell r="IN166">
            <v>0</v>
          </cell>
          <cell r="IO166">
            <v>0</v>
          </cell>
          <cell r="IP166">
            <v>0</v>
          </cell>
          <cell r="IQ166">
            <v>0</v>
          </cell>
          <cell r="IR166">
            <v>0</v>
          </cell>
          <cell r="IS166">
            <v>0</v>
          </cell>
          <cell r="IT166">
            <v>0</v>
          </cell>
          <cell r="IU166">
            <v>0</v>
          </cell>
          <cell r="IV166">
            <v>0</v>
          </cell>
          <cell r="IW166">
            <v>0</v>
          </cell>
          <cell r="IX166">
            <v>0</v>
          </cell>
          <cell r="IY166">
            <v>0</v>
          </cell>
          <cell r="IZ166">
            <v>0</v>
          </cell>
          <cell r="JA166">
            <v>0</v>
          </cell>
          <cell r="JB166">
            <v>0</v>
          </cell>
          <cell r="JC166">
            <v>0</v>
          </cell>
          <cell r="JD166">
            <v>0</v>
          </cell>
          <cell r="JE166">
            <v>0</v>
          </cell>
          <cell r="JF166">
            <v>0</v>
          </cell>
          <cell r="JG166">
            <v>0</v>
          </cell>
          <cell r="JH166">
            <v>0</v>
          </cell>
          <cell r="JI166">
            <v>0</v>
          </cell>
          <cell r="JJ166">
            <v>0</v>
          </cell>
          <cell r="JK166">
            <v>0</v>
          </cell>
          <cell r="JL166">
            <v>0</v>
          </cell>
          <cell r="JM166">
            <v>0</v>
          </cell>
          <cell r="JN166">
            <v>0</v>
          </cell>
          <cell r="JO166">
            <v>0</v>
          </cell>
          <cell r="JP166">
            <v>0</v>
          </cell>
          <cell r="JQ166">
            <v>0</v>
          </cell>
          <cell r="JR166">
            <v>0</v>
          </cell>
          <cell r="JS166">
            <v>0</v>
          </cell>
          <cell r="JT166">
            <v>0</v>
          </cell>
          <cell r="JU166">
            <v>0</v>
          </cell>
          <cell r="JV166">
            <v>0</v>
          </cell>
          <cell r="JW166">
            <v>0</v>
          </cell>
          <cell r="JX166">
            <v>0</v>
          </cell>
          <cell r="JY166">
            <v>0</v>
          </cell>
          <cell r="JZ166">
            <v>0</v>
          </cell>
          <cell r="KA166">
            <v>0</v>
          </cell>
          <cell r="KB166">
            <v>0</v>
          </cell>
          <cell r="KC166">
            <v>0</v>
          </cell>
          <cell r="KD166">
            <v>0</v>
          </cell>
          <cell r="KE166">
            <v>0</v>
          </cell>
          <cell r="KF166">
            <v>0</v>
          </cell>
          <cell r="KG166">
            <v>0</v>
          </cell>
          <cell r="KH166">
            <v>0</v>
          </cell>
          <cell r="KI166">
            <v>0</v>
          </cell>
          <cell r="KJ166">
            <v>0</v>
          </cell>
          <cell r="KK166">
            <v>0</v>
          </cell>
          <cell r="KL166">
            <v>0</v>
          </cell>
          <cell r="KM166">
            <v>0</v>
          </cell>
          <cell r="KN166">
            <v>0</v>
          </cell>
          <cell r="KO166">
            <v>0</v>
          </cell>
          <cell r="KP166">
            <v>0</v>
          </cell>
          <cell r="KQ166">
            <v>0</v>
          </cell>
          <cell r="KR166">
            <v>0</v>
          </cell>
          <cell r="KS166">
            <v>0</v>
          </cell>
          <cell r="KT166">
            <v>0</v>
          </cell>
          <cell r="KU166">
            <v>0</v>
          </cell>
          <cell r="KV166">
            <v>0</v>
          </cell>
          <cell r="KW166">
            <v>0</v>
          </cell>
          <cell r="KX166">
            <v>0</v>
          </cell>
          <cell r="KY166">
            <v>0</v>
          </cell>
          <cell r="KZ166">
            <v>0</v>
          </cell>
          <cell r="LA166">
            <v>0</v>
          </cell>
          <cell r="LB166">
            <v>0</v>
          </cell>
          <cell r="LC166">
            <v>0</v>
          </cell>
          <cell r="LD166">
            <v>0</v>
          </cell>
          <cell r="LE166">
            <v>0</v>
          </cell>
          <cell r="LF166">
            <v>0</v>
          </cell>
          <cell r="LG166">
            <v>0</v>
          </cell>
          <cell r="LH166">
            <v>0</v>
          </cell>
          <cell r="LI166">
            <v>0</v>
          </cell>
          <cell r="LJ166">
            <v>0</v>
          </cell>
          <cell r="LK166">
            <v>0</v>
          </cell>
          <cell r="LL166">
            <v>0</v>
          </cell>
          <cell r="LQ166" t="str">
            <v>нд</v>
          </cell>
          <cell r="LR166" t="str">
            <v>нд</v>
          </cell>
          <cell r="LS166" t="str">
            <v>нд</v>
          </cell>
          <cell r="LT166" t="str">
            <v>нд</v>
          </cell>
          <cell r="LU166" t="str">
            <v>нд</v>
          </cell>
          <cell r="LX166">
            <v>0</v>
          </cell>
          <cell r="LY166">
            <v>0</v>
          </cell>
          <cell r="LZ166">
            <v>0</v>
          </cell>
          <cell r="MA166">
            <v>0</v>
          </cell>
          <cell r="MB166">
            <v>0</v>
          </cell>
          <cell r="MC166">
            <v>0</v>
          </cell>
          <cell r="MD166">
            <v>0</v>
          </cell>
          <cell r="ME166">
            <v>0</v>
          </cell>
          <cell r="MF166">
            <v>0</v>
          </cell>
          <cell r="MG166">
            <v>0</v>
          </cell>
          <cell r="MH166">
            <v>0</v>
          </cell>
          <cell r="MI166">
            <v>0</v>
          </cell>
          <cell r="MJ166">
            <v>0</v>
          </cell>
          <cell r="MK166">
            <v>0</v>
          </cell>
          <cell r="ML166">
            <v>0</v>
          </cell>
          <cell r="MM166">
            <v>0</v>
          </cell>
          <cell r="MN166">
            <v>0</v>
          </cell>
          <cell r="MO166">
            <v>0</v>
          </cell>
          <cell r="MP166">
            <v>0</v>
          </cell>
          <cell r="MQ166">
            <v>0</v>
          </cell>
          <cell r="MR166">
            <v>0</v>
          </cell>
          <cell r="MS166">
            <v>0</v>
          </cell>
          <cell r="MT166">
            <v>0</v>
          </cell>
          <cell r="MU166">
            <v>0</v>
          </cell>
          <cell r="MV166">
            <v>0</v>
          </cell>
          <cell r="MW166">
            <v>0</v>
          </cell>
          <cell r="MX166">
            <v>0</v>
          </cell>
          <cell r="MY166">
            <v>0</v>
          </cell>
          <cell r="MZ166">
            <v>0</v>
          </cell>
          <cell r="NA166">
            <v>0</v>
          </cell>
          <cell r="NB166">
            <v>0</v>
          </cell>
          <cell r="NC166">
            <v>0</v>
          </cell>
          <cell r="ND166">
            <v>0</v>
          </cell>
          <cell r="NE166">
            <v>0</v>
          </cell>
          <cell r="NF166">
            <v>0</v>
          </cell>
          <cell r="NG166">
            <v>0</v>
          </cell>
          <cell r="NH166">
            <v>0</v>
          </cell>
          <cell r="NI166">
            <v>0</v>
          </cell>
          <cell r="NJ166">
            <v>0</v>
          </cell>
          <cell r="NK166">
            <v>0</v>
          </cell>
          <cell r="NL166">
            <v>0</v>
          </cell>
          <cell r="NM166">
            <v>0</v>
          </cell>
          <cell r="NN166">
            <v>0</v>
          </cell>
          <cell r="NO166">
            <v>0</v>
          </cell>
          <cell r="NP166">
            <v>0</v>
          </cell>
          <cell r="NQ166">
            <v>0</v>
          </cell>
          <cell r="NR166">
            <v>0</v>
          </cell>
          <cell r="NS166">
            <v>0</v>
          </cell>
          <cell r="NT166">
            <v>0</v>
          </cell>
          <cell r="NU166">
            <v>0</v>
          </cell>
          <cell r="NV166">
            <v>0</v>
          </cell>
          <cell r="NW166">
            <v>0</v>
          </cell>
          <cell r="NX166">
            <v>0</v>
          </cell>
          <cell r="NY166">
            <v>0</v>
          </cell>
          <cell r="NZ166">
            <v>0</v>
          </cell>
          <cell r="OA166">
            <v>0</v>
          </cell>
          <cell r="OB166">
            <v>0</v>
          </cell>
          <cell r="OC166">
            <v>0</v>
          </cell>
          <cell r="OD166">
            <v>0</v>
          </cell>
          <cell r="OE166">
            <v>0</v>
          </cell>
          <cell r="OF166">
            <v>0</v>
          </cell>
          <cell r="OG166">
            <v>0</v>
          </cell>
          <cell r="OH166">
            <v>0</v>
          </cell>
          <cell r="OI166">
            <v>0</v>
          </cell>
          <cell r="OJ166">
            <v>0</v>
          </cell>
          <cell r="OL166" t="e">
            <v>#N/A</v>
          </cell>
          <cell r="OM166" t="e">
            <v>#N/A</v>
          </cell>
          <cell r="ON166" t="e">
            <v>#N/A</v>
          </cell>
          <cell r="OO166" t="e">
            <v>#N/A</v>
          </cell>
          <cell r="OP166" t="e">
            <v>#N/A</v>
          </cell>
          <cell r="OT166" t="e">
            <v>#N/A</v>
          </cell>
          <cell r="OV166" t="e">
            <v>#N/A</v>
          </cell>
          <cell r="OW166" t="e">
            <v>#N/A</v>
          </cell>
          <cell r="OX166" t="e">
            <v>#N/A</v>
          </cell>
          <cell r="OY166" t="e">
            <v>#N/A</v>
          </cell>
          <cell r="OZ166" t="e">
            <v>#N/A</v>
          </cell>
        </row>
        <row r="167">
          <cell r="A167">
            <v>0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H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 t="str">
            <v/>
          </cell>
          <cell r="BC167" t="str">
            <v/>
          </cell>
          <cell r="BD167" t="str">
            <v/>
          </cell>
          <cell r="BE167" t="str">
            <v/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0</v>
          </cell>
          <cell r="BP167">
            <v>0</v>
          </cell>
          <cell r="BQ167">
            <v>0</v>
          </cell>
          <cell r="BR167">
            <v>0</v>
          </cell>
          <cell r="BS167">
            <v>0</v>
          </cell>
          <cell r="BT167">
            <v>0</v>
          </cell>
          <cell r="BU167">
            <v>0</v>
          </cell>
          <cell r="BV167">
            <v>0</v>
          </cell>
          <cell r="BW167">
            <v>0</v>
          </cell>
          <cell r="BX167">
            <v>0</v>
          </cell>
          <cell r="BY167">
            <v>0</v>
          </cell>
          <cell r="BZ167">
            <v>0</v>
          </cell>
          <cell r="CA167">
            <v>0</v>
          </cell>
          <cell r="CB167">
            <v>0</v>
          </cell>
          <cell r="CC167">
            <v>0</v>
          </cell>
          <cell r="CD167">
            <v>0</v>
          </cell>
          <cell r="CE167">
            <v>0</v>
          </cell>
          <cell r="CF167">
            <v>0</v>
          </cell>
          <cell r="CG167">
            <v>0</v>
          </cell>
          <cell r="CH167">
            <v>0</v>
          </cell>
          <cell r="CI167">
            <v>0</v>
          </cell>
          <cell r="CJ167">
            <v>0</v>
          </cell>
          <cell r="CK167">
            <v>0</v>
          </cell>
          <cell r="CL167">
            <v>0</v>
          </cell>
          <cell r="CM167">
            <v>0</v>
          </cell>
          <cell r="CN167">
            <v>0</v>
          </cell>
          <cell r="CO167">
            <v>0</v>
          </cell>
          <cell r="CP167">
            <v>0</v>
          </cell>
          <cell r="CQ167" t="str">
            <v/>
          </cell>
          <cell r="CR167" t="str">
            <v/>
          </cell>
          <cell r="CS167" t="str">
            <v/>
          </cell>
          <cell r="CT167" t="str">
            <v/>
          </cell>
          <cell r="CU167">
            <v>0</v>
          </cell>
          <cell r="CX167" t="str">
            <v>нд</v>
          </cell>
          <cell r="CY167" t="str">
            <v>нд</v>
          </cell>
          <cell r="CZ167" t="str">
            <v>нд</v>
          </cell>
          <cell r="DA167" t="str">
            <v>нд</v>
          </cell>
          <cell r="DB167" t="str">
            <v>нд</v>
          </cell>
          <cell r="DE167">
            <v>0</v>
          </cell>
          <cell r="DG167">
            <v>0</v>
          </cell>
          <cell r="DH167">
            <v>0</v>
          </cell>
          <cell r="DI167">
            <v>0</v>
          </cell>
          <cell r="DJ167">
            <v>0</v>
          </cell>
          <cell r="DK167">
            <v>0</v>
          </cell>
          <cell r="DL167">
            <v>0</v>
          </cell>
          <cell r="DM167">
            <v>0</v>
          </cell>
          <cell r="DN167">
            <v>0</v>
          </cell>
          <cell r="DS167">
            <v>0</v>
          </cell>
          <cell r="DT167">
            <v>0</v>
          </cell>
          <cell r="DU167">
            <v>0</v>
          </cell>
          <cell r="DV167">
            <v>0</v>
          </cell>
          <cell r="DW167">
            <v>0</v>
          </cell>
          <cell r="DX167" t="str">
            <v/>
          </cell>
          <cell r="DY167" t="str">
            <v/>
          </cell>
          <cell r="DZ167" t="str">
            <v/>
          </cell>
          <cell r="EA167" t="str">
            <v/>
          </cell>
          <cell r="EB167">
            <v>0</v>
          </cell>
          <cell r="EC167">
            <v>0</v>
          </cell>
          <cell r="ED167">
            <v>0</v>
          </cell>
          <cell r="EE167">
            <v>0</v>
          </cell>
          <cell r="EF167">
            <v>0</v>
          </cell>
          <cell r="EG167">
            <v>0</v>
          </cell>
          <cell r="EH167">
            <v>0</v>
          </cell>
          <cell r="EI167">
            <v>0</v>
          </cell>
          <cell r="EJ167">
            <v>0</v>
          </cell>
          <cell r="EK167">
            <v>0</v>
          </cell>
          <cell r="EL167">
            <v>0</v>
          </cell>
          <cell r="EM167">
            <v>0</v>
          </cell>
          <cell r="EN167">
            <v>0</v>
          </cell>
          <cell r="EO167">
            <v>0</v>
          </cell>
          <cell r="EP167">
            <v>0</v>
          </cell>
          <cell r="EQ167">
            <v>0</v>
          </cell>
          <cell r="ER167">
            <v>0</v>
          </cell>
          <cell r="ES167">
            <v>0</v>
          </cell>
          <cell r="ET167">
            <v>0</v>
          </cell>
          <cell r="EU167">
            <v>0</v>
          </cell>
          <cell r="EV167">
            <v>0</v>
          </cell>
          <cell r="EW167">
            <v>0</v>
          </cell>
          <cell r="EX167">
            <v>0</v>
          </cell>
          <cell r="EY167">
            <v>0</v>
          </cell>
          <cell r="EZ167">
            <v>0</v>
          </cell>
          <cell r="FA167">
            <v>0</v>
          </cell>
          <cell r="FB167">
            <v>0</v>
          </cell>
          <cell r="FC167">
            <v>0</v>
          </cell>
          <cell r="FD167">
            <v>0</v>
          </cell>
          <cell r="FE167">
            <v>0</v>
          </cell>
          <cell r="FF167">
            <v>0</v>
          </cell>
          <cell r="FG167" t="str">
            <v/>
          </cell>
          <cell r="FH167" t="str">
            <v/>
          </cell>
          <cell r="FI167" t="str">
            <v/>
          </cell>
          <cell r="FJ167" t="str">
            <v/>
          </cell>
          <cell r="FK167">
            <v>0</v>
          </cell>
          <cell r="FN167" t="str">
            <v>нд</v>
          </cell>
          <cell r="FO167" t="str">
            <v>нд</v>
          </cell>
          <cell r="FP167" t="str">
            <v>нд</v>
          </cell>
          <cell r="FQ167" t="str">
            <v>нд</v>
          </cell>
          <cell r="FR167" t="str">
            <v>нд</v>
          </cell>
          <cell r="FS167" t="str">
            <v>нд</v>
          </cell>
          <cell r="FT167" t="str">
            <v>нд</v>
          </cell>
          <cell r="FU167" t="str">
            <v>нд</v>
          </cell>
          <cell r="FV167" t="str">
            <v>нд</v>
          </cell>
          <cell r="FW167" t="str">
            <v>нд</v>
          </cell>
          <cell r="FX167" t="str">
            <v>нд</v>
          </cell>
          <cell r="FZ167">
            <v>0</v>
          </cell>
          <cell r="GA167">
            <v>0</v>
          </cell>
          <cell r="GB167">
            <v>0</v>
          </cell>
          <cell r="GC167">
            <v>0</v>
          </cell>
          <cell r="GD167">
            <v>0</v>
          </cell>
          <cell r="GE167">
            <v>0</v>
          </cell>
          <cell r="GF167">
            <v>0</v>
          </cell>
          <cell r="GG167">
            <v>0</v>
          </cell>
          <cell r="GH167">
            <v>0</v>
          </cell>
          <cell r="GI167">
            <v>0</v>
          </cell>
          <cell r="GJ167">
            <v>0</v>
          </cell>
          <cell r="GK167">
            <v>0</v>
          </cell>
          <cell r="GL167">
            <v>0</v>
          </cell>
          <cell r="GM167">
            <v>0</v>
          </cell>
          <cell r="GN167">
            <v>0</v>
          </cell>
          <cell r="GO167">
            <v>0</v>
          </cell>
          <cell r="GP167">
            <v>0</v>
          </cell>
          <cell r="GQ167">
            <v>0</v>
          </cell>
          <cell r="GR167">
            <v>0</v>
          </cell>
          <cell r="GS167">
            <v>0</v>
          </cell>
          <cell r="GT167">
            <v>0</v>
          </cell>
          <cell r="GU167">
            <v>0</v>
          </cell>
          <cell r="GV167">
            <v>0</v>
          </cell>
          <cell r="GW167">
            <v>0</v>
          </cell>
          <cell r="GX167">
            <v>0</v>
          </cell>
          <cell r="GY167">
            <v>0</v>
          </cell>
          <cell r="GZ167">
            <v>0</v>
          </cell>
          <cell r="HA167">
            <v>0</v>
          </cell>
          <cell r="HB167">
            <v>0</v>
          </cell>
          <cell r="HC167">
            <v>0</v>
          </cell>
          <cell r="HD167">
            <v>0</v>
          </cell>
          <cell r="HE167">
            <v>0</v>
          </cell>
          <cell r="HF167">
            <v>0</v>
          </cell>
          <cell r="HG167">
            <v>0</v>
          </cell>
          <cell r="HH167">
            <v>0</v>
          </cell>
          <cell r="HI167">
            <v>0</v>
          </cell>
          <cell r="HJ167">
            <v>0</v>
          </cell>
          <cell r="HK167">
            <v>0</v>
          </cell>
          <cell r="HL167">
            <v>0</v>
          </cell>
          <cell r="HM167">
            <v>0</v>
          </cell>
          <cell r="HN167">
            <v>0</v>
          </cell>
          <cell r="HO167">
            <v>0</v>
          </cell>
          <cell r="HP167">
            <v>0</v>
          </cell>
          <cell r="HQ167">
            <v>0</v>
          </cell>
          <cell r="HR167">
            <v>0</v>
          </cell>
          <cell r="HS167">
            <v>0</v>
          </cell>
          <cell r="HT167">
            <v>0</v>
          </cell>
          <cell r="HU167">
            <v>0</v>
          </cell>
          <cell r="HV167">
            <v>0</v>
          </cell>
          <cell r="HW167">
            <v>0</v>
          </cell>
          <cell r="HX167">
            <v>0</v>
          </cell>
          <cell r="HY167">
            <v>0</v>
          </cell>
          <cell r="HZ167">
            <v>0</v>
          </cell>
          <cell r="IA167">
            <v>0</v>
          </cell>
          <cell r="IB167">
            <v>0</v>
          </cell>
          <cell r="IC167">
            <v>0</v>
          </cell>
          <cell r="ID167">
            <v>0</v>
          </cell>
          <cell r="IE167">
            <v>0</v>
          </cell>
          <cell r="IF167">
            <v>0</v>
          </cell>
          <cell r="IG167">
            <v>0</v>
          </cell>
          <cell r="IH167">
            <v>0</v>
          </cell>
          <cell r="II167">
            <v>0</v>
          </cell>
          <cell r="IJ167">
            <v>0</v>
          </cell>
          <cell r="IK167">
            <v>0</v>
          </cell>
          <cell r="IL167">
            <v>0</v>
          </cell>
          <cell r="IM167">
            <v>0</v>
          </cell>
          <cell r="IN167">
            <v>0</v>
          </cell>
          <cell r="IO167">
            <v>0</v>
          </cell>
          <cell r="IP167">
            <v>0</v>
          </cell>
          <cell r="IQ167">
            <v>0</v>
          </cell>
          <cell r="IR167">
            <v>0</v>
          </cell>
          <cell r="IS167">
            <v>0</v>
          </cell>
          <cell r="IT167">
            <v>0</v>
          </cell>
          <cell r="IU167">
            <v>0</v>
          </cell>
          <cell r="IV167">
            <v>0</v>
          </cell>
          <cell r="IW167">
            <v>0</v>
          </cell>
          <cell r="IX167">
            <v>0</v>
          </cell>
          <cell r="IY167">
            <v>0</v>
          </cell>
          <cell r="IZ167">
            <v>0</v>
          </cell>
          <cell r="JA167">
            <v>0</v>
          </cell>
          <cell r="JB167">
            <v>0</v>
          </cell>
          <cell r="JC167">
            <v>0</v>
          </cell>
          <cell r="JD167">
            <v>0</v>
          </cell>
          <cell r="JE167">
            <v>0</v>
          </cell>
          <cell r="JF167">
            <v>0</v>
          </cell>
          <cell r="JG167">
            <v>0</v>
          </cell>
          <cell r="JH167">
            <v>0</v>
          </cell>
          <cell r="JI167">
            <v>0</v>
          </cell>
          <cell r="JJ167">
            <v>0</v>
          </cell>
          <cell r="JK167">
            <v>0</v>
          </cell>
          <cell r="JL167">
            <v>0</v>
          </cell>
          <cell r="JM167">
            <v>0</v>
          </cell>
          <cell r="JN167">
            <v>0</v>
          </cell>
          <cell r="JO167">
            <v>0</v>
          </cell>
          <cell r="JP167">
            <v>0</v>
          </cell>
          <cell r="JQ167">
            <v>0</v>
          </cell>
          <cell r="JR167">
            <v>0</v>
          </cell>
          <cell r="JS167">
            <v>0</v>
          </cell>
          <cell r="JT167">
            <v>0</v>
          </cell>
          <cell r="JU167">
            <v>0</v>
          </cell>
          <cell r="JV167">
            <v>0</v>
          </cell>
          <cell r="JW167">
            <v>0</v>
          </cell>
          <cell r="JX167">
            <v>0</v>
          </cell>
          <cell r="JY167">
            <v>0</v>
          </cell>
          <cell r="JZ167">
            <v>0</v>
          </cell>
          <cell r="KA167">
            <v>0</v>
          </cell>
          <cell r="KB167">
            <v>0</v>
          </cell>
          <cell r="KC167">
            <v>0</v>
          </cell>
          <cell r="KD167">
            <v>0</v>
          </cell>
          <cell r="KE167">
            <v>0</v>
          </cell>
          <cell r="KF167">
            <v>0</v>
          </cell>
          <cell r="KG167">
            <v>0</v>
          </cell>
          <cell r="KH167">
            <v>0</v>
          </cell>
          <cell r="KI167">
            <v>0</v>
          </cell>
          <cell r="KJ167">
            <v>0</v>
          </cell>
          <cell r="KK167">
            <v>0</v>
          </cell>
          <cell r="KL167">
            <v>0</v>
          </cell>
          <cell r="KM167">
            <v>0</v>
          </cell>
          <cell r="KN167">
            <v>0</v>
          </cell>
          <cell r="KO167">
            <v>0</v>
          </cell>
          <cell r="KP167">
            <v>0</v>
          </cell>
          <cell r="KQ167">
            <v>0</v>
          </cell>
          <cell r="KR167">
            <v>0</v>
          </cell>
          <cell r="KS167">
            <v>0</v>
          </cell>
          <cell r="KT167">
            <v>0</v>
          </cell>
          <cell r="KU167">
            <v>0</v>
          </cell>
          <cell r="KV167">
            <v>0</v>
          </cell>
          <cell r="KW167">
            <v>0</v>
          </cell>
          <cell r="KX167">
            <v>0</v>
          </cell>
          <cell r="KY167">
            <v>0</v>
          </cell>
          <cell r="KZ167">
            <v>0</v>
          </cell>
          <cell r="LA167">
            <v>0</v>
          </cell>
          <cell r="LB167">
            <v>0</v>
          </cell>
          <cell r="LC167">
            <v>0</v>
          </cell>
          <cell r="LD167">
            <v>0</v>
          </cell>
          <cell r="LE167">
            <v>0</v>
          </cell>
          <cell r="LF167">
            <v>0</v>
          </cell>
          <cell r="LG167">
            <v>0</v>
          </cell>
          <cell r="LH167">
            <v>0</v>
          </cell>
          <cell r="LI167">
            <v>0</v>
          </cell>
          <cell r="LJ167">
            <v>0</v>
          </cell>
          <cell r="LK167">
            <v>0</v>
          </cell>
          <cell r="LL167">
            <v>0</v>
          </cell>
          <cell r="LQ167" t="str">
            <v>нд</v>
          </cell>
          <cell r="LR167" t="str">
            <v>нд</v>
          </cell>
          <cell r="LS167" t="str">
            <v>нд</v>
          </cell>
          <cell r="LT167" t="str">
            <v>нд</v>
          </cell>
          <cell r="LU167" t="str">
            <v>нд</v>
          </cell>
          <cell r="LX167">
            <v>0</v>
          </cell>
          <cell r="LY167">
            <v>0</v>
          </cell>
          <cell r="LZ167">
            <v>0</v>
          </cell>
          <cell r="MA167">
            <v>0</v>
          </cell>
          <cell r="MB167">
            <v>0</v>
          </cell>
          <cell r="MC167">
            <v>0</v>
          </cell>
          <cell r="MD167">
            <v>0</v>
          </cell>
          <cell r="ME167">
            <v>0</v>
          </cell>
          <cell r="MF167">
            <v>0</v>
          </cell>
          <cell r="MG167">
            <v>0</v>
          </cell>
          <cell r="MH167">
            <v>0</v>
          </cell>
          <cell r="MI167">
            <v>0</v>
          </cell>
          <cell r="MJ167">
            <v>0</v>
          </cell>
          <cell r="MK167">
            <v>0</v>
          </cell>
          <cell r="ML167">
            <v>0</v>
          </cell>
          <cell r="MM167">
            <v>0</v>
          </cell>
          <cell r="MN167">
            <v>0</v>
          </cell>
          <cell r="MO167">
            <v>0</v>
          </cell>
          <cell r="MP167">
            <v>0</v>
          </cell>
          <cell r="MQ167">
            <v>0</v>
          </cell>
          <cell r="MR167">
            <v>0</v>
          </cell>
          <cell r="MS167">
            <v>0</v>
          </cell>
          <cell r="MT167">
            <v>0</v>
          </cell>
          <cell r="MU167">
            <v>0</v>
          </cell>
          <cell r="MV167">
            <v>0</v>
          </cell>
          <cell r="MW167">
            <v>0</v>
          </cell>
          <cell r="MX167">
            <v>0</v>
          </cell>
          <cell r="MY167">
            <v>0</v>
          </cell>
          <cell r="MZ167">
            <v>0</v>
          </cell>
          <cell r="NA167">
            <v>0</v>
          </cell>
          <cell r="NB167">
            <v>0</v>
          </cell>
          <cell r="NC167">
            <v>0</v>
          </cell>
          <cell r="ND167">
            <v>0</v>
          </cell>
          <cell r="NE167">
            <v>0</v>
          </cell>
          <cell r="NF167">
            <v>0</v>
          </cell>
          <cell r="NG167">
            <v>0</v>
          </cell>
          <cell r="NH167">
            <v>0</v>
          </cell>
          <cell r="NI167">
            <v>0</v>
          </cell>
          <cell r="NJ167">
            <v>0</v>
          </cell>
          <cell r="NK167">
            <v>0</v>
          </cell>
          <cell r="NL167">
            <v>0</v>
          </cell>
          <cell r="NM167">
            <v>0</v>
          </cell>
          <cell r="NN167">
            <v>0</v>
          </cell>
          <cell r="NO167">
            <v>0</v>
          </cell>
          <cell r="NP167">
            <v>0</v>
          </cell>
          <cell r="NQ167">
            <v>0</v>
          </cell>
          <cell r="NR167">
            <v>0</v>
          </cell>
          <cell r="NS167">
            <v>0</v>
          </cell>
          <cell r="NT167">
            <v>0</v>
          </cell>
          <cell r="NU167">
            <v>0</v>
          </cell>
          <cell r="NV167">
            <v>0</v>
          </cell>
          <cell r="NW167">
            <v>0</v>
          </cell>
          <cell r="NX167">
            <v>0</v>
          </cell>
          <cell r="NY167">
            <v>0</v>
          </cell>
          <cell r="NZ167">
            <v>0</v>
          </cell>
          <cell r="OA167">
            <v>0</v>
          </cell>
          <cell r="OB167">
            <v>0</v>
          </cell>
          <cell r="OC167">
            <v>0</v>
          </cell>
          <cell r="OD167">
            <v>0</v>
          </cell>
          <cell r="OE167">
            <v>0</v>
          </cell>
          <cell r="OF167">
            <v>0</v>
          </cell>
          <cell r="OG167">
            <v>0</v>
          </cell>
          <cell r="OH167">
            <v>0</v>
          </cell>
          <cell r="OI167">
            <v>0</v>
          </cell>
          <cell r="OJ167">
            <v>0</v>
          </cell>
          <cell r="OL167" t="e">
            <v>#N/A</v>
          </cell>
          <cell r="OM167" t="e">
            <v>#N/A</v>
          </cell>
          <cell r="ON167" t="e">
            <v>#N/A</v>
          </cell>
          <cell r="OO167" t="e">
            <v>#N/A</v>
          </cell>
          <cell r="OP167" t="e">
            <v>#N/A</v>
          </cell>
          <cell r="OT167" t="e">
            <v>#N/A</v>
          </cell>
          <cell r="OV167" t="e">
            <v>#N/A</v>
          </cell>
          <cell r="OW167" t="e">
            <v>#N/A</v>
          </cell>
          <cell r="OX167" t="e">
            <v>#N/A</v>
          </cell>
          <cell r="OY167" t="e">
            <v>#N/A</v>
          </cell>
          <cell r="OZ167" t="e">
            <v>#N/A</v>
          </cell>
        </row>
        <row r="168">
          <cell r="A168">
            <v>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H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 t="str">
            <v/>
          </cell>
          <cell r="BC168" t="str">
            <v/>
          </cell>
          <cell r="BD168" t="str">
            <v/>
          </cell>
          <cell r="BE168" t="str">
            <v/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>
            <v>0</v>
          </cell>
          <cell r="BL168">
            <v>0</v>
          </cell>
          <cell r="BM168">
            <v>0</v>
          </cell>
          <cell r="BN168">
            <v>0</v>
          </cell>
          <cell r="BO168">
            <v>0</v>
          </cell>
          <cell r="BP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U168">
            <v>0</v>
          </cell>
          <cell r="BV168">
            <v>0</v>
          </cell>
          <cell r="BW168">
            <v>0</v>
          </cell>
          <cell r="BX168">
            <v>0</v>
          </cell>
          <cell r="BY168">
            <v>0</v>
          </cell>
          <cell r="BZ168">
            <v>0</v>
          </cell>
          <cell r="CA168">
            <v>0</v>
          </cell>
          <cell r="CB168">
            <v>0</v>
          </cell>
          <cell r="CC168">
            <v>0</v>
          </cell>
          <cell r="CD168">
            <v>0</v>
          </cell>
          <cell r="CE168">
            <v>0</v>
          </cell>
          <cell r="CF168">
            <v>0</v>
          </cell>
          <cell r="CG168">
            <v>0</v>
          </cell>
          <cell r="CH168">
            <v>0</v>
          </cell>
          <cell r="CI168">
            <v>0</v>
          </cell>
          <cell r="CJ168">
            <v>0</v>
          </cell>
          <cell r="CK168">
            <v>0</v>
          </cell>
          <cell r="CL168">
            <v>0</v>
          </cell>
          <cell r="CM168">
            <v>0</v>
          </cell>
          <cell r="CN168">
            <v>0</v>
          </cell>
          <cell r="CO168">
            <v>0</v>
          </cell>
          <cell r="CP168">
            <v>0</v>
          </cell>
          <cell r="CQ168" t="str">
            <v/>
          </cell>
          <cell r="CR168" t="str">
            <v/>
          </cell>
          <cell r="CS168" t="str">
            <v/>
          </cell>
          <cell r="CT168" t="str">
            <v/>
          </cell>
          <cell r="CU168">
            <v>0</v>
          </cell>
          <cell r="CX168" t="str">
            <v>нд</v>
          </cell>
          <cell r="CY168" t="str">
            <v>нд</v>
          </cell>
          <cell r="CZ168" t="str">
            <v>нд</v>
          </cell>
          <cell r="DA168" t="str">
            <v>нд</v>
          </cell>
          <cell r="DB168" t="str">
            <v>нд</v>
          </cell>
          <cell r="DE168">
            <v>109896512.33631767</v>
          </cell>
          <cell r="DG168">
            <v>0</v>
          </cell>
          <cell r="DH168">
            <v>0</v>
          </cell>
          <cell r="DI168">
            <v>0</v>
          </cell>
          <cell r="DJ168">
            <v>0</v>
          </cell>
          <cell r="DK168">
            <v>0</v>
          </cell>
          <cell r="DL168">
            <v>0</v>
          </cell>
          <cell r="DM168">
            <v>0</v>
          </cell>
          <cell r="DN168">
            <v>0</v>
          </cell>
          <cell r="DS168">
            <v>0</v>
          </cell>
          <cell r="DT168">
            <v>0</v>
          </cell>
          <cell r="DU168">
            <v>0</v>
          </cell>
          <cell r="DV168">
            <v>0</v>
          </cell>
          <cell r="DW168">
            <v>0</v>
          </cell>
          <cell r="DX168" t="str">
            <v/>
          </cell>
          <cell r="DY168" t="str">
            <v/>
          </cell>
          <cell r="DZ168" t="str">
            <v/>
          </cell>
          <cell r="EA168" t="str">
            <v/>
          </cell>
          <cell r="EB168">
            <v>0</v>
          </cell>
          <cell r="EC168">
            <v>0</v>
          </cell>
          <cell r="ED168">
            <v>0</v>
          </cell>
          <cell r="EE168">
            <v>0</v>
          </cell>
          <cell r="EF168">
            <v>0</v>
          </cell>
          <cell r="EG168">
            <v>0</v>
          </cell>
          <cell r="EH168">
            <v>0</v>
          </cell>
          <cell r="EI168">
            <v>0</v>
          </cell>
          <cell r="EJ168">
            <v>0</v>
          </cell>
          <cell r="EK168">
            <v>0</v>
          </cell>
          <cell r="EL168">
            <v>0</v>
          </cell>
          <cell r="EM168">
            <v>0</v>
          </cell>
          <cell r="EN168">
            <v>0</v>
          </cell>
          <cell r="EO168">
            <v>0</v>
          </cell>
          <cell r="EP168">
            <v>0</v>
          </cell>
          <cell r="EQ168">
            <v>0</v>
          </cell>
          <cell r="ER168">
            <v>0</v>
          </cell>
          <cell r="ES168">
            <v>0</v>
          </cell>
          <cell r="ET168">
            <v>0</v>
          </cell>
          <cell r="EU168">
            <v>0</v>
          </cell>
          <cell r="EV168">
            <v>0</v>
          </cell>
          <cell r="EW168">
            <v>0</v>
          </cell>
          <cell r="EX168">
            <v>0</v>
          </cell>
          <cell r="EY168">
            <v>0</v>
          </cell>
          <cell r="EZ168">
            <v>0</v>
          </cell>
          <cell r="FA168">
            <v>0</v>
          </cell>
          <cell r="FB168">
            <v>0</v>
          </cell>
          <cell r="FC168">
            <v>0</v>
          </cell>
          <cell r="FD168">
            <v>0</v>
          </cell>
          <cell r="FE168">
            <v>0</v>
          </cell>
          <cell r="FF168">
            <v>0</v>
          </cell>
          <cell r="FG168" t="str">
            <v/>
          </cell>
          <cell r="FH168" t="str">
            <v/>
          </cell>
          <cell r="FI168" t="str">
            <v/>
          </cell>
          <cell r="FJ168" t="str">
            <v/>
          </cell>
          <cell r="FK168">
            <v>0</v>
          </cell>
          <cell r="FN168" t="str">
            <v>нд</v>
          </cell>
          <cell r="FO168" t="str">
            <v>нд</v>
          </cell>
          <cell r="FP168" t="str">
            <v>нд</v>
          </cell>
          <cell r="FQ168" t="str">
            <v>нд</v>
          </cell>
          <cell r="FR168" t="str">
            <v>нд</v>
          </cell>
          <cell r="FS168" t="str">
            <v>нд</v>
          </cell>
          <cell r="FT168" t="str">
            <v>нд</v>
          </cell>
          <cell r="FU168" t="str">
            <v>нд</v>
          </cell>
          <cell r="FV168" t="str">
            <v>нд</v>
          </cell>
          <cell r="FW168" t="str">
            <v>нд</v>
          </cell>
          <cell r="FX168" t="str">
            <v>нд</v>
          </cell>
          <cell r="FZ168">
            <v>0</v>
          </cell>
          <cell r="GA168">
            <v>0</v>
          </cell>
          <cell r="GB168">
            <v>0</v>
          </cell>
          <cell r="GC168">
            <v>0</v>
          </cell>
          <cell r="GD168">
            <v>0</v>
          </cell>
          <cell r="GE168">
            <v>0</v>
          </cell>
          <cell r="GF168">
            <v>0</v>
          </cell>
          <cell r="GG168">
            <v>0</v>
          </cell>
          <cell r="GH168">
            <v>0</v>
          </cell>
          <cell r="GI168">
            <v>0</v>
          </cell>
          <cell r="GJ168">
            <v>0</v>
          </cell>
          <cell r="GK168">
            <v>0</v>
          </cell>
          <cell r="GL168">
            <v>0</v>
          </cell>
          <cell r="GM168">
            <v>0</v>
          </cell>
          <cell r="GN168">
            <v>0</v>
          </cell>
          <cell r="GO168">
            <v>0</v>
          </cell>
          <cell r="GP168">
            <v>0</v>
          </cell>
          <cell r="GQ168">
            <v>0</v>
          </cell>
          <cell r="GR168">
            <v>0</v>
          </cell>
          <cell r="GS168">
            <v>0</v>
          </cell>
          <cell r="GT168">
            <v>0</v>
          </cell>
          <cell r="GU168">
            <v>0</v>
          </cell>
          <cell r="GV168">
            <v>0</v>
          </cell>
          <cell r="GW168">
            <v>0</v>
          </cell>
          <cell r="GX168">
            <v>0</v>
          </cell>
          <cell r="GY168">
            <v>0</v>
          </cell>
          <cell r="GZ168">
            <v>0</v>
          </cell>
          <cell r="HA168">
            <v>0</v>
          </cell>
          <cell r="HB168">
            <v>0</v>
          </cell>
          <cell r="HC168">
            <v>0</v>
          </cell>
          <cell r="HD168">
            <v>0</v>
          </cell>
          <cell r="HE168">
            <v>0</v>
          </cell>
          <cell r="HF168">
            <v>0</v>
          </cell>
          <cell r="HG168">
            <v>0</v>
          </cell>
          <cell r="HH168">
            <v>0</v>
          </cell>
          <cell r="HI168">
            <v>0</v>
          </cell>
          <cell r="HJ168">
            <v>0</v>
          </cell>
          <cell r="HK168">
            <v>0</v>
          </cell>
          <cell r="HL168">
            <v>0</v>
          </cell>
          <cell r="HM168">
            <v>0</v>
          </cell>
          <cell r="HN168">
            <v>0</v>
          </cell>
          <cell r="HO168">
            <v>0</v>
          </cell>
          <cell r="HP168">
            <v>0</v>
          </cell>
          <cell r="HQ168">
            <v>0</v>
          </cell>
          <cell r="HR168">
            <v>0</v>
          </cell>
          <cell r="HS168">
            <v>0</v>
          </cell>
          <cell r="HT168">
            <v>0</v>
          </cell>
          <cell r="HU168">
            <v>0</v>
          </cell>
          <cell r="HV168">
            <v>0</v>
          </cell>
          <cell r="HW168">
            <v>0</v>
          </cell>
          <cell r="HX168">
            <v>0</v>
          </cell>
          <cell r="HY168">
            <v>0</v>
          </cell>
          <cell r="HZ168">
            <v>0</v>
          </cell>
          <cell r="IA168">
            <v>0</v>
          </cell>
          <cell r="IB168">
            <v>0</v>
          </cell>
          <cell r="IC168">
            <v>0</v>
          </cell>
          <cell r="ID168">
            <v>0</v>
          </cell>
          <cell r="IE168">
            <v>0</v>
          </cell>
          <cell r="IF168">
            <v>0</v>
          </cell>
          <cell r="IG168">
            <v>0</v>
          </cell>
          <cell r="IH168">
            <v>0</v>
          </cell>
          <cell r="II168">
            <v>0</v>
          </cell>
          <cell r="IJ168">
            <v>0</v>
          </cell>
          <cell r="IK168">
            <v>0</v>
          </cell>
          <cell r="IL168">
            <v>0</v>
          </cell>
          <cell r="IM168">
            <v>0</v>
          </cell>
          <cell r="IN168">
            <v>0</v>
          </cell>
          <cell r="IO168">
            <v>0</v>
          </cell>
          <cell r="IP168">
            <v>0</v>
          </cell>
          <cell r="IQ168">
            <v>0</v>
          </cell>
          <cell r="IR168">
            <v>0</v>
          </cell>
          <cell r="IS168">
            <v>0</v>
          </cell>
          <cell r="IT168">
            <v>0</v>
          </cell>
          <cell r="IU168">
            <v>0</v>
          </cell>
          <cell r="IV168">
            <v>0</v>
          </cell>
          <cell r="IW168">
            <v>0</v>
          </cell>
          <cell r="IX168">
            <v>0</v>
          </cell>
          <cell r="IY168">
            <v>0</v>
          </cell>
          <cell r="IZ168">
            <v>0</v>
          </cell>
          <cell r="JA168">
            <v>0</v>
          </cell>
          <cell r="JB168">
            <v>0</v>
          </cell>
          <cell r="JC168">
            <v>0</v>
          </cell>
          <cell r="JD168">
            <v>0</v>
          </cell>
          <cell r="JE168">
            <v>0</v>
          </cell>
          <cell r="JF168">
            <v>0</v>
          </cell>
          <cell r="JG168">
            <v>0</v>
          </cell>
          <cell r="JH168">
            <v>0</v>
          </cell>
          <cell r="JI168">
            <v>0</v>
          </cell>
          <cell r="JJ168">
            <v>0</v>
          </cell>
          <cell r="JK168">
            <v>0</v>
          </cell>
          <cell r="JL168">
            <v>0</v>
          </cell>
          <cell r="JM168">
            <v>0</v>
          </cell>
          <cell r="JN168">
            <v>0</v>
          </cell>
          <cell r="JO168">
            <v>0</v>
          </cell>
          <cell r="JP168">
            <v>0</v>
          </cell>
          <cell r="JQ168">
            <v>0</v>
          </cell>
          <cell r="JR168">
            <v>0</v>
          </cell>
          <cell r="JS168">
            <v>0</v>
          </cell>
          <cell r="JT168">
            <v>0</v>
          </cell>
          <cell r="JU168">
            <v>0</v>
          </cell>
          <cell r="JV168">
            <v>0</v>
          </cell>
          <cell r="JW168">
            <v>0</v>
          </cell>
          <cell r="JX168">
            <v>0</v>
          </cell>
          <cell r="JY168">
            <v>0</v>
          </cell>
          <cell r="JZ168">
            <v>0</v>
          </cell>
          <cell r="KA168">
            <v>0</v>
          </cell>
          <cell r="KB168">
            <v>0</v>
          </cell>
          <cell r="KC168">
            <v>0</v>
          </cell>
          <cell r="KD168">
            <v>0</v>
          </cell>
          <cell r="KE168">
            <v>0</v>
          </cell>
          <cell r="KF168">
            <v>0</v>
          </cell>
          <cell r="KG168">
            <v>0</v>
          </cell>
          <cell r="KH168">
            <v>0</v>
          </cell>
          <cell r="KI168">
            <v>0</v>
          </cell>
          <cell r="KJ168">
            <v>0</v>
          </cell>
          <cell r="KK168">
            <v>0</v>
          </cell>
          <cell r="KL168">
            <v>0</v>
          </cell>
          <cell r="KM168">
            <v>0</v>
          </cell>
          <cell r="KN168">
            <v>0</v>
          </cell>
          <cell r="KO168">
            <v>0</v>
          </cell>
          <cell r="KP168">
            <v>0</v>
          </cell>
          <cell r="KQ168">
            <v>0</v>
          </cell>
          <cell r="KR168">
            <v>0</v>
          </cell>
          <cell r="KS168">
            <v>0</v>
          </cell>
          <cell r="KT168">
            <v>0</v>
          </cell>
          <cell r="KU168">
            <v>0</v>
          </cell>
          <cell r="KV168">
            <v>0</v>
          </cell>
          <cell r="KW168">
            <v>0</v>
          </cell>
          <cell r="KX168">
            <v>0</v>
          </cell>
          <cell r="KY168">
            <v>0</v>
          </cell>
          <cell r="KZ168">
            <v>0</v>
          </cell>
          <cell r="LA168">
            <v>0</v>
          </cell>
          <cell r="LB168">
            <v>0</v>
          </cell>
          <cell r="LC168">
            <v>0</v>
          </cell>
          <cell r="LD168">
            <v>0</v>
          </cell>
          <cell r="LE168">
            <v>0</v>
          </cell>
          <cell r="LF168">
            <v>0</v>
          </cell>
          <cell r="LG168">
            <v>0</v>
          </cell>
          <cell r="LH168">
            <v>0</v>
          </cell>
          <cell r="LI168">
            <v>0</v>
          </cell>
          <cell r="LJ168">
            <v>0</v>
          </cell>
          <cell r="LK168">
            <v>0</v>
          </cell>
          <cell r="LL168">
            <v>0</v>
          </cell>
          <cell r="LQ168" t="str">
            <v>нд</v>
          </cell>
          <cell r="LR168" t="str">
            <v>нд</v>
          </cell>
          <cell r="LS168" t="str">
            <v>нд</v>
          </cell>
          <cell r="LT168" t="str">
            <v>нд</v>
          </cell>
          <cell r="LU168" t="str">
            <v>нд</v>
          </cell>
          <cell r="LX168">
            <v>0</v>
          </cell>
          <cell r="LY168">
            <v>0</v>
          </cell>
          <cell r="LZ168">
            <v>0</v>
          </cell>
          <cell r="MA168">
            <v>0</v>
          </cell>
          <cell r="MB168">
            <v>0</v>
          </cell>
          <cell r="MC168">
            <v>0</v>
          </cell>
          <cell r="MD168">
            <v>0</v>
          </cell>
          <cell r="ME168">
            <v>0</v>
          </cell>
          <cell r="MF168">
            <v>0</v>
          </cell>
          <cell r="MG168">
            <v>0</v>
          </cell>
          <cell r="MH168">
            <v>0</v>
          </cell>
          <cell r="MI168">
            <v>0</v>
          </cell>
          <cell r="MJ168">
            <v>0</v>
          </cell>
          <cell r="MK168">
            <v>0</v>
          </cell>
          <cell r="ML168">
            <v>0</v>
          </cell>
          <cell r="MM168">
            <v>0</v>
          </cell>
          <cell r="MN168">
            <v>0</v>
          </cell>
          <cell r="MO168">
            <v>0</v>
          </cell>
          <cell r="MP168">
            <v>0</v>
          </cell>
          <cell r="MQ168">
            <v>0</v>
          </cell>
          <cell r="MR168">
            <v>0</v>
          </cell>
          <cell r="MS168">
            <v>0</v>
          </cell>
          <cell r="MT168">
            <v>0</v>
          </cell>
          <cell r="MU168">
            <v>0</v>
          </cell>
          <cell r="MV168">
            <v>0</v>
          </cell>
          <cell r="MW168">
            <v>0</v>
          </cell>
          <cell r="MX168">
            <v>0</v>
          </cell>
          <cell r="MY168">
            <v>0</v>
          </cell>
          <cell r="MZ168">
            <v>0</v>
          </cell>
          <cell r="NA168">
            <v>0</v>
          </cell>
          <cell r="NB168">
            <v>0</v>
          </cell>
          <cell r="NC168">
            <v>0</v>
          </cell>
          <cell r="ND168">
            <v>0</v>
          </cell>
          <cell r="NE168">
            <v>0</v>
          </cell>
          <cell r="NF168">
            <v>0</v>
          </cell>
          <cell r="NG168">
            <v>0</v>
          </cell>
          <cell r="NH168">
            <v>0</v>
          </cell>
          <cell r="NI168">
            <v>0</v>
          </cell>
          <cell r="NJ168">
            <v>0</v>
          </cell>
          <cell r="NK168">
            <v>0</v>
          </cell>
          <cell r="NL168">
            <v>0</v>
          </cell>
          <cell r="NM168">
            <v>0</v>
          </cell>
          <cell r="NN168">
            <v>0</v>
          </cell>
          <cell r="NO168">
            <v>0</v>
          </cell>
          <cell r="NP168">
            <v>0</v>
          </cell>
          <cell r="NQ168">
            <v>0</v>
          </cell>
          <cell r="NR168">
            <v>0</v>
          </cell>
          <cell r="NS168">
            <v>0</v>
          </cell>
          <cell r="NT168">
            <v>0</v>
          </cell>
          <cell r="NU168">
            <v>0</v>
          </cell>
          <cell r="NV168">
            <v>0</v>
          </cell>
          <cell r="NW168">
            <v>0</v>
          </cell>
          <cell r="NX168">
            <v>0</v>
          </cell>
          <cell r="NY168">
            <v>0</v>
          </cell>
          <cell r="NZ168">
            <v>0</v>
          </cell>
          <cell r="OA168">
            <v>0</v>
          </cell>
          <cell r="OB168">
            <v>0</v>
          </cell>
          <cell r="OC168">
            <v>0</v>
          </cell>
          <cell r="OD168">
            <v>0</v>
          </cell>
          <cell r="OE168">
            <v>0</v>
          </cell>
          <cell r="OF168">
            <v>0</v>
          </cell>
          <cell r="OG168">
            <v>0</v>
          </cell>
          <cell r="OH168">
            <v>0</v>
          </cell>
          <cell r="OI168">
            <v>0</v>
          </cell>
          <cell r="OJ168">
            <v>0</v>
          </cell>
          <cell r="OL168" t="e">
            <v>#N/A</v>
          </cell>
          <cell r="OM168" t="e">
            <v>#N/A</v>
          </cell>
          <cell r="ON168" t="e">
            <v>#N/A</v>
          </cell>
          <cell r="OO168" t="e">
            <v>#N/A</v>
          </cell>
          <cell r="OP168" t="e">
            <v>#N/A</v>
          </cell>
          <cell r="OT168" t="e">
            <v>#N/A</v>
          </cell>
          <cell r="OV168" t="e">
            <v>#N/A</v>
          </cell>
          <cell r="OW168" t="e">
            <v>#N/A</v>
          </cell>
          <cell r="OX168" t="e">
            <v>#N/A</v>
          </cell>
          <cell r="OY168" t="e">
            <v>#N/A</v>
          </cell>
          <cell r="OZ168" t="e">
            <v>#N/A</v>
          </cell>
        </row>
        <row r="169">
          <cell r="A169">
            <v>0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H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B169" t="str">
            <v/>
          </cell>
          <cell r="BC169" t="str">
            <v/>
          </cell>
          <cell r="BD169" t="str">
            <v/>
          </cell>
          <cell r="BE169" t="str">
            <v/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>
            <v>0</v>
          </cell>
          <cell r="BL169">
            <v>0</v>
          </cell>
          <cell r="BM169">
            <v>0</v>
          </cell>
          <cell r="BN169">
            <v>0</v>
          </cell>
          <cell r="BO169">
            <v>0</v>
          </cell>
          <cell r="BP169">
            <v>0</v>
          </cell>
          <cell r="BQ169">
            <v>0</v>
          </cell>
          <cell r="BR169">
            <v>0</v>
          </cell>
          <cell r="BS169">
            <v>0</v>
          </cell>
          <cell r="BT169">
            <v>0</v>
          </cell>
          <cell r="BU169">
            <v>0</v>
          </cell>
          <cell r="BV169">
            <v>0</v>
          </cell>
          <cell r="BW169">
            <v>0</v>
          </cell>
          <cell r="BX169">
            <v>0</v>
          </cell>
          <cell r="BY169">
            <v>0</v>
          </cell>
          <cell r="BZ169">
            <v>0</v>
          </cell>
          <cell r="CA169">
            <v>0</v>
          </cell>
          <cell r="CB169">
            <v>0</v>
          </cell>
          <cell r="CC169">
            <v>0</v>
          </cell>
          <cell r="CD169">
            <v>0</v>
          </cell>
          <cell r="CE169">
            <v>0</v>
          </cell>
          <cell r="CF169">
            <v>0</v>
          </cell>
          <cell r="CG169">
            <v>0</v>
          </cell>
          <cell r="CH169">
            <v>0</v>
          </cell>
          <cell r="CI169">
            <v>0</v>
          </cell>
          <cell r="CJ169">
            <v>0</v>
          </cell>
          <cell r="CK169">
            <v>0</v>
          </cell>
          <cell r="CL169">
            <v>0</v>
          </cell>
          <cell r="CM169">
            <v>0</v>
          </cell>
          <cell r="CN169">
            <v>0</v>
          </cell>
          <cell r="CO169">
            <v>0</v>
          </cell>
          <cell r="CP169">
            <v>0</v>
          </cell>
          <cell r="CQ169" t="str">
            <v/>
          </cell>
          <cell r="CR169" t="str">
            <v/>
          </cell>
          <cell r="CS169" t="str">
            <v/>
          </cell>
          <cell r="CT169" t="str">
            <v/>
          </cell>
          <cell r="CU169">
            <v>0</v>
          </cell>
          <cell r="CX169" t="str">
            <v>нд</v>
          </cell>
          <cell r="CY169" t="str">
            <v>нд</v>
          </cell>
          <cell r="CZ169" t="str">
            <v>нд</v>
          </cell>
          <cell r="DA169" t="str">
            <v>нд</v>
          </cell>
          <cell r="DB169" t="str">
            <v>нд</v>
          </cell>
          <cell r="DE169">
            <v>397903659.62095308</v>
          </cell>
          <cell r="DG169">
            <v>0</v>
          </cell>
          <cell r="DH169">
            <v>0</v>
          </cell>
          <cell r="DI169">
            <v>0</v>
          </cell>
          <cell r="DJ169">
            <v>0</v>
          </cell>
          <cell r="DK169">
            <v>0</v>
          </cell>
          <cell r="DL169">
            <v>0</v>
          </cell>
          <cell r="DM169">
            <v>0</v>
          </cell>
          <cell r="DN169">
            <v>0</v>
          </cell>
          <cell r="DS169">
            <v>0</v>
          </cell>
          <cell r="DT169">
            <v>0</v>
          </cell>
          <cell r="DU169">
            <v>0</v>
          </cell>
          <cell r="DV169">
            <v>0</v>
          </cell>
          <cell r="DW169">
            <v>0</v>
          </cell>
          <cell r="DX169" t="str">
            <v/>
          </cell>
          <cell r="DY169" t="str">
            <v/>
          </cell>
          <cell r="DZ169" t="str">
            <v/>
          </cell>
          <cell r="EA169" t="str">
            <v/>
          </cell>
          <cell r="EB169">
            <v>0</v>
          </cell>
          <cell r="EC169">
            <v>0</v>
          </cell>
          <cell r="ED169">
            <v>0</v>
          </cell>
          <cell r="EE169">
            <v>0</v>
          </cell>
          <cell r="EF169">
            <v>0</v>
          </cell>
          <cell r="EG169">
            <v>0</v>
          </cell>
          <cell r="EH169">
            <v>0</v>
          </cell>
          <cell r="EI169">
            <v>0</v>
          </cell>
          <cell r="EJ169">
            <v>0</v>
          </cell>
          <cell r="EK169">
            <v>0</v>
          </cell>
          <cell r="EL169">
            <v>0</v>
          </cell>
          <cell r="EM169">
            <v>0</v>
          </cell>
          <cell r="EN169">
            <v>0</v>
          </cell>
          <cell r="EO169">
            <v>0</v>
          </cell>
          <cell r="EP169">
            <v>0</v>
          </cell>
          <cell r="EQ169">
            <v>0</v>
          </cell>
          <cell r="ER169">
            <v>0</v>
          </cell>
          <cell r="ES169">
            <v>0</v>
          </cell>
          <cell r="ET169">
            <v>0</v>
          </cell>
          <cell r="EU169">
            <v>0</v>
          </cell>
          <cell r="EV169">
            <v>0</v>
          </cell>
          <cell r="EW169">
            <v>0</v>
          </cell>
          <cell r="EX169">
            <v>0</v>
          </cell>
          <cell r="EY169">
            <v>0</v>
          </cell>
          <cell r="EZ169">
            <v>0</v>
          </cell>
          <cell r="FA169">
            <v>0</v>
          </cell>
          <cell r="FB169">
            <v>0</v>
          </cell>
          <cell r="FC169">
            <v>0</v>
          </cell>
          <cell r="FD169">
            <v>0</v>
          </cell>
          <cell r="FE169">
            <v>0</v>
          </cell>
          <cell r="FF169">
            <v>0</v>
          </cell>
          <cell r="FG169" t="str">
            <v/>
          </cell>
          <cell r="FH169" t="str">
            <v/>
          </cell>
          <cell r="FI169" t="str">
            <v/>
          </cell>
          <cell r="FJ169" t="str">
            <v/>
          </cell>
          <cell r="FK169">
            <v>0</v>
          </cell>
          <cell r="FN169" t="str">
            <v>нд</v>
          </cell>
          <cell r="FO169" t="str">
            <v>нд</v>
          </cell>
          <cell r="FP169" t="str">
            <v>нд</v>
          </cell>
          <cell r="FQ169" t="str">
            <v>нд</v>
          </cell>
          <cell r="FR169" t="str">
            <v>нд</v>
          </cell>
          <cell r="FS169" t="str">
            <v>нд</v>
          </cell>
          <cell r="FT169" t="str">
            <v>нд</v>
          </cell>
          <cell r="FU169" t="str">
            <v>нд</v>
          </cell>
          <cell r="FV169" t="str">
            <v>нд</v>
          </cell>
          <cell r="FW169" t="str">
            <v>нд</v>
          </cell>
          <cell r="FX169" t="str">
            <v>нд</v>
          </cell>
          <cell r="FZ169">
            <v>0</v>
          </cell>
          <cell r="GA169">
            <v>0</v>
          </cell>
          <cell r="GB169">
            <v>0</v>
          </cell>
          <cell r="GC169">
            <v>0</v>
          </cell>
          <cell r="GD169">
            <v>0</v>
          </cell>
          <cell r="GE169">
            <v>0</v>
          </cell>
          <cell r="GF169">
            <v>0</v>
          </cell>
          <cell r="GG169">
            <v>0</v>
          </cell>
          <cell r="GH169">
            <v>0</v>
          </cell>
          <cell r="GI169">
            <v>0</v>
          </cell>
          <cell r="GJ169">
            <v>0</v>
          </cell>
          <cell r="GK169">
            <v>0</v>
          </cell>
          <cell r="GL169">
            <v>0</v>
          </cell>
          <cell r="GM169">
            <v>0</v>
          </cell>
          <cell r="GN169">
            <v>0</v>
          </cell>
          <cell r="GO169">
            <v>0</v>
          </cell>
          <cell r="GP169">
            <v>0</v>
          </cell>
          <cell r="GQ169">
            <v>0</v>
          </cell>
          <cell r="GR169">
            <v>0</v>
          </cell>
          <cell r="GS169">
            <v>0</v>
          </cell>
          <cell r="GT169">
            <v>0</v>
          </cell>
          <cell r="GU169">
            <v>0</v>
          </cell>
          <cell r="GV169">
            <v>0</v>
          </cell>
          <cell r="GW169">
            <v>0</v>
          </cell>
          <cell r="GX169">
            <v>0</v>
          </cell>
          <cell r="GY169">
            <v>0</v>
          </cell>
          <cell r="GZ169">
            <v>0</v>
          </cell>
          <cell r="HA169">
            <v>0</v>
          </cell>
          <cell r="HB169">
            <v>0</v>
          </cell>
          <cell r="HC169">
            <v>0</v>
          </cell>
          <cell r="HD169">
            <v>0</v>
          </cell>
          <cell r="HE169">
            <v>0</v>
          </cell>
          <cell r="HF169">
            <v>0</v>
          </cell>
          <cell r="HG169">
            <v>0</v>
          </cell>
          <cell r="HH169">
            <v>0</v>
          </cell>
          <cell r="HI169">
            <v>0</v>
          </cell>
          <cell r="HJ169">
            <v>0</v>
          </cell>
          <cell r="HK169">
            <v>0</v>
          </cell>
          <cell r="HL169">
            <v>0</v>
          </cell>
          <cell r="HM169">
            <v>0</v>
          </cell>
          <cell r="HN169">
            <v>0</v>
          </cell>
          <cell r="HO169">
            <v>0</v>
          </cell>
          <cell r="HP169">
            <v>0</v>
          </cell>
          <cell r="HQ169">
            <v>0</v>
          </cell>
          <cell r="HR169">
            <v>0</v>
          </cell>
          <cell r="HS169">
            <v>0</v>
          </cell>
          <cell r="HT169">
            <v>0</v>
          </cell>
          <cell r="HU169">
            <v>0</v>
          </cell>
          <cell r="HV169">
            <v>0</v>
          </cell>
          <cell r="HW169">
            <v>0</v>
          </cell>
          <cell r="HX169">
            <v>0</v>
          </cell>
          <cell r="HY169">
            <v>0</v>
          </cell>
          <cell r="HZ169">
            <v>0</v>
          </cell>
          <cell r="IA169">
            <v>0</v>
          </cell>
          <cell r="IB169">
            <v>0</v>
          </cell>
          <cell r="IC169">
            <v>0</v>
          </cell>
          <cell r="ID169">
            <v>0</v>
          </cell>
          <cell r="IE169">
            <v>0</v>
          </cell>
          <cell r="IF169">
            <v>0</v>
          </cell>
          <cell r="IG169">
            <v>0</v>
          </cell>
          <cell r="IH169">
            <v>0</v>
          </cell>
          <cell r="II169">
            <v>0</v>
          </cell>
          <cell r="IJ169">
            <v>0</v>
          </cell>
          <cell r="IK169">
            <v>0</v>
          </cell>
          <cell r="IL169">
            <v>0</v>
          </cell>
          <cell r="IM169">
            <v>0</v>
          </cell>
          <cell r="IN169">
            <v>0</v>
          </cell>
          <cell r="IO169">
            <v>0</v>
          </cell>
          <cell r="IP169">
            <v>0</v>
          </cell>
          <cell r="IQ169">
            <v>0</v>
          </cell>
          <cell r="IR169">
            <v>0</v>
          </cell>
          <cell r="IS169">
            <v>0</v>
          </cell>
          <cell r="IT169">
            <v>0</v>
          </cell>
          <cell r="IU169">
            <v>0</v>
          </cell>
          <cell r="IV169">
            <v>0</v>
          </cell>
          <cell r="IW169">
            <v>0</v>
          </cell>
          <cell r="IX169">
            <v>0</v>
          </cell>
          <cell r="IY169">
            <v>0</v>
          </cell>
          <cell r="IZ169">
            <v>0</v>
          </cell>
          <cell r="JA169">
            <v>0</v>
          </cell>
          <cell r="JB169">
            <v>0</v>
          </cell>
          <cell r="JC169">
            <v>0</v>
          </cell>
          <cell r="JD169">
            <v>0</v>
          </cell>
          <cell r="JE169">
            <v>0</v>
          </cell>
          <cell r="JF169">
            <v>0</v>
          </cell>
          <cell r="JG169">
            <v>0</v>
          </cell>
          <cell r="JH169">
            <v>0</v>
          </cell>
          <cell r="JI169">
            <v>0</v>
          </cell>
          <cell r="JJ169">
            <v>0</v>
          </cell>
          <cell r="JK169">
            <v>0</v>
          </cell>
          <cell r="JL169">
            <v>0</v>
          </cell>
          <cell r="JM169">
            <v>0</v>
          </cell>
          <cell r="JN169">
            <v>0</v>
          </cell>
          <cell r="JO169">
            <v>0</v>
          </cell>
          <cell r="JP169">
            <v>0</v>
          </cell>
          <cell r="JQ169">
            <v>0</v>
          </cell>
          <cell r="JR169">
            <v>0</v>
          </cell>
          <cell r="JS169">
            <v>0</v>
          </cell>
          <cell r="JT169">
            <v>0</v>
          </cell>
          <cell r="JU169">
            <v>0</v>
          </cell>
          <cell r="JV169">
            <v>0</v>
          </cell>
          <cell r="JW169">
            <v>0</v>
          </cell>
          <cell r="JX169">
            <v>0</v>
          </cell>
          <cell r="JY169">
            <v>0</v>
          </cell>
          <cell r="JZ169">
            <v>0</v>
          </cell>
          <cell r="KA169">
            <v>0</v>
          </cell>
          <cell r="KB169">
            <v>0</v>
          </cell>
          <cell r="KC169">
            <v>0</v>
          </cell>
          <cell r="KD169">
            <v>0</v>
          </cell>
          <cell r="KE169">
            <v>0</v>
          </cell>
          <cell r="KF169">
            <v>0</v>
          </cell>
          <cell r="KG169">
            <v>0</v>
          </cell>
          <cell r="KH169">
            <v>0</v>
          </cell>
          <cell r="KI169">
            <v>0</v>
          </cell>
          <cell r="KJ169">
            <v>0</v>
          </cell>
          <cell r="KK169">
            <v>0</v>
          </cell>
          <cell r="KL169">
            <v>0</v>
          </cell>
          <cell r="KM169">
            <v>0</v>
          </cell>
          <cell r="KN169">
            <v>0</v>
          </cell>
          <cell r="KO169">
            <v>0</v>
          </cell>
          <cell r="KP169">
            <v>0</v>
          </cell>
          <cell r="KQ169">
            <v>0</v>
          </cell>
          <cell r="KR169">
            <v>0</v>
          </cell>
          <cell r="KS169">
            <v>0</v>
          </cell>
          <cell r="KT169">
            <v>0</v>
          </cell>
          <cell r="KU169">
            <v>0</v>
          </cell>
          <cell r="KV169">
            <v>0</v>
          </cell>
          <cell r="KW169">
            <v>0</v>
          </cell>
          <cell r="KX169">
            <v>0</v>
          </cell>
          <cell r="KY169">
            <v>0</v>
          </cell>
          <cell r="KZ169">
            <v>0</v>
          </cell>
          <cell r="LA169">
            <v>0</v>
          </cell>
          <cell r="LB169">
            <v>0</v>
          </cell>
          <cell r="LC169">
            <v>0</v>
          </cell>
          <cell r="LD169">
            <v>0</v>
          </cell>
          <cell r="LE169">
            <v>0</v>
          </cell>
          <cell r="LF169">
            <v>0</v>
          </cell>
          <cell r="LG169">
            <v>0</v>
          </cell>
          <cell r="LH169">
            <v>0</v>
          </cell>
          <cell r="LI169">
            <v>0</v>
          </cell>
          <cell r="LJ169">
            <v>0</v>
          </cell>
          <cell r="LK169">
            <v>0</v>
          </cell>
          <cell r="LL169">
            <v>0</v>
          </cell>
          <cell r="LQ169" t="str">
            <v>нд</v>
          </cell>
          <cell r="LR169" t="str">
            <v>нд</v>
          </cell>
          <cell r="LS169" t="str">
            <v>нд</v>
          </cell>
          <cell r="LT169" t="str">
            <v>нд</v>
          </cell>
          <cell r="LU169" t="str">
            <v>нд</v>
          </cell>
          <cell r="LX169">
            <v>0</v>
          </cell>
          <cell r="LY169">
            <v>0</v>
          </cell>
          <cell r="LZ169">
            <v>0</v>
          </cell>
          <cell r="MA169">
            <v>0</v>
          </cell>
          <cell r="MB169">
            <v>0</v>
          </cell>
          <cell r="MC169">
            <v>0</v>
          </cell>
          <cell r="MD169">
            <v>0</v>
          </cell>
          <cell r="ME169">
            <v>0</v>
          </cell>
          <cell r="MF169">
            <v>0</v>
          </cell>
          <cell r="MG169">
            <v>0</v>
          </cell>
          <cell r="MH169">
            <v>0</v>
          </cell>
          <cell r="MI169">
            <v>0</v>
          </cell>
          <cell r="MJ169">
            <v>0</v>
          </cell>
          <cell r="MK169">
            <v>0</v>
          </cell>
          <cell r="ML169">
            <v>0</v>
          </cell>
          <cell r="MM169">
            <v>0</v>
          </cell>
          <cell r="MN169">
            <v>0</v>
          </cell>
          <cell r="MO169">
            <v>0</v>
          </cell>
          <cell r="MP169">
            <v>0</v>
          </cell>
          <cell r="MQ169">
            <v>0</v>
          </cell>
          <cell r="MR169">
            <v>0</v>
          </cell>
          <cell r="MS169">
            <v>0</v>
          </cell>
          <cell r="MT169">
            <v>0</v>
          </cell>
          <cell r="MU169">
            <v>0</v>
          </cell>
          <cell r="MV169">
            <v>0</v>
          </cell>
          <cell r="MW169">
            <v>0</v>
          </cell>
          <cell r="MX169">
            <v>0</v>
          </cell>
          <cell r="MY169">
            <v>0</v>
          </cell>
          <cell r="MZ169">
            <v>0</v>
          </cell>
          <cell r="NA169">
            <v>0</v>
          </cell>
          <cell r="NB169">
            <v>0</v>
          </cell>
          <cell r="NC169">
            <v>0</v>
          </cell>
          <cell r="ND169">
            <v>0</v>
          </cell>
          <cell r="NE169">
            <v>0</v>
          </cell>
          <cell r="NF169">
            <v>0</v>
          </cell>
          <cell r="NG169">
            <v>0</v>
          </cell>
          <cell r="NH169">
            <v>0</v>
          </cell>
          <cell r="NI169">
            <v>0</v>
          </cell>
          <cell r="NJ169">
            <v>0</v>
          </cell>
          <cell r="NK169">
            <v>0</v>
          </cell>
          <cell r="NL169">
            <v>0</v>
          </cell>
          <cell r="NM169">
            <v>0</v>
          </cell>
          <cell r="NN169">
            <v>0</v>
          </cell>
          <cell r="NO169">
            <v>0</v>
          </cell>
          <cell r="NP169">
            <v>0</v>
          </cell>
          <cell r="NQ169">
            <v>0</v>
          </cell>
          <cell r="NR169">
            <v>0</v>
          </cell>
          <cell r="NS169">
            <v>0</v>
          </cell>
          <cell r="NT169">
            <v>0</v>
          </cell>
          <cell r="NU169">
            <v>0</v>
          </cell>
          <cell r="NV169">
            <v>0</v>
          </cell>
          <cell r="NW169">
            <v>0</v>
          </cell>
          <cell r="NX169">
            <v>0</v>
          </cell>
          <cell r="NY169">
            <v>0</v>
          </cell>
          <cell r="NZ169">
            <v>0</v>
          </cell>
          <cell r="OA169">
            <v>0</v>
          </cell>
          <cell r="OB169">
            <v>0</v>
          </cell>
          <cell r="OC169">
            <v>0</v>
          </cell>
          <cell r="OD169">
            <v>0</v>
          </cell>
          <cell r="OE169">
            <v>0</v>
          </cell>
          <cell r="OF169">
            <v>0</v>
          </cell>
          <cell r="OG169">
            <v>0</v>
          </cell>
          <cell r="OH169">
            <v>0</v>
          </cell>
          <cell r="OI169">
            <v>0</v>
          </cell>
          <cell r="OJ169">
            <v>0</v>
          </cell>
          <cell r="OL169" t="e">
            <v>#N/A</v>
          </cell>
          <cell r="OM169" t="e">
            <v>#N/A</v>
          </cell>
          <cell r="ON169" t="e">
            <v>#N/A</v>
          </cell>
          <cell r="OO169" t="e">
            <v>#N/A</v>
          </cell>
          <cell r="OP169" t="e">
            <v>#N/A</v>
          </cell>
          <cell r="OT169" t="e">
            <v>#N/A</v>
          </cell>
          <cell r="OV169" t="e">
            <v>#N/A</v>
          </cell>
          <cell r="OW169" t="e">
            <v>#N/A</v>
          </cell>
          <cell r="OX169" t="e">
            <v>#N/A</v>
          </cell>
          <cell r="OY169" t="e">
            <v>#N/A</v>
          </cell>
          <cell r="OZ169" t="e">
            <v>#N/A</v>
          </cell>
        </row>
        <row r="170">
          <cell r="A170">
            <v>0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H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B170" t="str">
            <v/>
          </cell>
          <cell r="BC170" t="str">
            <v/>
          </cell>
          <cell r="BD170" t="str">
            <v/>
          </cell>
          <cell r="BE170" t="str">
            <v/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>
            <v>0</v>
          </cell>
          <cell r="CX170" t="str">
            <v>нд</v>
          </cell>
          <cell r="CY170" t="str">
            <v>нд</v>
          </cell>
          <cell r="CZ170" t="str">
            <v>нд</v>
          </cell>
          <cell r="DA170" t="str">
            <v>нд</v>
          </cell>
          <cell r="DB170" t="str">
            <v>нд</v>
          </cell>
          <cell r="DE170">
            <v>285.98017552895311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  <cell r="EW170">
            <v>0</v>
          </cell>
          <cell r="EX170">
            <v>0</v>
          </cell>
          <cell r="EY170">
            <v>0</v>
          </cell>
          <cell r="EZ170">
            <v>0</v>
          </cell>
          <cell r="FA170">
            <v>0</v>
          </cell>
          <cell r="FB170">
            <v>0</v>
          </cell>
          <cell r="FC170">
            <v>0</v>
          </cell>
          <cell r="FD170">
            <v>0</v>
          </cell>
          <cell r="FE170">
            <v>0</v>
          </cell>
          <cell r="FF170">
            <v>0</v>
          </cell>
          <cell r="FG170" t="str">
            <v/>
          </cell>
          <cell r="FH170" t="str">
            <v/>
          </cell>
          <cell r="FI170" t="str">
            <v/>
          </cell>
          <cell r="FJ170" t="str">
            <v/>
          </cell>
          <cell r="FK170">
            <v>0</v>
          </cell>
          <cell r="FN170" t="str">
            <v>нд</v>
          </cell>
          <cell r="FO170" t="str">
            <v>нд</v>
          </cell>
          <cell r="FP170" t="str">
            <v>нд</v>
          </cell>
          <cell r="FQ170" t="str">
            <v>нд</v>
          </cell>
          <cell r="FR170" t="str">
            <v>нд</v>
          </cell>
          <cell r="FS170" t="str">
            <v>нд</v>
          </cell>
          <cell r="FT170" t="str">
            <v>нд</v>
          </cell>
          <cell r="FU170" t="str">
            <v>нд</v>
          </cell>
          <cell r="FV170" t="str">
            <v>нд</v>
          </cell>
          <cell r="FW170" t="str">
            <v>нд</v>
          </cell>
          <cell r="FX170" t="str">
            <v>нд</v>
          </cell>
          <cell r="FZ170">
            <v>0</v>
          </cell>
          <cell r="GA170">
            <v>0</v>
          </cell>
          <cell r="GB170">
            <v>0</v>
          </cell>
          <cell r="GC170">
            <v>0</v>
          </cell>
          <cell r="GD170">
            <v>0</v>
          </cell>
          <cell r="GE170">
            <v>0</v>
          </cell>
          <cell r="GF170">
            <v>0</v>
          </cell>
          <cell r="GG170">
            <v>0</v>
          </cell>
          <cell r="GH170">
            <v>0</v>
          </cell>
          <cell r="GI170">
            <v>0</v>
          </cell>
          <cell r="GJ170">
            <v>0</v>
          </cell>
          <cell r="GK170">
            <v>0</v>
          </cell>
          <cell r="GL170">
            <v>0</v>
          </cell>
          <cell r="GM170">
            <v>0</v>
          </cell>
          <cell r="GN170">
            <v>0</v>
          </cell>
          <cell r="GO170">
            <v>0</v>
          </cell>
          <cell r="GP170">
            <v>0</v>
          </cell>
          <cell r="GQ170">
            <v>0</v>
          </cell>
          <cell r="GR170">
            <v>0</v>
          </cell>
          <cell r="GS170">
            <v>0</v>
          </cell>
          <cell r="GT170">
            <v>0</v>
          </cell>
          <cell r="GU170">
            <v>0</v>
          </cell>
          <cell r="GV170">
            <v>0</v>
          </cell>
          <cell r="GW170">
            <v>0</v>
          </cell>
          <cell r="GX170">
            <v>0</v>
          </cell>
          <cell r="GY170">
            <v>0</v>
          </cell>
          <cell r="GZ170">
            <v>0</v>
          </cell>
          <cell r="HA170">
            <v>0</v>
          </cell>
          <cell r="HB170">
            <v>0</v>
          </cell>
          <cell r="HC170">
            <v>0</v>
          </cell>
          <cell r="HD170">
            <v>0</v>
          </cell>
          <cell r="HE170">
            <v>0</v>
          </cell>
          <cell r="HF170">
            <v>0</v>
          </cell>
          <cell r="HG170">
            <v>0</v>
          </cell>
          <cell r="HH170">
            <v>0</v>
          </cell>
          <cell r="HI170">
            <v>0</v>
          </cell>
          <cell r="HJ170">
            <v>0</v>
          </cell>
          <cell r="HK170">
            <v>0</v>
          </cell>
          <cell r="HL170">
            <v>0</v>
          </cell>
          <cell r="HM170">
            <v>0</v>
          </cell>
          <cell r="HN170">
            <v>0</v>
          </cell>
          <cell r="HO170">
            <v>0</v>
          </cell>
          <cell r="HP170">
            <v>0</v>
          </cell>
          <cell r="HQ170">
            <v>0</v>
          </cell>
          <cell r="HR170">
            <v>0</v>
          </cell>
          <cell r="HS170">
            <v>0</v>
          </cell>
          <cell r="HT170">
            <v>0</v>
          </cell>
          <cell r="HU170">
            <v>0</v>
          </cell>
          <cell r="HV170">
            <v>0</v>
          </cell>
          <cell r="HW170">
            <v>0</v>
          </cell>
          <cell r="HX170">
            <v>0</v>
          </cell>
          <cell r="HY170">
            <v>0</v>
          </cell>
          <cell r="HZ170">
            <v>0</v>
          </cell>
          <cell r="IA170">
            <v>0</v>
          </cell>
          <cell r="IB170">
            <v>0</v>
          </cell>
          <cell r="IC170">
            <v>0</v>
          </cell>
          <cell r="ID170">
            <v>0</v>
          </cell>
          <cell r="IE170">
            <v>0</v>
          </cell>
          <cell r="IF170">
            <v>0</v>
          </cell>
          <cell r="IG170">
            <v>0</v>
          </cell>
          <cell r="IH170">
            <v>0</v>
          </cell>
          <cell r="II170">
            <v>0</v>
          </cell>
          <cell r="IJ170">
            <v>0</v>
          </cell>
          <cell r="IK170">
            <v>0</v>
          </cell>
          <cell r="IL170">
            <v>0</v>
          </cell>
          <cell r="IM170">
            <v>0</v>
          </cell>
          <cell r="IN170">
            <v>0</v>
          </cell>
          <cell r="IO170">
            <v>0</v>
          </cell>
          <cell r="IP170">
            <v>0</v>
          </cell>
          <cell r="IQ170">
            <v>0</v>
          </cell>
          <cell r="IR170">
            <v>0</v>
          </cell>
          <cell r="IS170">
            <v>0</v>
          </cell>
          <cell r="IT170">
            <v>0</v>
          </cell>
          <cell r="IU170">
            <v>0</v>
          </cell>
          <cell r="IV170">
            <v>0</v>
          </cell>
          <cell r="IW170">
            <v>0</v>
          </cell>
          <cell r="IX170">
            <v>0</v>
          </cell>
          <cell r="IY170">
            <v>0</v>
          </cell>
          <cell r="IZ170">
            <v>0</v>
          </cell>
          <cell r="JA170">
            <v>0</v>
          </cell>
          <cell r="JB170">
            <v>0</v>
          </cell>
          <cell r="JC170">
            <v>0</v>
          </cell>
          <cell r="JD170">
            <v>0</v>
          </cell>
          <cell r="JE170">
            <v>0</v>
          </cell>
          <cell r="JF170">
            <v>0</v>
          </cell>
          <cell r="JG170">
            <v>0</v>
          </cell>
          <cell r="JH170">
            <v>0</v>
          </cell>
          <cell r="JI170">
            <v>0</v>
          </cell>
          <cell r="JJ170">
            <v>0</v>
          </cell>
          <cell r="JK170">
            <v>0</v>
          </cell>
          <cell r="JL170">
            <v>0</v>
          </cell>
          <cell r="JM170">
            <v>0</v>
          </cell>
          <cell r="JN170">
            <v>0</v>
          </cell>
          <cell r="JO170">
            <v>0</v>
          </cell>
          <cell r="JP170">
            <v>0</v>
          </cell>
          <cell r="JQ170">
            <v>0</v>
          </cell>
          <cell r="JR170">
            <v>0</v>
          </cell>
          <cell r="JS170">
            <v>0</v>
          </cell>
          <cell r="JT170">
            <v>0</v>
          </cell>
          <cell r="JU170">
            <v>0</v>
          </cell>
          <cell r="JV170">
            <v>0</v>
          </cell>
          <cell r="JW170">
            <v>0</v>
          </cell>
          <cell r="JX170">
            <v>0</v>
          </cell>
          <cell r="JY170">
            <v>0</v>
          </cell>
          <cell r="JZ170">
            <v>0</v>
          </cell>
          <cell r="KA170">
            <v>0</v>
          </cell>
          <cell r="KB170">
            <v>0</v>
          </cell>
          <cell r="KC170">
            <v>0</v>
          </cell>
          <cell r="KD170">
            <v>0</v>
          </cell>
          <cell r="KE170">
            <v>0</v>
          </cell>
          <cell r="KF170">
            <v>0</v>
          </cell>
          <cell r="KG170">
            <v>0</v>
          </cell>
          <cell r="KH170">
            <v>0</v>
          </cell>
          <cell r="KI170">
            <v>0</v>
          </cell>
          <cell r="KJ170">
            <v>0</v>
          </cell>
          <cell r="KK170">
            <v>0</v>
          </cell>
          <cell r="KL170">
            <v>0</v>
          </cell>
          <cell r="KM170">
            <v>0</v>
          </cell>
          <cell r="KN170">
            <v>0</v>
          </cell>
          <cell r="KO170">
            <v>0</v>
          </cell>
          <cell r="KP170">
            <v>0</v>
          </cell>
          <cell r="KQ170">
            <v>0</v>
          </cell>
          <cell r="KR170">
            <v>0</v>
          </cell>
          <cell r="KS170">
            <v>0</v>
          </cell>
          <cell r="KT170">
            <v>0</v>
          </cell>
          <cell r="KU170">
            <v>0</v>
          </cell>
          <cell r="KV170">
            <v>0</v>
          </cell>
          <cell r="KW170">
            <v>0</v>
          </cell>
          <cell r="KX170">
            <v>0</v>
          </cell>
          <cell r="KY170">
            <v>0</v>
          </cell>
          <cell r="KZ170">
            <v>0</v>
          </cell>
          <cell r="LA170">
            <v>0</v>
          </cell>
          <cell r="LB170">
            <v>0</v>
          </cell>
          <cell r="LC170">
            <v>0</v>
          </cell>
          <cell r="LD170">
            <v>0</v>
          </cell>
          <cell r="LE170">
            <v>0</v>
          </cell>
          <cell r="LF170">
            <v>0</v>
          </cell>
          <cell r="LG170">
            <v>0</v>
          </cell>
          <cell r="LH170">
            <v>0</v>
          </cell>
          <cell r="LI170">
            <v>0</v>
          </cell>
          <cell r="LJ170">
            <v>0</v>
          </cell>
          <cell r="LK170">
            <v>0</v>
          </cell>
          <cell r="LL170">
            <v>0</v>
          </cell>
          <cell r="LQ170" t="str">
            <v>нд</v>
          </cell>
          <cell r="LR170" t="str">
            <v>нд</v>
          </cell>
          <cell r="LS170" t="str">
            <v>нд</v>
          </cell>
          <cell r="LT170" t="str">
            <v>нд</v>
          </cell>
          <cell r="LU170" t="str">
            <v>нд</v>
          </cell>
          <cell r="LX170">
            <v>0</v>
          </cell>
          <cell r="LY170">
            <v>0</v>
          </cell>
          <cell r="LZ170">
            <v>0</v>
          </cell>
          <cell r="MA170">
            <v>0</v>
          </cell>
          <cell r="MB170">
            <v>0</v>
          </cell>
          <cell r="MC170">
            <v>0</v>
          </cell>
          <cell r="MD170">
            <v>0</v>
          </cell>
          <cell r="ME170">
            <v>0</v>
          </cell>
          <cell r="MF170">
            <v>0</v>
          </cell>
          <cell r="MG170">
            <v>0</v>
          </cell>
          <cell r="MH170">
            <v>0</v>
          </cell>
          <cell r="MI170">
            <v>0</v>
          </cell>
          <cell r="MJ170">
            <v>0</v>
          </cell>
          <cell r="MK170">
            <v>0</v>
          </cell>
          <cell r="ML170">
            <v>0</v>
          </cell>
          <cell r="MM170">
            <v>0</v>
          </cell>
          <cell r="MN170">
            <v>0</v>
          </cell>
          <cell r="MO170">
            <v>0</v>
          </cell>
          <cell r="MP170">
            <v>0</v>
          </cell>
          <cell r="MQ170">
            <v>0</v>
          </cell>
          <cell r="MR170">
            <v>0</v>
          </cell>
          <cell r="MS170">
            <v>0</v>
          </cell>
          <cell r="MT170">
            <v>0</v>
          </cell>
          <cell r="MU170">
            <v>0</v>
          </cell>
          <cell r="MV170">
            <v>0</v>
          </cell>
          <cell r="MW170">
            <v>0</v>
          </cell>
          <cell r="MX170">
            <v>0</v>
          </cell>
          <cell r="MY170">
            <v>0</v>
          </cell>
          <cell r="MZ170">
            <v>0</v>
          </cell>
          <cell r="NA170">
            <v>0</v>
          </cell>
          <cell r="NB170">
            <v>0</v>
          </cell>
          <cell r="NC170">
            <v>0</v>
          </cell>
          <cell r="ND170">
            <v>0</v>
          </cell>
          <cell r="NE170">
            <v>0</v>
          </cell>
          <cell r="NF170">
            <v>0</v>
          </cell>
          <cell r="NG170">
            <v>0</v>
          </cell>
          <cell r="NH170">
            <v>0</v>
          </cell>
          <cell r="NI170">
            <v>0</v>
          </cell>
          <cell r="NJ170">
            <v>0</v>
          </cell>
          <cell r="NK170">
            <v>0</v>
          </cell>
          <cell r="NL170">
            <v>0</v>
          </cell>
          <cell r="NM170">
            <v>0</v>
          </cell>
          <cell r="NN170">
            <v>0</v>
          </cell>
          <cell r="NO170">
            <v>0</v>
          </cell>
          <cell r="NP170">
            <v>0</v>
          </cell>
          <cell r="NQ170">
            <v>0</v>
          </cell>
          <cell r="NR170">
            <v>0</v>
          </cell>
          <cell r="NS170">
            <v>0</v>
          </cell>
          <cell r="NT170">
            <v>0</v>
          </cell>
          <cell r="NU170">
            <v>0</v>
          </cell>
          <cell r="NV170">
            <v>0</v>
          </cell>
          <cell r="NW170">
            <v>0</v>
          </cell>
          <cell r="NX170">
            <v>0</v>
          </cell>
          <cell r="NY170">
            <v>0</v>
          </cell>
          <cell r="NZ170">
            <v>0</v>
          </cell>
          <cell r="OA170">
            <v>0</v>
          </cell>
          <cell r="OB170">
            <v>0</v>
          </cell>
          <cell r="OC170">
            <v>0</v>
          </cell>
          <cell r="OD170">
            <v>0</v>
          </cell>
          <cell r="OE170">
            <v>0</v>
          </cell>
          <cell r="OF170">
            <v>0</v>
          </cell>
          <cell r="OG170">
            <v>0</v>
          </cell>
          <cell r="OH170">
            <v>0</v>
          </cell>
          <cell r="OI170">
            <v>0</v>
          </cell>
          <cell r="OJ170">
            <v>0</v>
          </cell>
          <cell r="OL170" t="e">
            <v>#N/A</v>
          </cell>
          <cell r="OM170" t="e">
            <v>#N/A</v>
          </cell>
          <cell r="ON170" t="e">
            <v>#N/A</v>
          </cell>
          <cell r="OO170" t="e">
            <v>#N/A</v>
          </cell>
          <cell r="OP170" t="e">
            <v>#N/A</v>
          </cell>
          <cell r="OT170" t="e">
            <v>#N/A</v>
          </cell>
          <cell r="OV170" t="e">
            <v>#N/A</v>
          </cell>
          <cell r="OW170" t="e">
            <v>#N/A</v>
          </cell>
          <cell r="OX170" t="e">
            <v>#N/A</v>
          </cell>
          <cell r="OY170" t="e">
            <v>#N/A</v>
          </cell>
          <cell r="OZ170" t="e">
            <v>#N/A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zoomScale="70" zoomScaleNormal="100" zoomScaleSheetLayoutView="70" workbookViewId="0">
      <selection activeCell="A13" sqref="A13:C13"/>
    </sheetView>
  </sheetViews>
  <sheetFormatPr defaultColWidth="9.140625" defaultRowHeight="15" x14ac:dyDescent="0.25"/>
  <cols>
    <col min="1" max="1" width="6.140625" style="51" customWidth="1"/>
    <col min="2" max="2" width="53.5703125" style="51" customWidth="1"/>
    <col min="3" max="3" width="91.42578125" style="51" customWidth="1"/>
    <col min="4" max="4" width="12" style="51" customWidth="1"/>
    <col min="5" max="5" width="14.42578125" style="51" customWidth="1"/>
    <col min="6" max="6" width="36.5703125" style="51" customWidth="1"/>
    <col min="7" max="7" width="20" style="51" customWidth="1"/>
    <col min="8" max="8" width="25.5703125" style="51" customWidth="1"/>
    <col min="9" max="9" width="16.42578125" style="51" customWidth="1"/>
    <col min="10" max="16384" width="9.140625" style="51"/>
  </cols>
  <sheetData>
    <row r="1" spans="1:22" s="2" customFormat="1" ht="18.75" customHeight="1" x14ac:dyDescent="0.2">
      <c r="A1" s="21"/>
      <c r="C1" s="22" t="s">
        <v>57</v>
      </c>
    </row>
    <row r="2" spans="1:22" s="2" customFormat="1" ht="18.75" customHeight="1" x14ac:dyDescent="0.3">
      <c r="A2" s="21"/>
      <c r="C2" s="23" t="s">
        <v>6</v>
      </c>
    </row>
    <row r="3" spans="1:22" s="2" customFormat="1" ht="18.75" x14ac:dyDescent="0.3">
      <c r="A3" s="24"/>
      <c r="C3" s="23" t="s">
        <v>56</v>
      </c>
    </row>
    <row r="4" spans="1:22" s="2" customFormat="1" ht="18.75" x14ac:dyDescent="0.3">
      <c r="A4" s="24"/>
      <c r="H4" s="23"/>
    </row>
    <row r="5" spans="1:22" s="2" customFormat="1" ht="15.75" x14ac:dyDescent="0.25">
      <c r="A5" s="198" t="str">
        <f>'[1]6.2. отчет'!$B$2</f>
        <v>Год раскрытия информации: 2025 год</v>
      </c>
      <c r="B5" s="198"/>
      <c r="C5" s="198"/>
      <c r="D5" s="19"/>
      <c r="E5" s="19"/>
      <c r="F5" s="19"/>
      <c r="G5" s="19"/>
      <c r="H5" s="19"/>
      <c r="I5" s="19"/>
      <c r="J5" s="19"/>
    </row>
    <row r="6" spans="1:22" s="2" customFormat="1" ht="18.75" x14ac:dyDescent="0.3">
      <c r="A6" s="24"/>
      <c r="H6" s="23"/>
    </row>
    <row r="7" spans="1:22" s="2" customFormat="1" ht="18.75" x14ac:dyDescent="0.2">
      <c r="A7" s="202" t="s">
        <v>5</v>
      </c>
      <c r="B7" s="202"/>
      <c r="C7" s="202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</row>
    <row r="8" spans="1:22" s="2" customFormat="1" ht="18.75" x14ac:dyDescent="0.2">
      <c r="A8" s="59"/>
      <c r="B8" s="59"/>
      <c r="C8" s="59"/>
      <c r="D8" s="59"/>
      <c r="E8" s="59"/>
      <c r="F8" s="59"/>
      <c r="G8" s="59"/>
      <c r="H8" s="59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</row>
    <row r="9" spans="1:22" s="2" customFormat="1" ht="18.75" x14ac:dyDescent="0.2">
      <c r="A9" s="203" t="s">
        <v>287</v>
      </c>
      <c r="B9" s="203"/>
      <c r="C9" s="203"/>
      <c r="D9" s="63"/>
      <c r="E9" s="63"/>
      <c r="F9" s="63"/>
      <c r="G9" s="63"/>
      <c r="H9" s="6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</row>
    <row r="10" spans="1:22" s="2" customFormat="1" ht="18.75" x14ac:dyDescent="0.2">
      <c r="A10" s="204" t="s">
        <v>4</v>
      </c>
      <c r="B10" s="204"/>
      <c r="C10" s="204"/>
      <c r="D10" s="64"/>
      <c r="E10" s="64"/>
      <c r="F10" s="64"/>
      <c r="G10" s="64"/>
      <c r="H10" s="64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</row>
    <row r="11" spans="1:22" s="2" customFormat="1" ht="18.75" x14ac:dyDescent="0.2">
      <c r="A11" s="59"/>
      <c r="B11" s="59"/>
      <c r="C11" s="59"/>
      <c r="D11" s="59"/>
      <c r="E11" s="59"/>
      <c r="F11" s="59"/>
      <c r="G11" s="59"/>
      <c r="H11" s="59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</row>
    <row r="12" spans="1:22" s="2" customFormat="1" ht="18.75" x14ac:dyDescent="0.2">
      <c r="A12" s="203" t="s">
        <v>497</v>
      </c>
      <c r="B12" s="203"/>
      <c r="C12" s="203"/>
      <c r="D12" s="63"/>
      <c r="E12" s="63"/>
      <c r="F12" s="63"/>
      <c r="G12" s="63"/>
      <c r="H12" s="6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</row>
    <row r="13" spans="1:22" s="2" customFormat="1" ht="18.75" x14ac:dyDescent="0.2">
      <c r="A13" s="204" t="s">
        <v>3</v>
      </c>
      <c r="B13" s="204"/>
      <c r="C13" s="204"/>
      <c r="D13" s="64"/>
      <c r="E13" s="64"/>
      <c r="F13" s="64"/>
      <c r="G13" s="64"/>
      <c r="H13" s="64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</row>
    <row r="14" spans="1:22" s="35" customFormat="1" ht="15.75" customHeight="1" x14ac:dyDescent="0.2">
      <c r="A14" s="60"/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</row>
    <row r="15" spans="1:22" s="36" customFormat="1" ht="101.25" customHeight="1" x14ac:dyDescent="0.2">
      <c r="A15" s="205" t="str">
        <f>VLOOKUP(A12,'[1]6.2. отчет'!$A:$C,3,0)</f>
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203"/>
      <c r="C15" s="20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</row>
    <row r="16" spans="1:22" s="36" customFormat="1" ht="15" customHeight="1" x14ac:dyDescent="0.2">
      <c r="A16" s="199" t="s">
        <v>2</v>
      </c>
      <c r="B16" s="199"/>
      <c r="C16" s="199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</row>
    <row r="17" spans="1:22" s="36" customFormat="1" ht="15" customHeight="1" x14ac:dyDescent="0.2">
      <c r="A17" s="65"/>
      <c r="B17" s="65"/>
      <c r="C17" s="65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</row>
    <row r="18" spans="1:22" s="36" customFormat="1" ht="15" customHeight="1" x14ac:dyDescent="0.2">
      <c r="A18" s="200" t="s">
        <v>279</v>
      </c>
      <c r="B18" s="201"/>
      <c r="C18" s="201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</row>
    <row r="19" spans="1:22" s="36" customFormat="1" ht="15" customHeight="1" x14ac:dyDescent="0.2">
      <c r="A19" s="67"/>
      <c r="B19" s="67"/>
      <c r="C19" s="67"/>
      <c r="D19" s="64"/>
      <c r="E19" s="64"/>
      <c r="F19" s="64"/>
      <c r="G19" s="64"/>
      <c r="H19" s="64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</row>
    <row r="20" spans="1:22" s="36" customFormat="1" ht="39.75" customHeight="1" x14ac:dyDescent="0.2">
      <c r="A20" s="68" t="s">
        <v>1</v>
      </c>
      <c r="B20" s="69" t="s">
        <v>55</v>
      </c>
      <c r="C20" s="70" t="s">
        <v>54</v>
      </c>
      <c r="D20" s="71"/>
      <c r="E20" s="71"/>
      <c r="F20" s="71"/>
      <c r="G20" s="71"/>
      <c r="H20" s="71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72"/>
      <c r="U20" s="72"/>
      <c r="V20" s="72"/>
    </row>
    <row r="21" spans="1:22" s="36" customFormat="1" ht="16.5" customHeight="1" x14ac:dyDescent="0.2">
      <c r="A21" s="70">
        <v>1</v>
      </c>
      <c r="B21" s="69">
        <v>2</v>
      </c>
      <c r="C21" s="70">
        <v>3</v>
      </c>
      <c r="D21" s="71"/>
      <c r="E21" s="71"/>
      <c r="F21" s="71"/>
      <c r="G21" s="71"/>
      <c r="H21" s="71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72"/>
      <c r="U21" s="72"/>
      <c r="V21" s="72"/>
    </row>
    <row r="22" spans="1:22" s="36" customFormat="1" ht="39" customHeight="1" x14ac:dyDescent="0.2">
      <c r="A22" s="54" t="s">
        <v>53</v>
      </c>
      <c r="B22" s="73" t="s">
        <v>171</v>
      </c>
      <c r="C22" s="56" t="s">
        <v>464</v>
      </c>
      <c r="D22" s="71"/>
      <c r="E22" s="71"/>
      <c r="F22" s="71"/>
      <c r="G22" s="71"/>
      <c r="H22" s="71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72"/>
      <c r="U22" s="72"/>
      <c r="V22" s="72"/>
    </row>
    <row r="23" spans="1:22" s="36" customFormat="1" ht="80.25" customHeight="1" x14ac:dyDescent="0.2">
      <c r="A23" s="54" t="s">
        <v>52</v>
      </c>
      <c r="B23" s="55" t="s">
        <v>445</v>
      </c>
      <c r="C23" s="56" t="s">
        <v>465</v>
      </c>
      <c r="D23" s="71"/>
      <c r="E23" s="71"/>
      <c r="F23" s="71"/>
      <c r="G23" s="71"/>
      <c r="H23" s="71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72"/>
      <c r="U23" s="72"/>
      <c r="V23" s="72"/>
    </row>
    <row r="24" spans="1:22" s="36" customFormat="1" ht="22.5" customHeight="1" x14ac:dyDescent="0.2">
      <c r="A24" s="195"/>
      <c r="B24" s="196"/>
      <c r="C24" s="197"/>
      <c r="D24" s="71"/>
      <c r="E24" s="71"/>
      <c r="F24" s="71"/>
      <c r="G24" s="71"/>
      <c r="H24" s="71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72"/>
      <c r="U24" s="72"/>
      <c r="V24" s="72"/>
    </row>
    <row r="25" spans="1:22" s="36" customFormat="1" ht="58.5" customHeight="1" x14ac:dyDescent="0.2">
      <c r="A25" s="54" t="s">
        <v>51</v>
      </c>
      <c r="B25" s="56" t="s">
        <v>252</v>
      </c>
      <c r="C25" s="68" t="s">
        <v>466</v>
      </c>
      <c r="D25" s="71"/>
      <c r="E25" s="71"/>
      <c r="F25" s="71"/>
      <c r="G25" s="71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72"/>
      <c r="T25" s="72"/>
      <c r="U25" s="72"/>
      <c r="V25" s="72"/>
    </row>
    <row r="26" spans="1:22" s="36" customFormat="1" ht="42.75" customHeight="1" x14ac:dyDescent="0.2">
      <c r="A26" s="54" t="s">
        <v>50</v>
      </c>
      <c r="B26" s="56" t="s">
        <v>63</v>
      </c>
      <c r="C26" s="68" t="s">
        <v>467</v>
      </c>
      <c r="D26" s="71"/>
      <c r="E26" s="71"/>
      <c r="F26" s="71"/>
      <c r="G26" s="71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72"/>
      <c r="T26" s="72"/>
      <c r="U26" s="72"/>
      <c r="V26" s="72"/>
    </row>
    <row r="27" spans="1:22" s="36" customFormat="1" ht="51.75" customHeight="1" x14ac:dyDescent="0.2">
      <c r="A27" s="54" t="s">
        <v>48</v>
      </c>
      <c r="B27" s="56" t="s">
        <v>62</v>
      </c>
      <c r="C27" s="56" t="s">
        <v>468</v>
      </c>
      <c r="D27" s="71"/>
      <c r="E27" s="71"/>
      <c r="F27" s="71"/>
      <c r="G27" s="71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72"/>
      <c r="T27" s="72"/>
      <c r="U27" s="72"/>
      <c r="V27" s="72"/>
    </row>
    <row r="28" spans="1:22" s="36" customFormat="1" ht="42.75" customHeight="1" x14ac:dyDescent="0.2">
      <c r="A28" s="54" t="s">
        <v>47</v>
      </c>
      <c r="B28" s="56" t="s">
        <v>253</v>
      </c>
      <c r="C28" s="56" t="s">
        <v>288</v>
      </c>
      <c r="D28" s="71"/>
      <c r="E28" s="71"/>
      <c r="F28" s="71"/>
      <c r="G28" s="71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72"/>
      <c r="T28" s="72"/>
      <c r="U28" s="72"/>
      <c r="V28" s="72"/>
    </row>
    <row r="29" spans="1:22" s="36" customFormat="1" ht="51.75" customHeight="1" x14ac:dyDescent="0.2">
      <c r="A29" s="54" t="s">
        <v>45</v>
      </c>
      <c r="B29" s="56" t="s">
        <v>254</v>
      </c>
      <c r="C29" s="56" t="s">
        <v>288</v>
      </c>
      <c r="D29" s="71"/>
      <c r="E29" s="71"/>
      <c r="F29" s="71"/>
      <c r="G29" s="71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72"/>
      <c r="T29" s="72"/>
      <c r="U29" s="72"/>
      <c r="V29" s="72"/>
    </row>
    <row r="30" spans="1:22" s="36" customFormat="1" ht="51.75" customHeight="1" x14ac:dyDescent="0.2">
      <c r="A30" s="54" t="s">
        <v>43</v>
      </c>
      <c r="B30" s="56" t="s">
        <v>255</v>
      </c>
      <c r="C30" s="56" t="s">
        <v>288</v>
      </c>
      <c r="D30" s="71"/>
      <c r="E30" s="71"/>
      <c r="F30" s="71"/>
      <c r="G30" s="71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72"/>
      <c r="T30" s="72"/>
      <c r="U30" s="72"/>
      <c r="V30" s="72"/>
    </row>
    <row r="31" spans="1:22" s="36" customFormat="1" ht="51.75" customHeight="1" x14ac:dyDescent="0.2">
      <c r="A31" s="54" t="s">
        <v>61</v>
      </c>
      <c r="B31" s="56" t="s">
        <v>256</v>
      </c>
      <c r="C31" s="56" t="s">
        <v>288</v>
      </c>
      <c r="D31" s="71"/>
      <c r="E31" s="71"/>
      <c r="F31" s="71"/>
      <c r="G31" s="71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72"/>
      <c r="T31" s="72"/>
      <c r="U31" s="72"/>
      <c r="V31" s="72"/>
    </row>
    <row r="32" spans="1:22" s="36" customFormat="1" ht="51.75" customHeight="1" x14ac:dyDescent="0.2">
      <c r="A32" s="54" t="s">
        <v>59</v>
      </c>
      <c r="B32" s="56" t="s">
        <v>257</v>
      </c>
      <c r="C32" s="56" t="s">
        <v>288</v>
      </c>
      <c r="D32" s="71"/>
      <c r="E32" s="71"/>
      <c r="F32" s="71"/>
      <c r="G32" s="71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72"/>
      <c r="T32" s="72"/>
      <c r="U32" s="72"/>
      <c r="V32" s="72"/>
    </row>
    <row r="33" spans="1:22" s="36" customFormat="1" ht="101.25" customHeight="1" x14ac:dyDescent="0.2">
      <c r="A33" s="54" t="s">
        <v>58</v>
      </c>
      <c r="B33" s="56" t="s">
        <v>258</v>
      </c>
      <c r="C33" s="56" t="s">
        <v>469</v>
      </c>
      <c r="D33" s="71"/>
      <c r="E33" s="71"/>
      <c r="F33" s="71"/>
      <c r="G33" s="71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72"/>
      <c r="T33" s="72"/>
      <c r="U33" s="72"/>
      <c r="V33" s="72"/>
    </row>
    <row r="34" spans="1:22" ht="111" customHeight="1" x14ac:dyDescent="0.25">
      <c r="A34" s="54" t="s">
        <v>267</v>
      </c>
      <c r="B34" s="56" t="s">
        <v>259</v>
      </c>
      <c r="C34" s="56" t="s">
        <v>447</v>
      </c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</row>
    <row r="35" spans="1:22" ht="58.5" customHeight="1" x14ac:dyDescent="0.25">
      <c r="A35" s="54" t="s">
        <v>262</v>
      </c>
      <c r="B35" s="56" t="s">
        <v>60</v>
      </c>
      <c r="C35" s="56" t="s">
        <v>288</v>
      </c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</row>
    <row r="36" spans="1:22" ht="51.75" customHeight="1" x14ac:dyDescent="0.25">
      <c r="A36" s="54" t="s">
        <v>268</v>
      </c>
      <c r="B36" s="56" t="s">
        <v>260</v>
      </c>
      <c r="C36" s="56" t="s">
        <v>447</v>
      </c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</row>
    <row r="37" spans="1:22" ht="43.5" customHeight="1" x14ac:dyDescent="0.25">
      <c r="A37" s="54" t="s">
        <v>263</v>
      </c>
      <c r="B37" s="56" t="s">
        <v>261</v>
      </c>
      <c r="C37" s="56" t="s">
        <v>447</v>
      </c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</row>
    <row r="38" spans="1:22" ht="43.5" customHeight="1" x14ac:dyDescent="0.25">
      <c r="A38" s="54" t="s">
        <v>269</v>
      </c>
      <c r="B38" s="56" t="s">
        <v>167</v>
      </c>
      <c r="C38" s="56" t="s">
        <v>288</v>
      </c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</row>
    <row r="39" spans="1:22" ht="23.25" customHeight="1" x14ac:dyDescent="0.25">
      <c r="A39" s="195"/>
      <c r="B39" s="196"/>
      <c r="C39" s="197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</row>
    <row r="40" spans="1:22" ht="63" x14ac:dyDescent="0.25">
      <c r="A40" s="54" t="s">
        <v>264</v>
      </c>
      <c r="B40" s="56" t="s">
        <v>444</v>
      </c>
      <c r="C40" s="68" t="s">
        <v>300</v>
      </c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</row>
    <row r="41" spans="1:22" ht="94.5" x14ac:dyDescent="0.25">
      <c r="A41" s="28" t="s">
        <v>270</v>
      </c>
      <c r="B41" s="18" t="s">
        <v>301</v>
      </c>
      <c r="C41" s="68" t="s">
        <v>288</v>
      </c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</row>
    <row r="42" spans="1:22" ht="78.75" x14ac:dyDescent="0.25">
      <c r="A42" s="28" t="s">
        <v>265</v>
      </c>
      <c r="B42" s="18" t="s">
        <v>302</v>
      </c>
      <c r="C42" s="68" t="s">
        <v>470</v>
      </c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</row>
    <row r="43" spans="1:22" ht="179.25" customHeight="1" x14ac:dyDescent="0.25">
      <c r="A43" s="28" t="s">
        <v>272</v>
      </c>
      <c r="B43" s="18" t="s">
        <v>303</v>
      </c>
      <c r="C43" s="68" t="s">
        <v>288</v>
      </c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</row>
    <row r="44" spans="1:22" ht="95.25" customHeight="1" x14ac:dyDescent="0.25">
      <c r="A44" s="28" t="s">
        <v>266</v>
      </c>
      <c r="B44" s="18" t="s">
        <v>304</v>
      </c>
      <c r="C44" s="68" t="s">
        <v>288</v>
      </c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</row>
    <row r="45" spans="1:22" ht="82.5" customHeight="1" x14ac:dyDescent="0.25">
      <c r="A45" s="28" t="s">
        <v>305</v>
      </c>
      <c r="B45" s="18" t="s">
        <v>306</v>
      </c>
      <c r="C45" s="68" t="s">
        <v>288</v>
      </c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</row>
    <row r="46" spans="1:22" ht="95.25" customHeight="1" x14ac:dyDescent="0.25">
      <c r="A46" s="28" t="s">
        <v>307</v>
      </c>
      <c r="B46" s="18" t="s">
        <v>280</v>
      </c>
      <c r="C46" s="68" t="s">
        <v>471</v>
      </c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</row>
    <row r="47" spans="1:22" ht="22.5" customHeight="1" x14ac:dyDescent="0.25">
      <c r="A47" s="28"/>
      <c r="B47" s="18"/>
      <c r="C47" s="29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</row>
    <row r="48" spans="1:22" ht="75.75" customHeight="1" x14ac:dyDescent="0.25">
      <c r="A48" s="28" t="s">
        <v>442</v>
      </c>
      <c r="B48" s="18" t="s">
        <v>284</v>
      </c>
      <c r="C48" s="155" t="str">
        <f>'6.2. Паспорт фин осв ввод'!C24</f>
        <v>нд</v>
      </c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</row>
    <row r="49" spans="1:22" ht="71.25" customHeight="1" x14ac:dyDescent="0.25">
      <c r="A49" s="28" t="s">
        <v>443</v>
      </c>
      <c r="B49" s="18" t="s">
        <v>285</v>
      </c>
      <c r="C49" s="155" t="str">
        <f>'6.2. Паспорт фин осв ввод'!C30</f>
        <v>нд</v>
      </c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</row>
    <row r="50" spans="1:22" x14ac:dyDescent="0.25">
      <c r="A50" s="74"/>
      <c r="B50" s="74"/>
      <c r="C50" s="74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</row>
    <row r="51" spans="1:22" x14ac:dyDescent="0.25">
      <c r="A51" s="74"/>
      <c r="B51" s="74"/>
      <c r="C51" s="74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</row>
    <row r="52" spans="1:22" x14ac:dyDescent="0.25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</row>
    <row r="53" spans="1:22" x14ac:dyDescent="0.25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</row>
    <row r="54" spans="1:22" x14ac:dyDescent="0.25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</row>
    <row r="55" spans="1:22" x14ac:dyDescent="0.25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</row>
    <row r="56" spans="1:22" x14ac:dyDescent="0.25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</row>
    <row r="57" spans="1:22" x14ac:dyDescent="0.25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</row>
    <row r="58" spans="1:22" x14ac:dyDescent="0.25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</row>
    <row r="59" spans="1:22" x14ac:dyDescent="0.25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</row>
    <row r="60" spans="1:22" x14ac:dyDescent="0.25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</row>
    <row r="61" spans="1:22" x14ac:dyDescent="0.25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</row>
    <row r="62" spans="1:22" x14ac:dyDescent="0.25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</row>
    <row r="63" spans="1:22" x14ac:dyDescent="0.25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</row>
    <row r="64" spans="1:22" x14ac:dyDescent="0.25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</row>
    <row r="65" spans="1:22" x14ac:dyDescent="0.25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</row>
    <row r="66" spans="1:22" x14ac:dyDescent="0.25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</row>
    <row r="67" spans="1:22" x14ac:dyDescent="0.25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</row>
    <row r="68" spans="1:22" x14ac:dyDescent="0.25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</row>
    <row r="69" spans="1:22" x14ac:dyDescent="0.25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</row>
    <row r="70" spans="1:22" x14ac:dyDescent="0.25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</row>
    <row r="71" spans="1:22" x14ac:dyDescent="0.25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</row>
    <row r="72" spans="1:22" x14ac:dyDescent="0.25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</row>
    <row r="73" spans="1:22" x14ac:dyDescent="0.25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</row>
    <row r="74" spans="1:22" x14ac:dyDescent="0.25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</row>
    <row r="75" spans="1:22" x14ac:dyDescent="0.25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</row>
    <row r="76" spans="1:22" x14ac:dyDescent="0.25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</row>
    <row r="77" spans="1:22" x14ac:dyDescent="0.25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</row>
    <row r="78" spans="1:22" x14ac:dyDescent="0.25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</row>
    <row r="79" spans="1:22" x14ac:dyDescent="0.25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</row>
    <row r="80" spans="1:22" x14ac:dyDescent="0.25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</row>
    <row r="81" spans="1:22" x14ac:dyDescent="0.25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</row>
    <row r="82" spans="1:22" x14ac:dyDescent="0.25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</row>
    <row r="83" spans="1:22" x14ac:dyDescent="0.25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</row>
    <row r="84" spans="1:22" x14ac:dyDescent="0.25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</row>
    <row r="85" spans="1:22" x14ac:dyDescent="0.25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</row>
    <row r="86" spans="1:22" x14ac:dyDescent="0.25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</row>
    <row r="87" spans="1:22" x14ac:dyDescent="0.25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</row>
    <row r="88" spans="1:22" x14ac:dyDescent="0.25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</row>
    <row r="89" spans="1:22" x14ac:dyDescent="0.25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</row>
    <row r="90" spans="1:22" x14ac:dyDescent="0.25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</row>
    <row r="91" spans="1:22" x14ac:dyDescent="0.25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</row>
    <row r="92" spans="1:22" x14ac:dyDescent="0.25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</row>
    <row r="93" spans="1:22" x14ac:dyDescent="0.25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</row>
    <row r="94" spans="1:22" x14ac:dyDescent="0.25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</row>
    <row r="95" spans="1:22" x14ac:dyDescent="0.25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</row>
    <row r="96" spans="1:22" x14ac:dyDescent="0.25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</row>
    <row r="97" spans="1:22" x14ac:dyDescent="0.25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</row>
    <row r="98" spans="1:22" x14ac:dyDescent="0.25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</row>
    <row r="99" spans="1:22" x14ac:dyDescent="0.25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</row>
    <row r="100" spans="1:22" x14ac:dyDescent="0.25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</row>
    <row r="101" spans="1:22" x14ac:dyDescent="0.25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</row>
    <row r="102" spans="1:22" x14ac:dyDescent="0.25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</row>
    <row r="103" spans="1:22" x14ac:dyDescent="0.25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</row>
    <row r="104" spans="1:22" x14ac:dyDescent="0.25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</row>
    <row r="105" spans="1:22" x14ac:dyDescent="0.25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</row>
    <row r="106" spans="1:22" x14ac:dyDescent="0.25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</row>
    <row r="107" spans="1:22" x14ac:dyDescent="0.25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</row>
    <row r="108" spans="1:22" x14ac:dyDescent="0.25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</row>
    <row r="109" spans="1:22" x14ac:dyDescent="0.25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</row>
    <row r="110" spans="1:22" x14ac:dyDescent="0.25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</row>
    <row r="111" spans="1:22" x14ac:dyDescent="0.25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</row>
    <row r="112" spans="1:22" x14ac:dyDescent="0.25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</row>
    <row r="113" spans="1:22" x14ac:dyDescent="0.25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</row>
    <row r="114" spans="1:22" x14ac:dyDescent="0.25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</row>
    <row r="115" spans="1:22" x14ac:dyDescent="0.25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</row>
    <row r="116" spans="1:22" x14ac:dyDescent="0.25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</row>
    <row r="117" spans="1:22" x14ac:dyDescent="0.25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</row>
    <row r="118" spans="1:22" x14ac:dyDescent="0.25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</row>
    <row r="119" spans="1:22" x14ac:dyDescent="0.25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</row>
    <row r="120" spans="1:22" x14ac:dyDescent="0.25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</row>
    <row r="121" spans="1:22" x14ac:dyDescent="0.25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</row>
    <row r="122" spans="1:22" x14ac:dyDescent="0.25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</row>
    <row r="123" spans="1:22" x14ac:dyDescent="0.25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</row>
    <row r="124" spans="1:22" x14ac:dyDescent="0.25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</row>
    <row r="125" spans="1:22" x14ac:dyDescent="0.25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</row>
    <row r="126" spans="1:22" x14ac:dyDescent="0.25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</row>
    <row r="127" spans="1:22" x14ac:dyDescent="0.25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</row>
    <row r="128" spans="1:22" x14ac:dyDescent="0.25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</row>
    <row r="129" spans="1:22" x14ac:dyDescent="0.25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</row>
    <row r="130" spans="1:22" x14ac:dyDescent="0.25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</row>
    <row r="131" spans="1:22" x14ac:dyDescent="0.25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</row>
    <row r="132" spans="1:22" x14ac:dyDescent="0.25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</row>
    <row r="133" spans="1:22" x14ac:dyDescent="0.25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</row>
    <row r="134" spans="1:22" x14ac:dyDescent="0.25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</row>
    <row r="135" spans="1:22" x14ac:dyDescent="0.25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</row>
    <row r="136" spans="1:22" x14ac:dyDescent="0.25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</row>
    <row r="137" spans="1:22" x14ac:dyDescent="0.25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</row>
    <row r="138" spans="1:22" x14ac:dyDescent="0.25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</row>
    <row r="139" spans="1:22" x14ac:dyDescent="0.25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</row>
    <row r="140" spans="1:22" x14ac:dyDescent="0.25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</row>
    <row r="141" spans="1:22" x14ac:dyDescent="0.25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</row>
    <row r="142" spans="1:22" x14ac:dyDescent="0.25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</row>
    <row r="143" spans="1:22" x14ac:dyDescent="0.25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</row>
    <row r="144" spans="1:22" x14ac:dyDescent="0.25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</row>
    <row r="145" spans="1:22" x14ac:dyDescent="0.25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</row>
    <row r="146" spans="1:22" x14ac:dyDescent="0.25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</row>
    <row r="147" spans="1:22" x14ac:dyDescent="0.25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</row>
    <row r="148" spans="1:22" x14ac:dyDescent="0.25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</row>
    <row r="149" spans="1:22" x14ac:dyDescent="0.25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</row>
    <row r="150" spans="1:22" x14ac:dyDescent="0.25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</row>
    <row r="151" spans="1:22" x14ac:dyDescent="0.25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</row>
    <row r="152" spans="1:22" x14ac:dyDescent="0.25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</row>
    <row r="153" spans="1:22" x14ac:dyDescent="0.25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</row>
    <row r="154" spans="1:22" x14ac:dyDescent="0.25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</row>
    <row r="155" spans="1:22" x14ac:dyDescent="0.25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</row>
    <row r="156" spans="1:22" x14ac:dyDescent="0.25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</row>
    <row r="157" spans="1:22" x14ac:dyDescent="0.25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</row>
    <row r="158" spans="1:22" x14ac:dyDescent="0.25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</row>
    <row r="159" spans="1:22" x14ac:dyDescent="0.25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</row>
    <row r="160" spans="1:22" x14ac:dyDescent="0.25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</row>
    <row r="161" spans="1:22" x14ac:dyDescent="0.25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</row>
    <row r="162" spans="1:22" x14ac:dyDescent="0.25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</row>
    <row r="163" spans="1:22" x14ac:dyDescent="0.25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</row>
    <row r="164" spans="1:22" x14ac:dyDescent="0.25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</row>
    <row r="165" spans="1:22" x14ac:dyDescent="0.25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</row>
    <row r="166" spans="1:22" x14ac:dyDescent="0.25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</row>
    <row r="167" spans="1:22" x14ac:dyDescent="0.25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</row>
    <row r="168" spans="1:22" x14ac:dyDescent="0.25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</row>
    <row r="169" spans="1:22" x14ac:dyDescent="0.25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</row>
    <row r="170" spans="1:22" x14ac:dyDescent="0.25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</row>
    <row r="171" spans="1:22" x14ac:dyDescent="0.25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</row>
    <row r="172" spans="1:22" x14ac:dyDescent="0.25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</row>
    <row r="173" spans="1:22" x14ac:dyDescent="0.25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</row>
    <row r="174" spans="1:22" x14ac:dyDescent="0.25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</row>
    <row r="175" spans="1:22" x14ac:dyDescent="0.25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</row>
    <row r="176" spans="1:22" x14ac:dyDescent="0.25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</row>
    <row r="177" spans="1:22" x14ac:dyDescent="0.25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</row>
    <row r="178" spans="1:22" x14ac:dyDescent="0.25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</row>
    <row r="179" spans="1:22" x14ac:dyDescent="0.25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</row>
    <row r="180" spans="1:22" x14ac:dyDescent="0.25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</row>
    <row r="181" spans="1:22" x14ac:dyDescent="0.25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</row>
    <row r="182" spans="1:22" x14ac:dyDescent="0.25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</row>
    <row r="183" spans="1:22" x14ac:dyDescent="0.25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</row>
    <row r="184" spans="1:22" x14ac:dyDescent="0.25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</row>
    <row r="185" spans="1:22" x14ac:dyDescent="0.25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</row>
    <row r="186" spans="1:22" x14ac:dyDescent="0.25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</row>
    <row r="187" spans="1:22" x14ac:dyDescent="0.25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</row>
    <row r="188" spans="1:22" x14ac:dyDescent="0.25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</row>
    <row r="189" spans="1:22" x14ac:dyDescent="0.25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</row>
    <row r="190" spans="1:22" x14ac:dyDescent="0.25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</row>
    <row r="191" spans="1:22" x14ac:dyDescent="0.25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</row>
    <row r="192" spans="1:22" x14ac:dyDescent="0.25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</row>
    <row r="193" spans="1:22" x14ac:dyDescent="0.25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</row>
    <row r="194" spans="1:22" x14ac:dyDescent="0.25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</row>
    <row r="195" spans="1:22" x14ac:dyDescent="0.25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</row>
    <row r="196" spans="1:22" x14ac:dyDescent="0.25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</row>
    <row r="197" spans="1:22" x14ac:dyDescent="0.25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</row>
    <row r="198" spans="1:22" x14ac:dyDescent="0.25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</row>
    <row r="199" spans="1:22" x14ac:dyDescent="0.25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</row>
    <row r="200" spans="1:22" x14ac:dyDescent="0.25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</row>
    <row r="201" spans="1:22" x14ac:dyDescent="0.25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</row>
    <row r="202" spans="1:22" x14ac:dyDescent="0.25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</row>
    <row r="203" spans="1:22" x14ac:dyDescent="0.25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</row>
    <row r="204" spans="1:22" x14ac:dyDescent="0.25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</row>
    <row r="205" spans="1:22" x14ac:dyDescent="0.25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</row>
    <row r="206" spans="1:22" x14ac:dyDescent="0.25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</row>
    <row r="207" spans="1:22" x14ac:dyDescent="0.25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</row>
    <row r="208" spans="1:22" x14ac:dyDescent="0.25">
      <c r="A208" s="50"/>
      <c r="B208" s="50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</row>
    <row r="209" spans="1:22" x14ac:dyDescent="0.25">
      <c r="A209" s="50"/>
      <c r="B209" s="50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</row>
    <row r="210" spans="1:22" x14ac:dyDescent="0.25">
      <c r="A210" s="50"/>
      <c r="B210" s="50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</row>
    <row r="211" spans="1:22" x14ac:dyDescent="0.25">
      <c r="A211" s="50"/>
      <c r="B211" s="50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</row>
    <row r="212" spans="1:22" x14ac:dyDescent="0.25">
      <c r="A212" s="50"/>
      <c r="B212" s="50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</row>
    <row r="213" spans="1:22" x14ac:dyDescent="0.25">
      <c r="A213" s="50"/>
      <c r="B213" s="50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</row>
    <row r="214" spans="1:22" x14ac:dyDescent="0.25">
      <c r="A214" s="50"/>
      <c r="B214" s="50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</row>
    <row r="215" spans="1:22" x14ac:dyDescent="0.25">
      <c r="A215" s="50"/>
      <c r="B215" s="50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</row>
    <row r="216" spans="1:22" x14ac:dyDescent="0.25">
      <c r="A216" s="50"/>
      <c r="B216" s="50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</row>
    <row r="217" spans="1:22" x14ac:dyDescent="0.25">
      <c r="A217" s="50"/>
      <c r="B217" s="50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</row>
    <row r="218" spans="1:22" x14ac:dyDescent="0.25">
      <c r="A218" s="50"/>
      <c r="B218" s="50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</row>
    <row r="219" spans="1:22" x14ac:dyDescent="0.25">
      <c r="A219" s="50"/>
      <c r="B219" s="50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</row>
    <row r="220" spans="1:22" x14ac:dyDescent="0.25">
      <c r="A220" s="50"/>
      <c r="B220" s="50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</row>
    <row r="221" spans="1:22" x14ac:dyDescent="0.25">
      <c r="A221" s="50"/>
      <c r="B221" s="50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</row>
    <row r="222" spans="1:22" x14ac:dyDescent="0.25">
      <c r="A222" s="50"/>
      <c r="B222" s="50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</row>
    <row r="223" spans="1:22" x14ac:dyDescent="0.25">
      <c r="A223" s="50"/>
      <c r="B223" s="50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</row>
    <row r="224" spans="1:22" x14ac:dyDescent="0.25">
      <c r="A224" s="50"/>
      <c r="B224" s="50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</row>
    <row r="225" spans="1:22" x14ac:dyDescent="0.25">
      <c r="A225" s="50"/>
      <c r="B225" s="50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</row>
    <row r="226" spans="1:22" x14ac:dyDescent="0.25">
      <c r="A226" s="50"/>
      <c r="B226" s="50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</row>
    <row r="227" spans="1:22" x14ac:dyDescent="0.25">
      <c r="A227" s="50"/>
      <c r="B227" s="50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</row>
    <row r="228" spans="1:22" x14ac:dyDescent="0.25">
      <c r="A228" s="50"/>
      <c r="B228" s="50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</row>
    <row r="229" spans="1:22" x14ac:dyDescent="0.25">
      <c r="A229" s="50"/>
      <c r="B229" s="50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</row>
    <row r="230" spans="1:22" x14ac:dyDescent="0.25">
      <c r="A230" s="50"/>
      <c r="B230" s="50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</row>
    <row r="231" spans="1:22" x14ac:dyDescent="0.25">
      <c r="A231" s="50"/>
      <c r="B231" s="50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</row>
    <row r="232" spans="1:22" x14ac:dyDescent="0.25">
      <c r="A232" s="50"/>
      <c r="B232" s="50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</row>
    <row r="233" spans="1:22" x14ac:dyDescent="0.25">
      <c r="A233" s="50"/>
      <c r="B233" s="50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</row>
    <row r="234" spans="1:22" x14ac:dyDescent="0.25">
      <c r="A234" s="50"/>
      <c r="B234" s="50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</row>
    <row r="235" spans="1:22" x14ac:dyDescent="0.25">
      <c r="A235" s="50"/>
      <c r="B235" s="50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</row>
    <row r="236" spans="1:22" x14ac:dyDescent="0.25">
      <c r="A236" s="50"/>
      <c r="B236" s="50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</row>
    <row r="237" spans="1:22" x14ac:dyDescent="0.25">
      <c r="A237" s="50"/>
      <c r="B237" s="50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</row>
    <row r="238" spans="1:22" x14ac:dyDescent="0.25">
      <c r="A238" s="50"/>
      <c r="B238" s="50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</row>
    <row r="239" spans="1:22" x14ac:dyDescent="0.25">
      <c r="A239" s="50"/>
      <c r="B239" s="50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</row>
    <row r="240" spans="1:22" x14ac:dyDescent="0.25">
      <c r="A240" s="50"/>
      <c r="B240" s="50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</row>
    <row r="241" spans="1:22" x14ac:dyDescent="0.25">
      <c r="A241" s="50"/>
      <c r="B241" s="50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</row>
    <row r="242" spans="1:22" x14ac:dyDescent="0.25">
      <c r="A242" s="50"/>
      <c r="B242" s="50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</row>
    <row r="243" spans="1:22" x14ac:dyDescent="0.25">
      <c r="A243" s="50"/>
      <c r="B243" s="50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</row>
    <row r="244" spans="1:22" x14ac:dyDescent="0.25">
      <c r="A244" s="50"/>
      <c r="B244" s="50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</row>
    <row r="245" spans="1:22" x14ac:dyDescent="0.25">
      <c r="A245" s="50"/>
      <c r="B245" s="50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</row>
    <row r="246" spans="1:22" x14ac:dyDescent="0.25">
      <c r="A246" s="50"/>
      <c r="B246" s="50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</row>
    <row r="247" spans="1:22" x14ac:dyDescent="0.25">
      <c r="A247" s="50"/>
      <c r="B247" s="50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</row>
    <row r="248" spans="1:22" x14ac:dyDescent="0.25">
      <c r="A248" s="50"/>
      <c r="B248" s="50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</row>
    <row r="249" spans="1:22" x14ac:dyDescent="0.25">
      <c r="A249" s="50"/>
      <c r="B249" s="50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</row>
    <row r="250" spans="1:22" x14ac:dyDescent="0.25">
      <c r="A250" s="50"/>
      <c r="B250" s="50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</row>
    <row r="251" spans="1:22" x14ac:dyDescent="0.25">
      <c r="A251" s="50"/>
      <c r="B251" s="50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</row>
    <row r="252" spans="1:22" x14ac:dyDescent="0.25">
      <c r="A252" s="50"/>
      <c r="B252" s="50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</row>
    <row r="253" spans="1:22" x14ac:dyDescent="0.25">
      <c r="A253" s="50"/>
      <c r="B253" s="50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</row>
    <row r="254" spans="1:22" x14ac:dyDescent="0.25">
      <c r="A254" s="50"/>
      <c r="B254" s="50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</row>
    <row r="255" spans="1:22" x14ac:dyDescent="0.25">
      <c r="A255" s="50"/>
      <c r="B255" s="50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</row>
    <row r="256" spans="1:22" x14ac:dyDescent="0.25">
      <c r="A256" s="50"/>
      <c r="B256" s="50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</row>
    <row r="257" spans="1:22" x14ac:dyDescent="0.25">
      <c r="A257" s="50"/>
      <c r="B257" s="50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</row>
    <row r="258" spans="1:22" x14ac:dyDescent="0.25">
      <c r="A258" s="50"/>
      <c r="B258" s="50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</row>
    <row r="259" spans="1:22" x14ac:dyDescent="0.25">
      <c r="A259" s="50"/>
      <c r="B259" s="50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</row>
    <row r="260" spans="1:22" x14ac:dyDescent="0.25">
      <c r="A260" s="50"/>
      <c r="B260" s="50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</row>
    <row r="261" spans="1:22" x14ac:dyDescent="0.25">
      <c r="A261" s="50"/>
      <c r="B261" s="50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</row>
    <row r="262" spans="1:22" x14ac:dyDescent="0.25">
      <c r="A262" s="50"/>
      <c r="B262" s="50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</row>
    <row r="263" spans="1:22" x14ac:dyDescent="0.25">
      <c r="A263" s="50"/>
      <c r="B263" s="50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</row>
    <row r="264" spans="1:22" x14ac:dyDescent="0.25">
      <c r="A264" s="50"/>
      <c r="B264" s="50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</row>
    <row r="265" spans="1:22" x14ac:dyDescent="0.25">
      <c r="A265" s="50"/>
      <c r="B265" s="50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</row>
    <row r="266" spans="1:22" x14ac:dyDescent="0.25">
      <c r="A266" s="50"/>
      <c r="B266" s="50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</row>
    <row r="267" spans="1:22" x14ac:dyDescent="0.25">
      <c r="A267" s="50"/>
      <c r="B267" s="50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</row>
    <row r="268" spans="1:22" x14ac:dyDescent="0.25">
      <c r="A268" s="50"/>
      <c r="B268" s="50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</row>
    <row r="269" spans="1:22" x14ac:dyDescent="0.25">
      <c r="A269" s="50"/>
      <c r="B269" s="50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</row>
    <row r="270" spans="1:22" x14ac:dyDescent="0.25">
      <c r="A270" s="50"/>
      <c r="B270" s="50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</row>
    <row r="271" spans="1:22" x14ac:dyDescent="0.25">
      <c r="A271" s="50"/>
      <c r="B271" s="50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</row>
    <row r="272" spans="1:22" x14ac:dyDescent="0.25">
      <c r="A272" s="50"/>
      <c r="B272" s="50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</row>
    <row r="273" spans="1:22" x14ac:dyDescent="0.25">
      <c r="A273" s="50"/>
      <c r="B273" s="50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</row>
    <row r="274" spans="1:22" x14ac:dyDescent="0.25">
      <c r="A274" s="50"/>
      <c r="B274" s="50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</row>
    <row r="275" spans="1:22" x14ac:dyDescent="0.25">
      <c r="A275" s="50"/>
      <c r="B275" s="50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</row>
    <row r="276" spans="1:22" x14ac:dyDescent="0.25">
      <c r="A276" s="50"/>
      <c r="B276" s="50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</row>
    <row r="277" spans="1:22" x14ac:dyDescent="0.25">
      <c r="A277" s="50"/>
      <c r="B277" s="50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</row>
    <row r="278" spans="1:22" x14ac:dyDescent="0.25">
      <c r="A278" s="50"/>
      <c r="B278" s="50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</row>
    <row r="279" spans="1:22" x14ac:dyDescent="0.25">
      <c r="A279" s="50"/>
      <c r="B279" s="50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</row>
    <row r="280" spans="1:22" x14ac:dyDescent="0.25">
      <c r="A280" s="50"/>
      <c r="B280" s="50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</row>
    <row r="281" spans="1:22" x14ac:dyDescent="0.25">
      <c r="A281" s="50"/>
      <c r="B281" s="50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</row>
    <row r="282" spans="1:22" x14ac:dyDescent="0.25">
      <c r="A282" s="50"/>
      <c r="B282" s="50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</row>
    <row r="283" spans="1:22" x14ac:dyDescent="0.25">
      <c r="A283" s="50"/>
      <c r="B283" s="50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</row>
    <row r="284" spans="1:22" x14ac:dyDescent="0.25">
      <c r="A284" s="50"/>
      <c r="B284" s="50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</row>
    <row r="285" spans="1:22" x14ac:dyDescent="0.25">
      <c r="A285" s="50"/>
      <c r="B285" s="50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</row>
    <row r="286" spans="1:22" x14ac:dyDescent="0.25">
      <c r="A286" s="50"/>
      <c r="B286" s="50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</row>
    <row r="287" spans="1:22" x14ac:dyDescent="0.25">
      <c r="A287" s="50"/>
      <c r="B287" s="50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</row>
    <row r="288" spans="1:22" x14ac:dyDescent="0.25">
      <c r="A288" s="50"/>
      <c r="B288" s="50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</row>
    <row r="289" spans="1:22" x14ac:dyDescent="0.25">
      <c r="A289" s="50"/>
      <c r="B289" s="50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</row>
    <row r="290" spans="1:22" x14ac:dyDescent="0.25">
      <c r="A290" s="50"/>
      <c r="B290" s="50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</row>
    <row r="291" spans="1:22" x14ac:dyDescent="0.25">
      <c r="A291" s="50"/>
      <c r="B291" s="50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</row>
    <row r="292" spans="1:22" x14ac:dyDescent="0.25">
      <c r="A292" s="50"/>
      <c r="B292" s="50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</row>
    <row r="293" spans="1:22" x14ac:dyDescent="0.25">
      <c r="A293" s="50"/>
      <c r="B293" s="50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</row>
    <row r="294" spans="1:22" x14ac:dyDescent="0.25">
      <c r="A294" s="50"/>
      <c r="B294" s="50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</row>
    <row r="295" spans="1:22" x14ac:dyDescent="0.25">
      <c r="A295" s="50"/>
      <c r="B295" s="50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</row>
    <row r="296" spans="1:22" x14ac:dyDescent="0.25">
      <c r="A296" s="50"/>
      <c r="B296" s="50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</row>
    <row r="297" spans="1:22" x14ac:dyDescent="0.25">
      <c r="A297" s="50"/>
      <c r="B297" s="50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</row>
    <row r="298" spans="1:22" x14ac:dyDescent="0.25">
      <c r="A298" s="50"/>
      <c r="B298" s="50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</row>
    <row r="299" spans="1:22" x14ac:dyDescent="0.25">
      <c r="A299" s="50"/>
      <c r="B299" s="50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</row>
    <row r="300" spans="1:22" x14ac:dyDescent="0.25">
      <c r="A300" s="50"/>
      <c r="B300" s="50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</row>
    <row r="301" spans="1:22" x14ac:dyDescent="0.25">
      <c r="A301" s="50"/>
      <c r="B301" s="50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</row>
    <row r="302" spans="1:22" x14ac:dyDescent="0.25">
      <c r="A302" s="50"/>
      <c r="B302" s="50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</row>
    <row r="303" spans="1:22" x14ac:dyDescent="0.25">
      <c r="A303" s="50"/>
      <c r="B303" s="50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</row>
    <row r="304" spans="1:22" x14ac:dyDescent="0.25">
      <c r="A304" s="50"/>
      <c r="B304" s="50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</row>
    <row r="305" spans="1:22" x14ac:dyDescent="0.25">
      <c r="A305" s="50"/>
      <c r="B305" s="50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</row>
    <row r="306" spans="1:22" x14ac:dyDescent="0.25">
      <c r="A306" s="50"/>
      <c r="B306" s="50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</row>
    <row r="307" spans="1:22" x14ac:dyDescent="0.25">
      <c r="A307" s="50"/>
      <c r="B307" s="50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</row>
    <row r="308" spans="1:22" x14ac:dyDescent="0.25">
      <c r="A308" s="50"/>
      <c r="B308" s="50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</row>
    <row r="309" spans="1:22" x14ac:dyDescent="0.25">
      <c r="A309" s="50"/>
      <c r="B309" s="50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</row>
    <row r="310" spans="1:22" x14ac:dyDescent="0.25">
      <c r="A310" s="50"/>
      <c r="B310" s="50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</row>
    <row r="311" spans="1:22" x14ac:dyDescent="0.25">
      <c r="A311" s="50"/>
      <c r="B311" s="50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</row>
    <row r="312" spans="1:22" x14ac:dyDescent="0.25">
      <c r="A312" s="50"/>
      <c r="B312" s="50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</row>
    <row r="313" spans="1:22" x14ac:dyDescent="0.25">
      <c r="A313" s="50"/>
      <c r="B313" s="50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</row>
    <row r="314" spans="1:22" x14ac:dyDescent="0.25">
      <c r="A314" s="50"/>
      <c r="B314" s="50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</row>
    <row r="315" spans="1:22" x14ac:dyDescent="0.25">
      <c r="A315" s="50"/>
      <c r="B315" s="50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</row>
    <row r="316" spans="1:22" x14ac:dyDescent="0.25">
      <c r="A316" s="50"/>
      <c r="B316" s="50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</row>
    <row r="317" spans="1:22" x14ac:dyDescent="0.25">
      <c r="A317" s="50"/>
      <c r="B317" s="50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</row>
    <row r="318" spans="1:22" x14ac:dyDescent="0.25">
      <c r="A318" s="50"/>
      <c r="B318" s="50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</row>
    <row r="319" spans="1:22" x14ac:dyDescent="0.25">
      <c r="A319" s="50"/>
      <c r="B319" s="50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</row>
    <row r="320" spans="1:22" x14ac:dyDescent="0.25">
      <c r="A320" s="50"/>
      <c r="B320" s="50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</row>
    <row r="321" spans="1:22" x14ac:dyDescent="0.25">
      <c r="A321" s="50"/>
      <c r="B321" s="50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</row>
    <row r="322" spans="1:22" x14ac:dyDescent="0.25">
      <c r="A322" s="50"/>
      <c r="B322" s="50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</row>
    <row r="323" spans="1:22" x14ac:dyDescent="0.25">
      <c r="A323" s="50"/>
      <c r="B323" s="50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</row>
    <row r="324" spans="1:22" x14ac:dyDescent="0.25">
      <c r="A324" s="50"/>
      <c r="B324" s="50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</row>
    <row r="325" spans="1:22" x14ac:dyDescent="0.25">
      <c r="A325" s="50"/>
      <c r="B325" s="50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</row>
    <row r="326" spans="1:22" x14ac:dyDescent="0.25">
      <c r="A326" s="50"/>
      <c r="B326" s="50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</row>
    <row r="327" spans="1:22" x14ac:dyDescent="0.25">
      <c r="A327" s="50"/>
      <c r="B327" s="50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</row>
    <row r="328" spans="1:22" x14ac:dyDescent="0.25">
      <c r="A328" s="50"/>
      <c r="B328" s="50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</row>
    <row r="329" spans="1:22" x14ac:dyDescent="0.25">
      <c r="A329" s="50"/>
      <c r="B329" s="50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</row>
    <row r="330" spans="1:22" x14ac:dyDescent="0.25">
      <c r="A330" s="50"/>
      <c r="B330" s="50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</row>
    <row r="331" spans="1:22" x14ac:dyDescent="0.25">
      <c r="A331" s="50"/>
      <c r="B331" s="50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</row>
    <row r="332" spans="1:22" x14ac:dyDescent="0.25">
      <c r="A332" s="50"/>
      <c r="B332" s="50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</row>
    <row r="333" spans="1:22" x14ac:dyDescent="0.25">
      <c r="A333" s="50"/>
      <c r="B333" s="50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</row>
    <row r="334" spans="1:22" x14ac:dyDescent="0.25">
      <c r="A334" s="50"/>
      <c r="B334" s="50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</row>
    <row r="335" spans="1:22" x14ac:dyDescent="0.25">
      <c r="A335" s="50"/>
      <c r="B335" s="50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K65"/>
  <sheetViews>
    <sheetView topLeftCell="A16" zoomScale="60" zoomScaleNormal="60" zoomScaleSheetLayoutView="75" workbookViewId="0">
      <selection activeCell="M30" sqref="M30"/>
    </sheetView>
  </sheetViews>
  <sheetFormatPr defaultColWidth="9.140625" defaultRowHeight="15.75" x14ac:dyDescent="0.25"/>
  <cols>
    <col min="1" max="1" width="9.140625" style="7"/>
    <col min="2" max="2" width="53" style="7" customWidth="1"/>
    <col min="3" max="3" width="15.28515625" style="7" customWidth="1"/>
    <col min="4" max="4" width="13.7109375" style="7" customWidth="1"/>
    <col min="5" max="6" width="13.5703125" style="7" customWidth="1"/>
    <col min="7" max="7" width="13.85546875" style="7" customWidth="1"/>
    <col min="8" max="10" width="8.5703125" style="7" customWidth="1"/>
    <col min="11" max="11" width="9.7109375" style="7" customWidth="1"/>
    <col min="12" max="12" width="9.140625" style="7" customWidth="1"/>
    <col min="13" max="16384" width="9.140625" style="7"/>
  </cols>
  <sheetData>
    <row r="1" spans="1:11" ht="18.75" x14ac:dyDescent="0.25">
      <c r="K1" s="22" t="s">
        <v>57</v>
      </c>
    </row>
    <row r="2" spans="1:11" ht="18.75" x14ac:dyDescent="0.3">
      <c r="K2" s="23" t="s">
        <v>6</v>
      </c>
    </row>
    <row r="3" spans="1:11" ht="18.75" x14ac:dyDescent="0.3">
      <c r="K3" s="23" t="s">
        <v>56</v>
      </c>
    </row>
    <row r="4" spans="1:11" ht="18.75" customHeight="1" x14ac:dyDescent="0.25">
      <c r="A4" s="198" t="str">
        <f>'1. паспорт местоположение'!$A$5</f>
        <v>Год раскрытия информации: 2025 год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</row>
    <row r="6" spans="1:11" ht="18.75" x14ac:dyDescent="0.25">
      <c r="A6" s="202" t="s">
        <v>5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</row>
    <row r="7" spans="1:11" ht="18.75" x14ac:dyDescent="0.25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</row>
    <row r="8" spans="1:11" x14ac:dyDescent="0.25">
      <c r="A8" s="203" t="str">
        <f>'6.1. Паспорт сетевой график'!A9:L9</f>
        <v>АО "Чеченэнерго"</v>
      </c>
      <c r="B8" s="203"/>
      <c r="C8" s="203"/>
      <c r="D8" s="203"/>
      <c r="E8" s="203"/>
      <c r="F8" s="203"/>
      <c r="G8" s="203"/>
      <c r="H8" s="203"/>
      <c r="I8" s="203"/>
      <c r="J8" s="203"/>
      <c r="K8" s="203"/>
    </row>
    <row r="9" spans="1:11" ht="18.75" customHeight="1" x14ac:dyDescent="0.25">
      <c r="A9" s="204" t="s">
        <v>4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</row>
    <row r="10" spans="1:11" x14ac:dyDescent="0.25">
      <c r="A10" s="156"/>
      <c r="B10" s="156"/>
      <c r="C10" s="156"/>
      <c r="D10" s="156"/>
      <c r="E10" s="156"/>
      <c r="F10" s="156"/>
      <c r="G10" s="156"/>
      <c r="H10" s="156"/>
      <c r="I10" s="156"/>
      <c r="J10" s="156"/>
      <c r="K10" s="156"/>
    </row>
    <row r="11" spans="1:11" x14ac:dyDescent="0.25">
      <c r="A11" s="203" t="str">
        <f>'6.1. Паспорт сетевой график'!A12:L12</f>
        <v>P_Che478_24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</row>
    <row r="12" spans="1:11" x14ac:dyDescent="0.25">
      <c r="A12" s="204" t="s">
        <v>3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</row>
    <row r="13" spans="1:11" ht="16.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203" t="str">
        <f>'6.1. Паспорт сетевой график'!A15:L15</f>
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4" s="203"/>
      <c r="C14" s="203"/>
      <c r="D14" s="203"/>
      <c r="E14" s="203"/>
      <c r="F14" s="203"/>
      <c r="G14" s="203"/>
      <c r="H14" s="203"/>
      <c r="I14" s="203"/>
      <c r="J14" s="203"/>
      <c r="K14" s="203"/>
    </row>
    <row r="15" spans="1:11" ht="15.75" customHeight="1" x14ac:dyDescent="0.25">
      <c r="A15" s="204" t="s">
        <v>2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</row>
    <row r="16" spans="1:11" x14ac:dyDescent="0.25">
      <c r="A16" s="264"/>
      <c r="B16" s="264"/>
      <c r="C16" s="264"/>
      <c r="D16" s="264"/>
      <c r="E16" s="264"/>
      <c r="F16" s="264"/>
      <c r="G16" s="264"/>
      <c r="H16" s="264"/>
      <c r="I16" s="264"/>
      <c r="J16" s="264"/>
      <c r="K16" s="264"/>
    </row>
    <row r="18" spans="1:11" x14ac:dyDescent="0.25">
      <c r="A18" s="273" t="s">
        <v>274</v>
      </c>
      <c r="B18" s="273"/>
      <c r="C18" s="273"/>
      <c r="D18" s="273"/>
      <c r="E18" s="273"/>
      <c r="F18" s="273"/>
      <c r="G18" s="273"/>
      <c r="H18" s="273"/>
      <c r="I18" s="273"/>
      <c r="J18" s="273"/>
      <c r="K18" s="273"/>
    </row>
    <row r="19" spans="1:11" x14ac:dyDescent="0.25">
      <c r="F19" s="52"/>
    </row>
    <row r="20" spans="1:11" ht="33" customHeight="1" x14ac:dyDescent="0.25">
      <c r="A20" s="268" t="s">
        <v>124</v>
      </c>
      <c r="B20" s="268" t="s">
        <v>123</v>
      </c>
      <c r="C20" s="274" t="s">
        <v>122</v>
      </c>
      <c r="D20" s="275"/>
      <c r="E20" s="269" t="s">
        <v>121</v>
      </c>
      <c r="F20" s="270"/>
      <c r="G20" s="252" t="s">
        <v>477</v>
      </c>
      <c r="H20" s="265" t="s">
        <v>478</v>
      </c>
      <c r="I20" s="266"/>
      <c r="J20" s="266"/>
      <c r="K20" s="267"/>
    </row>
    <row r="21" spans="1:11" ht="87" customHeight="1" x14ac:dyDescent="0.25">
      <c r="A21" s="268"/>
      <c r="B21" s="268"/>
      <c r="C21" s="276"/>
      <c r="D21" s="277"/>
      <c r="E21" s="271"/>
      <c r="F21" s="272"/>
      <c r="G21" s="253"/>
      <c r="H21" s="258" t="s">
        <v>0</v>
      </c>
      <c r="I21" s="259"/>
      <c r="J21" s="258" t="s">
        <v>7</v>
      </c>
      <c r="K21" s="259"/>
    </row>
    <row r="22" spans="1:11" ht="62.25" customHeight="1" x14ac:dyDescent="0.25">
      <c r="A22" s="268"/>
      <c r="B22" s="268"/>
      <c r="C22" s="165" t="s">
        <v>0</v>
      </c>
      <c r="D22" s="165" t="s">
        <v>7</v>
      </c>
      <c r="E22" s="177" t="s">
        <v>479</v>
      </c>
      <c r="F22" s="177" t="s">
        <v>480</v>
      </c>
      <c r="G22" s="254"/>
      <c r="H22" s="178" t="s">
        <v>475</v>
      </c>
      <c r="I22" s="178" t="s">
        <v>476</v>
      </c>
      <c r="J22" s="178" t="s">
        <v>475</v>
      </c>
      <c r="K22" s="178" t="s">
        <v>476</v>
      </c>
    </row>
    <row r="23" spans="1:11" ht="19.5" customHeight="1" x14ac:dyDescent="0.25">
      <c r="A23" s="166">
        <v>1</v>
      </c>
      <c r="B23" s="166">
        <v>2</v>
      </c>
      <c r="C23" s="166">
        <v>3</v>
      </c>
      <c r="D23" s="166">
        <v>4</v>
      </c>
      <c r="E23" s="166">
        <v>5</v>
      </c>
      <c r="F23" s="166">
        <v>6</v>
      </c>
      <c r="G23" s="166">
        <v>7</v>
      </c>
      <c r="H23" s="166">
        <v>8</v>
      </c>
      <c r="I23" s="166">
        <v>9</v>
      </c>
      <c r="J23" s="166">
        <v>10</v>
      </c>
      <c r="K23" s="166">
        <v>11</v>
      </c>
    </row>
    <row r="24" spans="1:11" s="32" customFormat="1" ht="47.25" customHeight="1" x14ac:dyDescent="0.25">
      <c r="A24" s="167">
        <v>1</v>
      </c>
      <c r="B24" s="168" t="s">
        <v>120</v>
      </c>
      <c r="C24" s="147" t="str">
        <f>VLOOKUP($A$11,'[1]6.2. отчет'!$D:$K,2,0)</f>
        <v>нд</v>
      </c>
      <c r="D24" s="147">
        <f>VLOOKUP($A$11,'[1]6.2. отчет'!$D:$K,5,0)</f>
        <v>239.96575442100001</v>
      </c>
      <c r="E24" s="147">
        <f>VLOOKUP($A$11,'[1]6.2. отчет'!$D:$K,7,0)</f>
        <v>408.46057793398904</v>
      </c>
      <c r="F24" s="147">
        <f>VLOOKUP($A$11,'[1]6.2. отчет'!$D:$K,8,0)</f>
        <v>408.46057793398904</v>
      </c>
      <c r="G24" s="147">
        <f>VLOOKUP($A$11,'[1]6.2. отчет'!$D:$BL,9,0)</f>
        <v>0</v>
      </c>
      <c r="H24" s="147" t="str">
        <f>VLOOKUP($A$11,'[1]6.2. отчет'!$D:$BL,15,0)</f>
        <v>нд</v>
      </c>
      <c r="I24" s="147" t="str">
        <f>VLOOKUP($A$11,'[1]6.2. отчет'!$D:$CU,45,0)</f>
        <v>нд</v>
      </c>
      <c r="J24" s="147">
        <f>VLOOKUP($A$11,'[1]6.2. отчет'!$D:$BL,56,0)</f>
        <v>239.96575442100001</v>
      </c>
      <c r="K24" s="147">
        <f>VLOOKUP($A$11,'[1]6.2. отчет'!$D:$CU,86,0)</f>
        <v>231.23812437000001</v>
      </c>
    </row>
    <row r="25" spans="1:11" s="32" customFormat="1" ht="21.75" customHeight="1" x14ac:dyDescent="0.25">
      <c r="A25" s="169" t="s">
        <v>119</v>
      </c>
      <c r="B25" s="170" t="s">
        <v>118</v>
      </c>
      <c r="C25" s="147" t="str">
        <f t="shared" ref="C25:C26" si="0">H25</f>
        <v>нд</v>
      </c>
      <c r="D25" s="147">
        <f>G25+J25</f>
        <v>0</v>
      </c>
      <c r="E25" s="147">
        <f t="shared" ref="E25:E28" si="1">F25+G25</f>
        <v>0</v>
      </c>
      <c r="F25" s="147">
        <f t="shared" ref="F25:F26" si="2">J25</f>
        <v>0</v>
      </c>
      <c r="G25" s="147">
        <f>VLOOKUP($A$11,'[1]6.2. отчет'!$D:$BL,10,0)</f>
        <v>0</v>
      </c>
      <c r="H25" s="147" t="str">
        <f>VLOOKUP($A$11,'[1]6.2. отчет'!$D:$BL,16,0)</f>
        <v>нд</v>
      </c>
      <c r="I25" s="147" t="str">
        <f>IF(H25=0,0,VLOOKUP($A$11,'[1]6.2. отчет'!$D:$CU,46,0))</f>
        <v>нд</v>
      </c>
      <c r="J25" s="147">
        <f>VLOOKUP($A$11,'[1]6.2. отчет'!$D:$BL,57,0)</f>
        <v>0</v>
      </c>
      <c r="K25" s="147">
        <f>IF(J25=0,0,VLOOKUP($A$11,'[1]6.2. отчет'!$D:$CU,87,0))</f>
        <v>0</v>
      </c>
    </row>
    <row r="26" spans="1:11" s="32" customFormat="1" ht="18.75" customHeight="1" x14ac:dyDescent="0.25">
      <c r="A26" s="169" t="s">
        <v>117</v>
      </c>
      <c r="B26" s="170" t="s">
        <v>116</v>
      </c>
      <c r="C26" s="147" t="str">
        <f t="shared" si="0"/>
        <v>нд</v>
      </c>
      <c r="D26" s="147">
        <f>G26+J26</f>
        <v>0</v>
      </c>
      <c r="E26" s="147">
        <f t="shared" si="1"/>
        <v>0</v>
      </c>
      <c r="F26" s="147">
        <f t="shared" si="2"/>
        <v>0</v>
      </c>
      <c r="G26" s="147">
        <f>VLOOKUP($A$11,'[1]6.2. отчет'!$D:$BL,11,0)</f>
        <v>0</v>
      </c>
      <c r="H26" s="147" t="str">
        <f>VLOOKUP($A$11,'[1]6.2. отчет'!$D:$BL,17,0)</f>
        <v>нд</v>
      </c>
      <c r="I26" s="147" t="str">
        <f>IF(H26=0,0,VLOOKUP($A$11,'[1]6.2. отчет'!$D:$CU,47,0))</f>
        <v>нд</v>
      </c>
      <c r="J26" s="147">
        <f>VLOOKUP($A$11,'[1]6.2. отчет'!$D:$BL,58,0)</f>
        <v>0</v>
      </c>
      <c r="K26" s="147">
        <f>IF(J26=0,0,VLOOKUP($A$11,'[1]6.2. отчет'!$D:$CU,88,0))</f>
        <v>0</v>
      </c>
    </row>
    <row r="27" spans="1:11" s="32" customFormat="1" ht="31.5" x14ac:dyDescent="0.25">
      <c r="A27" s="169" t="s">
        <v>115</v>
      </c>
      <c r="B27" s="170" t="s">
        <v>225</v>
      </c>
      <c r="C27" s="147" t="str">
        <f>IF(C24="нд","нд",C24-(C29+C28+C26+C25))</f>
        <v>нд</v>
      </c>
      <c r="D27" s="147">
        <f>G27+J27+D24-(G24+J24)</f>
        <v>0</v>
      </c>
      <c r="E27" s="147">
        <f>F27+G27</f>
        <v>408.46057793398904</v>
      </c>
      <c r="F27" s="147">
        <f>F24-(F25+F26+F28+F29)</f>
        <v>408.46057793398904</v>
      </c>
      <c r="G27" s="147">
        <f>VLOOKUP($A$11,'[1]6.2. отчет'!$D:$BL,12,0)</f>
        <v>0</v>
      </c>
      <c r="H27" s="147" t="str">
        <f>VLOOKUP($A$11,'[1]6.2. отчет'!$D:$BL,18,0)</f>
        <v>нд</v>
      </c>
      <c r="I27" s="147" t="str">
        <f>IF(H27=0,0,VLOOKUP($A$11,'[1]6.2. отчет'!$D:$CU,48,0))</f>
        <v>нд</v>
      </c>
      <c r="J27" s="147">
        <f>VLOOKUP($A$11,'[1]6.2. отчет'!$D:$BL,59,0)</f>
        <v>0</v>
      </c>
      <c r="K27" s="147">
        <f>IF(J27=0,0,VLOOKUP($A$11,'[1]6.2. отчет'!$D:$CU,89,0))</f>
        <v>0</v>
      </c>
    </row>
    <row r="28" spans="1:11" s="32" customFormat="1" ht="18.75" customHeight="1" x14ac:dyDescent="0.25">
      <c r="A28" s="169" t="s">
        <v>114</v>
      </c>
      <c r="B28" s="170" t="s">
        <v>113</v>
      </c>
      <c r="C28" s="147" t="str">
        <f>H28</f>
        <v>нд</v>
      </c>
      <c r="D28" s="147">
        <f t="shared" ref="D28:D29" si="3">G28+J28</f>
        <v>222.89289547999999</v>
      </c>
      <c r="E28" s="147">
        <f t="shared" si="1"/>
        <v>0</v>
      </c>
      <c r="F28" s="147">
        <v>0</v>
      </c>
      <c r="G28" s="147">
        <f>VLOOKUP($A$11,'[1]6.2. отчет'!$D:$BL,13,0)</f>
        <v>0</v>
      </c>
      <c r="H28" s="147" t="str">
        <f>VLOOKUP($A$11,'[1]6.2. отчет'!$D:$BL,19,0)</f>
        <v>нд</v>
      </c>
      <c r="I28" s="147" t="str">
        <f>IF(H28=0,0,VLOOKUP($A$11,'[1]6.2. отчет'!$D:$CU,49,0))</f>
        <v>нд</v>
      </c>
      <c r="J28" s="147">
        <f>VLOOKUP($A$11,'[1]6.2. отчет'!$D:$BL,60,0)</f>
        <v>222.89289547999999</v>
      </c>
      <c r="K28" s="147">
        <f>IF(J28=0,0,VLOOKUP($A$11,'[1]6.2. отчет'!$D:$CU,90,0))</f>
        <v>214.16526542899999</v>
      </c>
    </row>
    <row r="29" spans="1:11" s="32" customFormat="1" ht="18" customHeight="1" x14ac:dyDescent="0.25">
      <c r="A29" s="169" t="s">
        <v>112</v>
      </c>
      <c r="B29" s="171" t="s">
        <v>111</v>
      </c>
      <c r="C29" s="147" t="str">
        <f>H29</f>
        <v>нд</v>
      </c>
      <c r="D29" s="147">
        <f t="shared" si="3"/>
        <v>17.072858941000021</v>
      </c>
      <c r="E29" s="147">
        <f>F29+G29</f>
        <v>0</v>
      </c>
      <c r="F29" s="147">
        <v>0</v>
      </c>
      <c r="G29" s="147">
        <f>VLOOKUP($A$11,'[1]6.2. отчет'!$D:$BL,14,0)</f>
        <v>0</v>
      </c>
      <c r="H29" s="147" t="str">
        <f>VLOOKUP($A$11,'[1]6.2. отчет'!$D:$BL,20,0)</f>
        <v>нд</v>
      </c>
      <c r="I29" s="147" t="str">
        <f>IF(H29=0,0,VLOOKUP($A$11,'[1]6.2. отчет'!$D:$CU,50,0))</f>
        <v>нд</v>
      </c>
      <c r="J29" s="147">
        <f>VLOOKUP($A$11,'[1]6.2. отчет'!$D:$BL,61,0)</f>
        <v>17.072858941000021</v>
      </c>
      <c r="K29" s="147">
        <f>IF(J29=0,0,VLOOKUP($A$11,'[1]6.2. отчет'!$D:$CU,91,0))</f>
        <v>17.072858941000021</v>
      </c>
    </row>
    <row r="30" spans="1:11" s="32" customFormat="1" ht="47.25" x14ac:dyDescent="0.25">
      <c r="A30" s="167" t="s">
        <v>52</v>
      </c>
      <c r="B30" s="168" t="s">
        <v>110</v>
      </c>
      <c r="C30" s="147" t="str">
        <f>VLOOKUP($A$11,'[1]6.2. отчет'!$D:$DB,99,0)</f>
        <v>нд</v>
      </c>
      <c r="D30" s="147">
        <f>VLOOKUP($A$11,'[1]6.2. отчет'!$D:$FK,106,0)</f>
        <v>209.86973654000002</v>
      </c>
      <c r="E30" s="147">
        <f>VLOOKUP($A$11,'[1]6.2. отчет'!$D:$FK,108,0)</f>
        <v>340.38381494499089</v>
      </c>
      <c r="F30" s="147">
        <f>VLOOKUP($A$11,'[1]6.2. отчет'!$D:$FK,109,0)</f>
        <v>340.38381494499089</v>
      </c>
      <c r="G30" s="172">
        <f>VLOOKUP($A$11,'[1]6.2. отчет'!$D:$FK,110,0)</f>
        <v>0</v>
      </c>
      <c r="H30" s="147" t="str">
        <f>VLOOKUP($A$11,'[1]6.2. отчет'!$D:$FK,115,0)</f>
        <v>нд</v>
      </c>
      <c r="I30" s="147" t="str">
        <f>VLOOKUP($A$11,'[1]6.2. отчет'!$D:$AGP,124,0)</f>
        <v>нд</v>
      </c>
      <c r="J30" s="147">
        <f>VLOOKUP($A$11,'[1]6.2. отчет'!$D:$FK,130,0)</f>
        <v>209.86973654000002</v>
      </c>
      <c r="K30" s="147">
        <f>VLOOKUP($A$11,'[1]6.2. отчет'!$D:$FK,155,0)</f>
        <v>199.47970077000002</v>
      </c>
    </row>
    <row r="31" spans="1:11" s="32" customFormat="1" ht="21" customHeight="1" x14ac:dyDescent="0.25">
      <c r="A31" s="167" t="s">
        <v>109</v>
      </c>
      <c r="B31" s="170" t="s">
        <v>108</v>
      </c>
      <c r="C31" s="147" t="str">
        <f>VLOOKUP($A$11,'[1]6.2. отчет'!$D:$DB,100,0)</f>
        <v>нд</v>
      </c>
      <c r="D31" s="147">
        <f>J31</f>
        <v>11.904246029999999</v>
      </c>
      <c r="E31" s="147">
        <f>F31+G31</f>
        <v>11.904246033333335</v>
      </c>
      <c r="F31" s="147">
        <v>11.904246033333335</v>
      </c>
      <c r="G31" s="172">
        <f>VLOOKUP($A$11,'[1]6.2. отчет'!$D:$FK,111,0)</f>
        <v>0</v>
      </c>
      <c r="H31" s="147" t="s">
        <v>300</v>
      </c>
      <c r="I31" s="147" t="s">
        <v>300</v>
      </c>
      <c r="J31" s="147">
        <f>VLOOKUP($A$11,'[1]6.2. отчет'!$D:$FK,131,0)</f>
        <v>11.904246029999999</v>
      </c>
      <c r="K31" s="147">
        <f>IF(J31=0,0,VLOOKUP($A$11,'[1]6.2. отчет'!$D:$FK,156,0))</f>
        <v>1.51421026</v>
      </c>
    </row>
    <row r="32" spans="1:11" s="32" customFormat="1" ht="34.5" customHeight="1" x14ac:dyDescent="0.25">
      <c r="A32" s="167" t="s">
        <v>107</v>
      </c>
      <c r="B32" s="170" t="s">
        <v>106</v>
      </c>
      <c r="C32" s="147" t="str">
        <f>VLOOKUP($A$11,'[1]6.2. отчет'!$D:$DB,101,0)</f>
        <v>нд</v>
      </c>
      <c r="D32" s="147">
        <f t="shared" ref="D32:D34" si="4">J32</f>
        <v>193.47168475000001</v>
      </c>
      <c r="E32" s="147">
        <f t="shared" ref="E32:E34" si="5">F32+G32</f>
        <v>253.85735225833332</v>
      </c>
      <c r="F32" s="147">
        <v>253.85735225833332</v>
      </c>
      <c r="G32" s="172">
        <f>VLOOKUP($A$11,'[1]6.2. отчет'!$D:$FK,112,0)</f>
        <v>0</v>
      </c>
      <c r="H32" s="147" t="s">
        <v>300</v>
      </c>
      <c r="I32" s="147" t="s">
        <v>300</v>
      </c>
      <c r="J32" s="147">
        <f>VLOOKUP($A$11,'[1]6.2. отчет'!$D:$FK,132,0)</f>
        <v>193.47168475000001</v>
      </c>
      <c r="K32" s="147">
        <f>IF(J32=0,0,VLOOKUP($A$11,'[1]6.2. отчет'!$D:$FK,157,0))</f>
        <v>193.47168475000001</v>
      </c>
    </row>
    <row r="33" spans="1:11" s="32" customFormat="1" ht="20.25" customHeight="1" x14ac:dyDescent="0.25">
      <c r="A33" s="167" t="s">
        <v>105</v>
      </c>
      <c r="B33" s="170" t="s">
        <v>104</v>
      </c>
      <c r="C33" s="147" t="str">
        <f>VLOOKUP($A$11,'[1]6.2. отчет'!$D:$DB,102,0)</f>
        <v>нд</v>
      </c>
      <c r="D33" s="147">
        <f t="shared" si="4"/>
        <v>0</v>
      </c>
      <c r="E33" s="147">
        <f t="shared" si="5"/>
        <v>0</v>
      </c>
      <c r="F33" s="147">
        <v>0</v>
      </c>
      <c r="G33" s="172">
        <f>VLOOKUP($A$11,'[1]6.2. отчет'!$D:$FK,113,0)</f>
        <v>0</v>
      </c>
      <c r="H33" s="147" t="s">
        <v>300</v>
      </c>
      <c r="I33" s="147" t="s">
        <v>300</v>
      </c>
      <c r="J33" s="147">
        <f>VLOOKUP($A$11,'[1]6.2. отчет'!$D:$FK,133,0)</f>
        <v>0</v>
      </c>
      <c r="K33" s="147">
        <f>IF(J33=0,0,VLOOKUP($A$11,'[1]6.2. отчет'!$D:$FK,158,0))</f>
        <v>0</v>
      </c>
    </row>
    <row r="34" spans="1:11" s="32" customFormat="1" ht="17.25" customHeight="1" x14ac:dyDescent="0.25">
      <c r="A34" s="167" t="s">
        <v>103</v>
      </c>
      <c r="B34" s="170" t="s">
        <v>102</v>
      </c>
      <c r="C34" s="147" t="str">
        <f>VLOOKUP($A$11,'[1]6.2. отчет'!$D:$DB,103,0)</f>
        <v>нд</v>
      </c>
      <c r="D34" s="147">
        <f t="shared" si="4"/>
        <v>4.4938057599999999</v>
      </c>
      <c r="E34" s="147">
        <f t="shared" si="5"/>
        <v>74.62221665332423</v>
      </c>
      <c r="F34" s="147">
        <v>74.62221665332423</v>
      </c>
      <c r="G34" s="172">
        <f>VLOOKUP($A$11,'[1]6.2. отчет'!$D:$FK,114,0)</f>
        <v>0</v>
      </c>
      <c r="H34" s="147" t="s">
        <v>300</v>
      </c>
      <c r="I34" s="147" t="s">
        <v>300</v>
      </c>
      <c r="J34" s="147">
        <f>VLOOKUP($A$11,'[1]6.2. отчет'!$D:$FK,134,0)</f>
        <v>4.4938057599999999</v>
      </c>
      <c r="K34" s="147">
        <f>IF(J34=0,0,VLOOKUP($A$11,'[1]6.2. отчет'!$D:$FK,159,0))</f>
        <v>4.4938057599999999</v>
      </c>
    </row>
    <row r="35" spans="1:11" s="86" customFormat="1" ht="31.5" x14ac:dyDescent="0.25">
      <c r="A35" s="167" t="s">
        <v>51</v>
      </c>
      <c r="B35" s="168" t="s">
        <v>101</v>
      </c>
      <c r="C35" s="147"/>
      <c r="D35" s="147"/>
      <c r="E35" s="147"/>
      <c r="F35" s="147"/>
      <c r="G35" s="147"/>
      <c r="H35" s="147"/>
      <c r="I35" s="148"/>
      <c r="J35" s="147"/>
      <c r="K35" s="148"/>
    </row>
    <row r="36" spans="1:11" s="32" customFormat="1" ht="31.5" x14ac:dyDescent="0.25">
      <c r="A36" s="169" t="s">
        <v>100</v>
      </c>
      <c r="B36" s="173" t="s">
        <v>99</v>
      </c>
      <c r="C36" s="147" t="str">
        <f>IF('1. паспорт местоположение'!$C$22="Прочие инвестиционные проекты",0,VLOOKUP($A$11,'[1]6.2. отчет'!$D:$FX,168,0))</f>
        <v>нд</v>
      </c>
      <c r="D36" s="179">
        <v>0</v>
      </c>
      <c r="E36" s="147">
        <f>F36+G36</f>
        <v>0</v>
      </c>
      <c r="F36" s="147">
        <v>0</v>
      </c>
      <c r="G36" s="147">
        <v>0</v>
      </c>
      <c r="H36" s="147" t="str">
        <f>IF('1. паспорт местоположение'!$C$22="Прочие инвестиционные проекты",0,VLOOKUP($A$11,'[1]6.2. отчет'!$D:$AGO,191,0))</f>
        <v>нд</v>
      </c>
      <c r="I36" s="147" t="str">
        <f>IF('1. паспорт местоположение'!$C$22="Прочие инвестиционные проекты",0,VLOOKUP($A$11,'[1]6.2. отчет'!$D:$AGO,246,0))</f>
        <v>нд</v>
      </c>
      <c r="J36" s="147">
        <f>IF('1. паспорт местоположение'!$C$22="Прочие инвестиционные проекты",0,VLOOKUP($A$11,'[1]6.2. отчет'!$D:$AGO,257,0))</f>
        <v>0</v>
      </c>
      <c r="K36" s="147">
        <f>IF('1. паспорт местоположение'!$C$22="Прочие инвестиционные проекты",0,VLOOKUP($A$11,'[1]6.2. отчет'!$D:$AGO,312,0))</f>
        <v>0</v>
      </c>
    </row>
    <row r="37" spans="1:11" s="32" customFormat="1" x14ac:dyDescent="0.25">
      <c r="A37" s="169" t="s">
        <v>98</v>
      </c>
      <c r="B37" s="173" t="s">
        <v>88</v>
      </c>
      <c r="C37" s="147" t="str">
        <f>IF('1. паспорт местоположение'!$C$22="Прочие инвестиционные проекты",0,VLOOKUP($A$11,'[1]6.2. отчет'!$D:$FX,169,0))</f>
        <v>нд</v>
      </c>
      <c r="D37" s="179">
        <f>VLOOKUP($A$11,'[1]6.2. отчет'!$D:$OZ,410,0)</f>
        <v>0</v>
      </c>
      <c r="E37" s="147">
        <f t="shared" ref="E37:E57" si="6">F37+G37</f>
        <v>0</v>
      </c>
      <c r="F37" s="147">
        <v>0</v>
      </c>
      <c r="G37" s="147">
        <v>0</v>
      </c>
      <c r="H37" s="147" t="str">
        <f>IF('1. паспорт местоположение'!$C$22="Прочие инвестиционные проекты",0,VLOOKUP($A$11,'[1]6.2. отчет'!$D:$AGO,192,0))</f>
        <v>нд</v>
      </c>
      <c r="I37" s="147" t="str">
        <f>IF('1. паспорт местоположение'!$C$22="Прочие инвестиционные проекты",0,VLOOKUP($A$11,'[1]6.2. отчет'!$D:$AGO,247,0))</f>
        <v>нд</v>
      </c>
      <c r="J37" s="147">
        <f>IF('1. паспорт местоположение'!$C$22="Прочие инвестиционные проекты",0,VLOOKUP($A$11,'[1]6.2. отчет'!$D:$AGO,258,0))</f>
        <v>0</v>
      </c>
      <c r="K37" s="147">
        <f>IF('1. паспорт местоположение'!$C$22="Прочие инвестиционные проекты",0,VLOOKUP($A$11,'[1]6.2. отчет'!$D:$AGO,313,0))</f>
        <v>0</v>
      </c>
    </row>
    <row r="38" spans="1:11" s="32" customFormat="1" x14ac:dyDescent="0.25">
      <c r="A38" s="169" t="s">
        <v>97</v>
      </c>
      <c r="B38" s="173" t="s">
        <v>86</v>
      </c>
      <c r="C38" s="147" t="str">
        <f>IF('1. паспорт местоположение'!$C$22="Прочие инвестиционные проекты",0,VLOOKUP($A$11,'[1]6.2. отчет'!$D:$FX,170,0))</f>
        <v>нд</v>
      </c>
      <c r="D38" s="179">
        <f>VLOOKUP($A$11,'[1]6.2. отчет'!$D:$OZ,411,0)</f>
        <v>0</v>
      </c>
      <c r="E38" s="147">
        <f t="shared" si="6"/>
        <v>0</v>
      </c>
      <c r="F38" s="147">
        <v>0</v>
      </c>
      <c r="G38" s="147">
        <v>0</v>
      </c>
      <c r="H38" s="147" t="str">
        <f>IF('1. паспорт местоположение'!$C$22="Прочие инвестиционные проекты",0,VLOOKUP($A$11,'[1]6.2. отчет'!$D:$AGO,193,0))</f>
        <v>нд</v>
      </c>
      <c r="I38" s="147" t="str">
        <f>IF('1. паспорт местоположение'!$C$22="Прочие инвестиционные проекты",0,VLOOKUP($A$11,'[1]6.2. отчет'!$D:$AGO,248,0))</f>
        <v>нд</v>
      </c>
      <c r="J38" s="147">
        <f>IF('1. паспорт местоположение'!$C$22="Прочие инвестиционные проекты",0,VLOOKUP($A$11,'[1]6.2. отчет'!$D:$AGO,259,0))</f>
        <v>0</v>
      </c>
      <c r="K38" s="147">
        <f>IF('1. паспорт местоположение'!$C$22="Прочие инвестиционные проекты",0,VLOOKUP($A$11,'[1]6.2. отчет'!$D:$AGO,314,0))</f>
        <v>0</v>
      </c>
    </row>
    <row r="39" spans="1:11" s="32" customFormat="1" ht="31.5" x14ac:dyDescent="0.25">
      <c r="A39" s="169" t="s">
        <v>96</v>
      </c>
      <c r="B39" s="170" t="s">
        <v>84</v>
      </c>
      <c r="C39" s="147" t="str">
        <f>IF('1. паспорт местоположение'!$C$22="Прочие инвестиционные проекты",0,VLOOKUP($A$11,'[1]6.2. отчет'!$D:$FX,172,0))</f>
        <v>нд</v>
      </c>
      <c r="D39" s="179">
        <f>VLOOKUP($A$11,'[1]6.2. отчет'!$D:$OZ,409,0)</f>
        <v>0</v>
      </c>
      <c r="E39" s="147">
        <f t="shared" si="6"/>
        <v>0</v>
      </c>
      <c r="F39" s="147">
        <v>0</v>
      </c>
      <c r="G39" s="147">
        <v>0</v>
      </c>
      <c r="H39" s="147" t="str">
        <f>IF('1. паспорт местоположение'!$C$22="Прочие инвестиционные проекты",0,VLOOKUP($A$11,'[1]6.2. отчет'!$D:$AGO,195,0))</f>
        <v>нд</v>
      </c>
      <c r="I39" s="147" t="str">
        <f>IF('1. паспорт местоположение'!$C$22="Прочие инвестиционные проекты",0,VLOOKUP($A$11,'[1]6.2. отчет'!$D:$AGO,250,0))</f>
        <v>нд</v>
      </c>
      <c r="J39" s="147">
        <f>IF('1. паспорт местоположение'!$C$22="Прочие инвестиционные проекты",0,VLOOKUP($A$11,'[1]6.2. отчет'!$D:$AGO,261,0))</f>
        <v>0</v>
      </c>
      <c r="K39" s="147">
        <f>IF('1. паспорт местоположение'!$C$22="Прочие инвестиционные проекты",0,VLOOKUP($A$11,'[1]6.2. отчет'!$D:$AGO,316,0))</f>
        <v>0</v>
      </c>
    </row>
    <row r="40" spans="1:11" s="32" customFormat="1" ht="31.5" x14ac:dyDescent="0.25">
      <c r="A40" s="169" t="s">
        <v>95</v>
      </c>
      <c r="B40" s="170" t="s">
        <v>82</v>
      </c>
      <c r="C40" s="147" t="str">
        <f>IF('1. паспорт местоположение'!$C$22="Прочие инвестиционные проекты",0,VLOOKUP($A$11,'[1]6.2. отчет'!$D:$FX,173,0))</f>
        <v>нд</v>
      </c>
      <c r="D40" s="179">
        <v>0</v>
      </c>
      <c r="E40" s="147">
        <f t="shared" si="6"/>
        <v>0</v>
      </c>
      <c r="F40" s="147">
        <v>0</v>
      </c>
      <c r="G40" s="147">
        <v>0</v>
      </c>
      <c r="H40" s="147" t="str">
        <f>IF('1. паспорт местоположение'!$C$22="Прочие инвестиционные проекты",0,VLOOKUP($A$11,'[1]6.2. отчет'!$D:$AGO,196,0))</f>
        <v>нд</v>
      </c>
      <c r="I40" s="147" t="str">
        <f>IF('1. паспорт местоположение'!$C$22="Прочие инвестиционные проекты",0,VLOOKUP($A$11,'[1]6.2. отчет'!$D:$AGO,251,0))</f>
        <v>нд</v>
      </c>
      <c r="J40" s="147">
        <f>IF('1. паспорт местоположение'!$C$22="Прочие инвестиционные проекты",0,VLOOKUP($A$11,'[1]6.2. отчет'!$D:$AGO,262,0))</f>
        <v>0</v>
      </c>
      <c r="K40" s="147">
        <f>IF('1. паспорт местоположение'!$C$22="Прочие инвестиционные проекты",0,VLOOKUP($A$11,'[1]6.2. отчет'!$D:$AGO,317,0))</f>
        <v>0</v>
      </c>
    </row>
    <row r="41" spans="1:11" s="32" customFormat="1" x14ac:dyDescent="0.25">
      <c r="A41" s="169" t="s">
        <v>94</v>
      </c>
      <c r="B41" s="170" t="s">
        <v>80</v>
      </c>
      <c r="C41" s="147" t="str">
        <f>IF('1. паспорт местоположение'!$C$22="Прочие инвестиционные проекты",0,VLOOKUP($A$11,'[1]6.2. отчет'!$D:$FX,174,0))</f>
        <v>нд</v>
      </c>
      <c r="D41" s="179">
        <v>0</v>
      </c>
      <c r="E41" s="147">
        <f t="shared" si="6"/>
        <v>0</v>
      </c>
      <c r="F41" s="147">
        <v>0</v>
      </c>
      <c r="G41" s="147">
        <v>0</v>
      </c>
      <c r="H41" s="147" t="str">
        <f>IF('1. паспорт местоположение'!$C$22="Прочие инвестиционные проекты",0,VLOOKUP($A$11,'[1]6.2. отчет'!$D:$AGO,197,0))</f>
        <v>нд</v>
      </c>
      <c r="I41" s="147" t="str">
        <f>IF('1. паспорт местоположение'!$C$22="Прочие инвестиционные проекты",0,VLOOKUP($A$11,'[1]6.2. отчет'!$D:$AGO,252,0))</f>
        <v>нд</v>
      </c>
      <c r="J41" s="147">
        <f>IF('1. паспорт местоположение'!$C$22="Прочие инвестиционные проекты",0,VLOOKUP($A$11,'[1]6.2. отчет'!$D:$AGO,263,0))</f>
        <v>0</v>
      </c>
      <c r="K41" s="147">
        <f>IF('1. паспорт местоположение'!$C$22="Прочие инвестиционные проекты",0,VLOOKUP($A$11,'[1]6.2. отчет'!$D:$AGO,318,0))</f>
        <v>0</v>
      </c>
    </row>
    <row r="42" spans="1:11" s="32" customFormat="1" x14ac:dyDescent="0.25">
      <c r="A42" s="169" t="s">
        <v>93</v>
      </c>
      <c r="B42" s="173" t="s">
        <v>448</v>
      </c>
      <c r="C42" s="147" t="str">
        <f>IF('1. паспорт местоположение'!$C$22="Прочие инвестиционные проекты",0,VLOOKUP($A$11,'[1]6.2. отчет'!$D:$FX,177,0))</f>
        <v>нд</v>
      </c>
      <c r="D42" s="179">
        <f>VLOOKUP($A$11,'[1]6.2. отчет'!$D:$OZ,412,0)</f>
        <v>0</v>
      </c>
      <c r="E42" s="147">
        <f t="shared" si="6"/>
        <v>0</v>
      </c>
      <c r="F42" s="147">
        <v>0</v>
      </c>
      <c r="G42" s="147">
        <v>0</v>
      </c>
      <c r="H42" s="147" t="str">
        <f>IF('1. паспорт местоположение'!$C$22="Прочие инвестиционные проекты",0,VLOOKUP($A$11,'[1]6.2. отчет'!$D:$AGO,200,0))</f>
        <v>нд</v>
      </c>
      <c r="I42" s="147" t="str">
        <f>IF('1. паспорт местоположение'!$C$22="Прочие инвестиционные проекты",0,VLOOKUP($A$11,'[1]6.2. отчет'!$D:$AGO,255,0))</f>
        <v>нд</v>
      </c>
      <c r="J42" s="147">
        <f>IF('1. паспорт местоположение'!$C$22="Прочие инвестиционные проекты",0,VLOOKUP($A$11,'[1]6.2. отчет'!$D:$AGO,266,0))</f>
        <v>0</v>
      </c>
      <c r="K42" s="147">
        <f>IF('1. паспорт местоположение'!$C$22="Прочие инвестиционные проекты",0,VLOOKUP($A$11,'[1]6.2. отчет'!$D:$AGO,321,0))</f>
        <v>0</v>
      </c>
    </row>
    <row r="43" spans="1:11" s="86" customFormat="1" ht="26.25" customHeight="1" x14ac:dyDescent="0.25">
      <c r="A43" s="167" t="s">
        <v>50</v>
      </c>
      <c r="B43" s="168" t="s">
        <v>92</v>
      </c>
      <c r="C43" s="147"/>
      <c r="D43" s="179"/>
      <c r="E43" s="147"/>
      <c r="F43" s="147"/>
      <c r="G43" s="147"/>
      <c r="H43" s="147"/>
      <c r="I43" s="148"/>
      <c r="J43" s="147"/>
      <c r="K43" s="148"/>
    </row>
    <row r="44" spans="1:11" s="32" customFormat="1" x14ac:dyDescent="0.25">
      <c r="A44" s="169" t="s">
        <v>91</v>
      </c>
      <c r="B44" s="170" t="s">
        <v>90</v>
      </c>
      <c r="C44" s="147" t="str">
        <f>VLOOKUP($A$11,'[1]6.2. отчет'!$D:$FX,168,0)</f>
        <v>нд</v>
      </c>
      <c r="D44" s="179">
        <v>0</v>
      </c>
      <c r="E44" s="147">
        <f t="shared" si="6"/>
        <v>0</v>
      </c>
      <c r="F44" s="147">
        <v>0</v>
      </c>
      <c r="G44" s="147">
        <f>VLOOKUP($A$11,'[1]6.2. отчет'!$D:$GJ,180,0)</f>
        <v>0</v>
      </c>
      <c r="H44" s="147" t="str">
        <f>VLOOKUP($A$11,'[1]6.2. отчет'!$D:$AGO,191,0)</f>
        <v>нд</v>
      </c>
      <c r="I44" s="147" t="str">
        <f>VLOOKUP($A$11,'[1]6.2. отчет'!$D:$AGO,246,0)</f>
        <v>нд</v>
      </c>
      <c r="J44" s="147">
        <f>VLOOKUP($A$11,'[1]6.2. отчет'!$D:$AGO,257,0)</f>
        <v>0</v>
      </c>
      <c r="K44" s="147">
        <f>VLOOKUP($A$11,'[1]6.2. отчет'!$D:$AGO,312,0)</f>
        <v>0</v>
      </c>
    </row>
    <row r="45" spans="1:11" s="32" customFormat="1" x14ac:dyDescent="0.25">
      <c r="A45" s="169" t="s">
        <v>89</v>
      </c>
      <c r="B45" s="170" t="s">
        <v>88</v>
      </c>
      <c r="C45" s="147" t="str">
        <f>VLOOKUP($A$11,'[1]6.2. отчет'!$D:$FX,169,0)</f>
        <v>нд</v>
      </c>
      <c r="D45" s="179">
        <f>VLOOKUP($A$11,'[1]6.2. отчет'!$D:$OZ,410,0)</f>
        <v>0</v>
      </c>
      <c r="E45" s="147">
        <f t="shared" si="6"/>
        <v>0</v>
      </c>
      <c r="F45" s="147">
        <v>0</v>
      </c>
      <c r="G45" s="147">
        <f>VLOOKUP($A$11,'[1]6.2. отчет'!$D:$GJ,181,0)</f>
        <v>0</v>
      </c>
      <c r="H45" s="147" t="str">
        <f>VLOOKUP($A$11,'[1]6.2. отчет'!$D:$AGO,192,0)</f>
        <v>нд</v>
      </c>
      <c r="I45" s="147" t="str">
        <f>VLOOKUP($A$11,'[1]6.2. отчет'!$D:$AGO,247,0)</f>
        <v>нд</v>
      </c>
      <c r="J45" s="147">
        <f>VLOOKUP($A$11,'[1]6.2. отчет'!$D:$AGO,258,0)</f>
        <v>0</v>
      </c>
      <c r="K45" s="147">
        <f>VLOOKUP($A$11,'[1]6.2. отчет'!$D:$AGO,313,0)</f>
        <v>0</v>
      </c>
    </row>
    <row r="46" spans="1:11" s="32" customFormat="1" x14ac:dyDescent="0.25">
      <c r="A46" s="169" t="s">
        <v>87</v>
      </c>
      <c r="B46" s="170" t="s">
        <v>86</v>
      </c>
      <c r="C46" s="147" t="str">
        <f>VLOOKUP($A$11,'[1]6.2. отчет'!$D:$FX,170,0)</f>
        <v>нд</v>
      </c>
      <c r="D46" s="179">
        <f>VLOOKUP($A$11,'[1]6.2. отчет'!$D:$OZ,411,0)</f>
        <v>0</v>
      </c>
      <c r="E46" s="147">
        <f t="shared" si="6"/>
        <v>0</v>
      </c>
      <c r="F46" s="147">
        <v>0</v>
      </c>
      <c r="G46" s="147">
        <f>VLOOKUP($A$11,'[1]6.2. отчет'!$D:$GJ,182,0)</f>
        <v>0</v>
      </c>
      <c r="H46" s="147" t="str">
        <f>VLOOKUP($A$11,'[1]6.2. отчет'!$D:$AGO,193,0)</f>
        <v>нд</v>
      </c>
      <c r="I46" s="147" t="str">
        <f>VLOOKUP($A$11,'[1]6.2. отчет'!$D:$AGO,248,0)</f>
        <v>нд</v>
      </c>
      <c r="J46" s="147">
        <f>VLOOKUP($A$11,'[1]6.2. отчет'!$D:$AGO,259,0)</f>
        <v>0</v>
      </c>
      <c r="K46" s="147">
        <f>VLOOKUP($A$11,'[1]6.2. отчет'!$D:$AGO,314,0)</f>
        <v>0</v>
      </c>
    </row>
    <row r="47" spans="1:11" s="32" customFormat="1" ht="31.5" x14ac:dyDescent="0.25">
      <c r="A47" s="169" t="s">
        <v>85</v>
      </c>
      <c r="B47" s="170" t="s">
        <v>84</v>
      </c>
      <c r="C47" s="147" t="str">
        <f>VLOOKUP($A$11,'[1]6.2. отчет'!$D:$FX,172,0)</f>
        <v>нд</v>
      </c>
      <c r="D47" s="179">
        <f>VLOOKUP($A$11,'[1]6.2. отчет'!$D:$OZ,409,0)</f>
        <v>0</v>
      </c>
      <c r="E47" s="147">
        <f t="shared" si="6"/>
        <v>0</v>
      </c>
      <c r="F47" s="147">
        <v>0</v>
      </c>
      <c r="G47" s="147">
        <f>VLOOKUP($A$11,'[1]6.2. отчет'!$D:$GJ,184,0)</f>
        <v>0</v>
      </c>
      <c r="H47" s="147" t="str">
        <f>VLOOKUP($A$11,'[1]6.2. отчет'!$D:$AGO,195,0)</f>
        <v>нд</v>
      </c>
      <c r="I47" s="147" t="str">
        <f>VLOOKUP($A$11,'[1]6.2. отчет'!$D:$AGO,250,0)</f>
        <v>нд</v>
      </c>
      <c r="J47" s="147">
        <f>VLOOKUP($A$11,'[1]6.2. отчет'!$D:$AGO,261,0)</f>
        <v>0</v>
      </c>
      <c r="K47" s="147">
        <f>VLOOKUP($A$11,'[1]6.2. отчет'!$D:$AGO,316,0)</f>
        <v>0</v>
      </c>
    </row>
    <row r="48" spans="1:11" s="32" customFormat="1" ht="31.5" x14ac:dyDescent="0.25">
      <c r="A48" s="169" t="s">
        <v>83</v>
      </c>
      <c r="B48" s="170" t="s">
        <v>82</v>
      </c>
      <c r="C48" s="147" t="str">
        <f>VLOOKUP($A$11,'[1]6.2. отчет'!$D:$FX,173,0)</f>
        <v>нд</v>
      </c>
      <c r="D48" s="179">
        <v>0</v>
      </c>
      <c r="E48" s="147">
        <f t="shared" si="6"/>
        <v>0</v>
      </c>
      <c r="F48" s="147">
        <v>0</v>
      </c>
      <c r="G48" s="147">
        <f>VLOOKUP($A$11,'[1]6.2. отчет'!$D:$GJ,185,0)</f>
        <v>0</v>
      </c>
      <c r="H48" s="147" t="str">
        <f>VLOOKUP($A$11,'[1]6.2. отчет'!$D:$AGO,196,0)</f>
        <v>нд</v>
      </c>
      <c r="I48" s="147" t="str">
        <f>VLOOKUP($A$11,'[1]6.2. отчет'!$D:$AGO,251,0)</f>
        <v>нд</v>
      </c>
      <c r="J48" s="147">
        <f>VLOOKUP($A$11,'[1]6.2. отчет'!$D:$AGO,262,0)</f>
        <v>0</v>
      </c>
      <c r="K48" s="147">
        <f>VLOOKUP($A$11,'[1]6.2. отчет'!$D:$AGO,317,0)</f>
        <v>0</v>
      </c>
    </row>
    <row r="49" spans="1:11" s="32" customFormat="1" x14ac:dyDescent="0.25">
      <c r="A49" s="169" t="s">
        <v>81</v>
      </c>
      <c r="B49" s="170" t="s">
        <v>80</v>
      </c>
      <c r="C49" s="147" t="str">
        <f>VLOOKUP($A$11,'[1]6.2. отчет'!$D:$FX,174,0)</f>
        <v>нд</v>
      </c>
      <c r="D49" s="179">
        <v>0</v>
      </c>
      <c r="E49" s="147">
        <f t="shared" si="6"/>
        <v>0</v>
      </c>
      <c r="F49" s="147">
        <v>0</v>
      </c>
      <c r="G49" s="147">
        <f>VLOOKUP($A$11,'[1]6.2. отчет'!$D:$GJ,186,0)</f>
        <v>0</v>
      </c>
      <c r="H49" s="147" t="str">
        <f>VLOOKUP($A$11,'[1]6.2. отчет'!$D:$AGO,197,0)</f>
        <v>нд</v>
      </c>
      <c r="I49" s="147" t="str">
        <f>VLOOKUP($A$11,'[1]6.2. отчет'!$D:$AGO,252,0)</f>
        <v>нд</v>
      </c>
      <c r="J49" s="147">
        <f>VLOOKUP($A$11,'[1]6.2. отчет'!$D:$AGO,263,0)</f>
        <v>0</v>
      </c>
      <c r="K49" s="147">
        <f>VLOOKUP($A$11,'[1]6.2. отчет'!$D:$AGO,318,0)</f>
        <v>0</v>
      </c>
    </row>
    <row r="50" spans="1:11" s="32" customFormat="1" x14ac:dyDescent="0.25">
      <c r="A50" s="169" t="s">
        <v>79</v>
      </c>
      <c r="B50" s="170" t="s">
        <v>448</v>
      </c>
      <c r="C50" s="147" t="str">
        <f>VLOOKUP($A$11,'[1]6.2. отчет'!$D:$FX,177,0)</f>
        <v>нд</v>
      </c>
      <c r="D50" s="179">
        <f>VLOOKUP($A$11,'[1]6.2. отчет'!$D:$OZ,412,0)</f>
        <v>0</v>
      </c>
      <c r="E50" s="147">
        <f t="shared" si="6"/>
        <v>0</v>
      </c>
      <c r="F50" s="147">
        <v>0</v>
      </c>
      <c r="G50" s="147">
        <f>VLOOKUP($A$11,'[1]6.2. отчет'!$D:$GJ,189,0)</f>
        <v>0</v>
      </c>
      <c r="H50" s="147" t="str">
        <f>VLOOKUP($A$11,'[1]6.2. отчет'!$D:$AGO,200,0)</f>
        <v>нд</v>
      </c>
      <c r="I50" s="147" t="str">
        <f>VLOOKUP($A$11,'[1]6.2. отчет'!$D:$AGO,255,0)</f>
        <v>нд</v>
      </c>
      <c r="J50" s="147">
        <f>VLOOKUP($A$11,'[1]6.2. отчет'!$D:$AGO,266,0)</f>
        <v>0</v>
      </c>
      <c r="K50" s="147">
        <f>VLOOKUP($A$11,'[1]6.2. отчет'!$D:$AGO,321,0)</f>
        <v>0</v>
      </c>
    </row>
    <row r="51" spans="1:11" s="32" customFormat="1" ht="31.5" x14ac:dyDescent="0.25">
      <c r="A51" s="167" t="s">
        <v>48</v>
      </c>
      <c r="B51" s="168" t="s">
        <v>78</v>
      </c>
      <c r="C51" s="147"/>
      <c r="D51" s="179"/>
      <c r="E51" s="147"/>
      <c r="F51" s="147"/>
      <c r="G51" s="147"/>
      <c r="H51" s="147"/>
      <c r="I51" s="148"/>
      <c r="J51" s="147"/>
      <c r="K51" s="148"/>
    </row>
    <row r="52" spans="1:11" s="86" customFormat="1" ht="35.25" customHeight="1" x14ac:dyDescent="0.25">
      <c r="A52" s="169" t="s">
        <v>77</v>
      </c>
      <c r="B52" s="170" t="s">
        <v>76</v>
      </c>
      <c r="C52" s="147" t="str">
        <f>VLOOKUP($A$11,'[1]6.2. отчет'!$D:$FX,167,0)</f>
        <v>нд</v>
      </c>
      <c r="D52" s="179">
        <f>VLOOKUP($A$11,'[1]6.2. отчет'!$D:$OZ,413,0)</f>
        <v>0</v>
      </c>
      <c r="E52" s="147">
        <f t="shared" si="6"/>
        <v>0</v>
      </c>
      <c r="F52" s="147">
        <v>0</v>
      </c>
      <c r="G52" s="147">
        <f>VLOOKUP($A$11,'[1]6.2. отчет'!$D:$GJ,179,0)</f>
        <v>0</v>
      </c>
      <c r="H52" s="147" t="str">
        <f>VLOOKUP($A$11,'[1]6.2. отчет'!$D:$AGO,190,0)</f>
        <v>нд</v>
      </c>
      <c r="I52" s="147" t="str">
        <f>VLOOKUP($A$11,'[1]6.2. отчет'!$D:$AGO,245,0)</f>
        <v>нд</v>
      </c>
      <c r="J52" s="147">
        <f>VLOOKUP($A$11,'[1]6.2. отчет'!$D:$AGO,256,0)</f>
        <v>0</v>
      </c>
      <c r="K52" s="147">
        <f>VLOOKUP($A$11,'[1]6.2. отчет'!$D:$AGO,311,0)</f>
        <v>0</v>
      </c>
    </row>
    <row r="53" spans="1:11" s="32" customFormat="1" ht="26.25" customHeight="1" x14ac:dyDescent="0.25">
      <c r="A53" s="169" t="s">
        <v>75</v>
      </c>
      <c r="B53" s="170" t="s">
        <v>69</v>
      </c>
      <c r="C53" s="147" t="str">
        <f>VLOOKUP($A$11,'[1]6.2. отчет'!$D:$FX,168,0)</f>
        <v>нд</v>
      </c>
      <c r="D53" s="179">
        <v>0</v>
      </c>
      <c r="E53" s="147">
        <f t="shared" si="6"/>
        <v>0</v>
      </c>
      <c r="F53" s="147">
        <v>0</v>
      </c>
      <c r="G53" s="147">
        <f>VLOOKUP($A$11,'[1]6.2. отчет'!$D:$GJ,180,0)</f>
        <v>0</v>
      </c>
      <c r="H53" s="147" t="str">
        <f>VLOOKUP($A$11,'[1]6.2. отчет'!$D:$AGO,191,0)</f>
        <v>нд</v>
      </c>
      <c r="I53" s="147" t="str">
        <f>VLOOKUP($A$11,'[1]6.2. отчет'!$D:$AGO,246,0)</f>
        <v>нд</v>
      </c>
      <c r="J53" s="147">
        <f>VLOOKUP($A$11,'[1]6.2. отчет'!$D:$AGO,257,0)</f>
        <v>0</v>
      </c>
      <c r="K53" s="147">
        <f>VLOOKUP($A$11,'[1]6.2. отчет'!$D:$AGO,312,0)</f>
        <v>0</v>
      </c>
    </row>
    <row r="54" spans="1:11" s="32" customFormat="1" x14ac:dyDescent="0.25">
      <c r="A54" s="169" t="s">
        <v>74</v>
      </c>
      <c r="B54" s="173" t="s">
        <v>68</v>
      </c>
      <c r="C54" s="147" t="str">
        <f>VLOOKUP($A$11,'[1]6.2. отчет'!$D:$FX,169,0)</f>
        <v>нд</v>
      </c>
      <c r="D54" s="179">
        <f>VLOOKUP($A$11,'[1]6.2. отчет'!$D:$OZ,410,0)</f>
        <v>0</v>
      </c>
      <c r="E54" s="147">
        <f t="shared" si="6"/>
        <v>0</v>
      </c>
      <c r="F54" s="147">
        <v>0</v>
      </c>
      <c r="G54" s="147">
        <f>VLOOKUP($A$11,'[1]6.2. отчет'!$D:$GJ,181,0)</f>
        <v>0</v>
      </c>
      <c r="H54" s="147" t="str">
        <f>VLOOKUP($A$11,'[1]6.2. отчет'!$D:$AGO,192,0)</f>
        <v>нд</v>
      </c>
      <c r="I54" s="147" t="str">
        <f>VLOOKUP($A$11,'[1]6.2. отчет'!$D:$AGO,247,0)</f>
        <v>нд</v>
      </c>
      <c r="J54" s="147">
        <f>VLOOKUP($A$11,'[1]6.2. отчет'!$D:$AGO,258,0)</f>
        <v>0</v>
      </c>
      <c r="K54" s="147">
        <f>VLOOKUP($A$11,'[1]6.2. отчет'!$D:$AGO,313,0)</f>
        <v>0</v>
      </c>
    </row>
    <row r="55" spans="1:11" s="32" customFormat="1" x14ac:dyDescent="0.25">
      <c r="A55" s="169" t="s">
        <v>73</v>
      </c>
      <c r="B55" s="173" t="s">
        <v>67</v>
      </c>
      <c r="C55" s="147" t="str">
        <f>VLOOKUP($A$11,'[1]6.2. отчет'!$D:$FX,170,0)</f>
        <v>нд</v>
      </c>
      <c r="D55" s="179">
        <f>VLOOKUP($A$11,'[1]6.2. отчет'!$D:$OZ,411,0)</f>
        <v>0</v>
      </c>
      <c r="E55" s="147">
        <f t="shared" si="6"/>
        <v>0</v>
      </c>
      <c r="F55" s="147">
        <v>0</v>
      </c>
      <c r="G55" s="147">
        <f>VLOOKUP($A$11,'[1]6.2. отчет'!$D:$GJ,182,0)</f>
        <v>0</v>
      </c>
      <c r="H55" s="147" t="str">
        <f>VLOOKUP($A$11,'[1]6.2. отчет'!$D:$AGO,193,0)</f>
        <v>нд</v>
      </c>
      <c r="I55" s="147" t="str">
        <f>VLOOKUP($A$11,'[1]6.2. отчет'!$D:$AGO,248,0)</f>
        <v>нд</v>
      </c>
      <c r="J55" s="147">
        <f>VLOOKUP($A$11,'[1]6.2. отчет'!$D:$AGO,259,0)</f>
        <v>0</v>
      </c>
      <c r="K55" s="147">
        <f>VLOOKUP($A$11,'[1]6.2. отчет'!$D:$AGO,314,0)</f>
        <v>0</v>
      </c>
    </row>
    <row r="56" spans="1:11" s="32" customFormat="1" x14ac:dyDescent="0.25">
      <c r="A56" s="169" t="s">
        <v>72</v>
      </c>
      <c r="B56" s="173" t="s">
        <v>66</v>
      </c>
      <c r="C56" s="147" t="str">
        <f>VLOOKUP($A$11,'[1]6.2. отчет'!$D:$FX,171,0)</f>
        <v>нд</v>
      </c>
      <c r="D56" s="179">
        <f>VLOOKUP($A$11,'[1]6.2. отчет'!$D:$OZ,409,0)</f>
        <v>0</v>
      </c>
      <c r="E56" s="147">
        <f t="shared" si="6"/>
        <v>0</v>
      </c>
      <c r="F56" s="147">
        <v>0</v>
      </c>
      <c r="G56" s="147">
        <f>VLOOKUP($A$11,'[1]6.2. отчет'!$D:$GJ,183,0)</f>
        <v>0</v>
      </c>
      <c r="H56" s="147" t="str">
        <f>VLOOKUP($A$11,'[1]6.2. отчет'!$D:$AGO,194,0)</f>
        <v>нд</v>
      </c>
      <c r="I56" s="147" t="str">
        <f>VLOOKUP($A$11,'[1]6.2. отчет'!$D:$AGO,249,0)</f>
        <v>нд</v>
      </c>
      <c r="J56" s="147">
        <f>VLOOKUP($A$11,'[1]6.2. отчет'!$D:$AGO,260,0)</f>
        <v>0</v>
      </c>
      <c r="K56" s="147">
        <f>VLOOKUP($A$11,'[1]6.2. отчет'!$D:$AGO,315,0)</f>
        <v>0</v>
      </c>
    </row>
    <row r="57" spans="1:11" s="32" customFormat="1" x14ac:dyDescent="0.25">
      <c r="A57" s="169" t="s">
        <v>71</v>
      </c>
      <c r="B57" s="170" t="s">
        <v>448</v>
      </c>
      <c r="C57" s="147" t="str">
        <f>VLOOKUP($A$11,'[1]6.2. отчет'!$D:$FX,177,0)</f>
        <v>нд</v>
      </c>
      <c r="D57" s="179">
        <f>VLOOKUP($A$11,'[1]6.2. отчет'!$D:$OZ,412,0)</f>
        <v>0</v>
      </c>
      <c r="E57" s="147">
        <f t="shared" si="6"/>
        <v>0</v>
      </c>
      <c r="F57" s="147">
        <v>0</v>
      </c>
      <c r="G57" s="147">
        <f>VLOOKUP($A$11,'[1]6.2. отчет'!$D:$GJ,189,0)</f>
        <v>0</v>
      </c>
      <c r="H57" s="147" t="str">
        <f>VLOOKUP($A$11,'[1]6.2. отчет'!$D:$AGO,200,0)</f>
        <v>нд</v>
      </c>
      <c r="I57" s="147" t="str">
        <f>VLOOKUP($A$11,'[1]6.2. отчет'!$D:$AGO,255,0)</f>
        <v>нд</v>
      </c>
      <c r="J57" s="147">
        <f>VLOOKUP($A$11,'[1]6.2. отчет'!$D:$AGO,266,0)</f>
        <v>0</v>
      </c>
      <c r="K57" s="147">
        <f>VLOOKUP($A$11,'[1]6.2. отчет'!$D:$AGO,321,0)</f>
        <v>0</v>
      </c>
    </row>
    <row r="58" spans="1:11" s="32" customFormat="1" ht="31.5" x14ac:dyDescent="0.25">
      <c r="A58" s="167" t="s">
        <v>47</v>
      </c>
      <c r="B58" s="174" t="s">
        <v>165</v>
      </c>
      <c r="C58" s="147"/>
      <c r="D58" s="147"/>
      <c r="E58" s="147"/>
      <c r="F58" s="147"/>
      <c r="G58" s="147"/>
      <c r="H58" s="147"/>
      <c r="I58" s="148"/>
      <c r="J58" s="147"/>
      <c r="K58" s="148"/>
    </row>
    <row r="59" spans="1:11" s="32" customFormat="1" x14ac:dyDescent="0.25">
      <c r="A59" s="167" t="s">
        <v>45</v>
      </c>
      <c r="B59" s="168" t="s">
        <v>70</v>
      </c>
      <c r="C59" s="147"/>
      <c r="D59" s="147"/>
      <c r="E59" s="147"/>
      <c r="F59" s="147"/>
      <c r="G59" s="147"/>
      <c r="H59" s="147"/>
      <c r="I59" s="148"/>
      <c r="J59" s="147"/>
      <c r="K59" s="148"/>
    </row>
    <row r="60" spans="1:11" s="86" customFormat="1" ht="36.75" customHeight="1" x14ac:dyDescent="0.25">
      <c r="A60" s="169" t="s">
        <v>159</v>
      </c>
      <c r="B60" s="175" t="s">
        <v>90</v>
      </c>
      <c r="C60" s="147" t="str">
        <f>VLOOKUP($A$11,'[1]6.2. отчет'!$D:$AGO,326,0)</f>
        <v>нд</v>
      </c>
      <c r="D60" s="147">
        <f t="shared" ref="D60:D63" si="7">J60</f>
        <v>0</v>
      </c>
      <c r="E60" s="147">
        <f t="shared" ref="E60:E64" si="8">F60+G60</f>
        <v>0</v>
      </c>
      <c r="F60" s="147">
        <v>0</v>
      </c>
      <c r="G60" s="147">
        <f>VLOOKUP($A$11,'[1]6.2. отчет'!$D:$AGO,333,0)</f>
        <v>0</v>
      </c>
      <c r="H60" s="147" t="str">
        <f>VLOOKUP($A$11,'[1]6.2. отчет'!$D:$AGO,341,0)</f>
        <v>нд</v>
      </c>
      <c r="I60" s="147" t="str">
        <f>VLOOKUP($A$11,'[1]6.2. отчет'!$D:$AGO,366,0)</f>
        <v>нд</v>
      </c>
      <c r="J60" s="147">
        <f>VLOOKUP($A$11,'[1]6.2. отчет'!$D:$AGO,371,0)</f>
        <v>0</v>
      </c>
      <c r="K60" s="147">
        <f>VLOOKUP($A$11,'[1]6.2. отчет'!$D:$AGO,396,0)</f>
        <v>0</v>
      </c>
    </row>
    <row r="61" spans="1:11" s="32" customFormat="1" x14ac:dyDescent="0.25">
      <c r="A61" s="169" t="s">
        <v>160</v>
      </c>
      <c r="B61" s="175" t="s">
        <v>88</v>
      </c>
      <c r="C61" s="147" t="str">
        <f>VLOOKUP($A$11,'[1]6.2. отчет'!$D:$AGO,327,0)</f>
        <v>нд</v>
      </c>
      <c r="D61" s="147">
        <f t="shared" si="7"/>
        <v>0</v>
      </c>
      <c r="E61" s="147">
        <f t="shared" si="8"/>
        <v>0</v>
      </c>
      <c r="F61" s="147">
        <v>0</v>
      </c>
      <c r="G61" s="147">
        <f>VLOOKUP($A$11,'[1]6.2. отчет'!$D:$AGO,334,0)</f>
        <v>0</v>
      </c>
      <c r="H61" s="147" t="str">
        <f>VLOOKUP($A$11,'[1]6.2. отчет'!$D:$AGO,338,0)</f>
        <v>нд</v>
      </c>
      <c r="I61" s="147" t="str">
        <f>VLOOKUP($A$11,'[1]6.2. отчет'!$D:$AGO,363,0)</f>
        <v>нд</v>
      </c>
      <c r="J61" s="147">
        <f>VLOOKUP($A$11,'[1]6.2. отчет'!$D:$AGO,368,0)</f>
        <v>0</v>
      </c>
      <c r="K61" s="147">
        <f>VLOOKUP($A$11,'[1]6.2. отчет'!$D:$AGO,393,0)</f>
        <v>0</v>
      </c>
    </row>
    <row r="62" spans="1:11" s="32" customFormat="1" x14ac:dyDescent="0.25">
      <c r="A62" s="169" t="s">
        <v>161</v>
      </c>
      <c r="B62" s="175" t="s">
        <v>86</v>
      </c>
      <c r="C62" s="147" t="str">
        <f>VLOOKUP($A$11,'[1]6.2. отчет'!$D:$AGO,328,0)</f>
        <v>нд</v>
      </c>
      <c r="D62" s="147">
        <f t="shared" si="7"/>
        <v>0</v>
      </c>
      <c r="E62" s="147">
        <f t="shared" si="8"/>
        <v>0</v>
      </c>
      <c r="F62" s="147">
        <v>0</v>
      </c>
      <c r="G62" s="147">
        <f>VLOOKUP($A$11,'[1]6.2. отчет'!$D:$AGO,335,0)</f>
        <v>0</v>
      </c>
      <c r="H62" s="147" t="str">
        <f>VLOOKUP($A$11,'[1]6.2. отчет'!$D:$AGO,339,0)</f>
        <v>нд</v>
      </c>
      <c r="I62" s="147" t="str">
        <f>VLOOKUP($A$11,'[1]6.2. отчет'!$D:$AGO,364,0)</f>
        <v>нд</v>
      </c>
      <c r="J62" s="147">
        <f>VLOOKUP($A$11,'[1]6.2. отчет'!$D:$AGO,369,0)</f>
        <v>0</v>
      </c>
      <c r="K62" s="147">
        <f>VLOOKUP($A$11,'[1]6.2. отчет'!$D:$AGO,394,0)</f>
        <v>0</v>
      </c>
    </row>
    <row r="63" spans="1:11" s="32" customFormat="1" x14ac:dyDescent="0.25">
      <c r="A63" s="169" t="s">
        <v>162</v>
      </c>
      <c r="B63" s="175" t="s">
        <v>164</v>
      </c>
      <c r="C63" s="147" t="str">
        <f>VLOOKUP($A$11,'[1]6.2. отчет'!$D:$AGO,329,0)</f>
        <v>нд</v>
      </c>
      <c r="D63" s="147">
        <f t="shared" si="7"/>
        <v>0</v>
      </c>
      <c r="E63" s="147">
        <f t="shared" si="8"/>
        <v>0</v>
      </c>
      <c r="F63" s="147">
        <v>0</v>
      </c>
      <c r="G63" s="147">
        <f>VLOOKUP($A$11,'[1]6.2. отчет'!$D:$AGO,336,0)</f>
        <v>0</v>
      </c>
      <c r="H63" s="147" t="str">
        <f>VLOOKUP($A$11,'[1]6.2. отчет'!$D:$AGO,340,0)</f>
        <v>нд</v>
      </c>
      <c r="I63" s="147" t="str">
        <f>VLOOKUP($A$11,'[1]6.2. отчет'!$D:$AGO,365,0)</f>
        <v>нд</v>
      </c>
      <c r="J63" s="147">
        <f>VLOOKUP($A$11,'[1]6.2. отчет'!$D:$AGO,370,0)</f>
        <v>0</v>
      </c>
      <c r="K63" s="147">
        <f>VLOOKUP($A$11,'[1]6.2. отчет'!$D:$AGO,395,0)</f>
        <v>0</v>
      </c>
    </row>
    <row r="64" spans="1:11" s="32" customFormat="1" ht="18.75" x14ac:dyDescent="0.25">
      <c r="A64" s="169" t="s">
        <v>163</v>
      </c>
      <c r="B64" s="173" t="s">
        <v>65</v>
      </c>
      <c r="C64" s="147" t="str">
        <f>VLOOKUP($A$11,'[1]6.2. отчет'!$D:$AGO,330,0)</f>
        <v>нд</v>
      </c>
      <c r="D64" s="147">
        <f>J64</f>
        <v>0</v>
      </c>
      <c r="E64" s="147">
        <f t="shared" si="8"/>
        <v>0</v>
      </c>
      <c r="F64" s="147">
        <v>0</v>
      </c>
      <c r="G64" s="147">
        <f>VLOOKUP($A$11,'[1]6.2. отчет'!$D:$AGO,337,0)</f>
        <v>0</v>
      </c>
      <c r="H64" s="147" t="str">
        <f>VLOOKUP($A$11,'[1]6.2. отчет'!$D:$AGO,342,0)</f>
        <v>нд</v>
      </c>
      <c r="I64" s="147" t="str">
        <f>VLOOKUP($A$11,'[1]6.2. отчет'!$D:$AGO,367,0)</f>
        <v>нд</v>
      </c>
      <c r="J64" s="147">
        <f>VLOOKUP($A$11,'[1]6.2. отчет'!$D:$AGO,372,0)</f>
        <v>0</v>
      </c>
      <c r="K64" s="147">
        <f>VLOOKUP($A$11,'[1]6.2. отчет'!$D:$AGO,396,0)</f>
        <v>0</v>
      </c>
    </row>
    <row r="65" spans="1:11" x14ac:dyDescent="0.25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10"/>
    </row>
  </sheetData>
  <mergeCells count="18"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C20:D21"/>
    <mergeCell ref="G20:G22"/>
    <mergeCell ref="A4:K4"/>
    <mergeCell ref="A12:K12"/>
    <mergeCell ref="A9:K9"/>
    <mergeCell ref="A11:K11"/>
    <mergeCell ref="A8:K8"/>
    <mergeCell ref="A6:K6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D30">
    <cfRule type="cellIs" dxfId="6" priority="3" operator="notEqual">
      <formula>D31+D32+D33+D34</formula>
    </cfRule>
  </conditionalFormatting>
  <conditionalFormatting sqref="C30">
    <cfRule type="cellIs" dxfId="5" priority="2" operator="notEqual">
      <formula>C31+C32+C33+C34</formula>
    </cfRule>
  </conditionalFormatting>
  <conditionalFormatting sqref="G30">
    <cfRule type="cellIs" dxfId="4" priority="1" operator="notEqual">
      <formula>G31+G32+G33+G34</formula>
    </cfRule>
  </conditionalFormatting>
  <conditionalFormatting sqref="I30">
    <cfRule type="cellIs" dxfId="3" priority="7" operator="notEqual">
      <formula>I31+I32+I33+I34</formula>
    </cfRule>
  </conditionalFormatting>
  <conditionalFormatting sqref="H30">
    <cfRule type="cellIs" dxfId="2" priority="6" operator="notEqual">
      <formula>H31+H32+H33+H34</formula>
    </cfRule>
  </conditionalFormatting>
  <conditionalFormatting sqref="F30">
    <cfRule type="cellIs" dxfId="1" priority="5" operator="notEqual">
      <formula>F31+F32+F33+F34</formula>
    </cfRule>
  </conditionalFormatting>
  <conditionalFormatting sqref="E30">
    <cfRule type="cellIs" dxfId="0" priority="4" operator="notEqual">
      <formula>E31+E32+E33+E34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topLeftCell="U1" zoomScale="70" zoomScaleNormal="100" zoomScaleSheetLayoutView="70" workbookViewId="0">
      <selection activeCell="AQ38" sqref="AQ38"/>
    </sheetView>
  </sheetViews>
  <sheetFormatPr defaultColWidth="9.140625" defaultRowHeight="15" x14ac:dyDescent="0.25"/>
  <cols>
    <col min="1" max="1" width="6.140625" style="82" customWidth="1"/>
    <col min="2" max="2" width="23.140625" style="82" customWidth="1"/>
    <col min="3" max="3" width="18.28515625" style="82" bestFit="1" customWidth="1"/>
    <col min="4" max="4" width="15.140625" style="82" customWidth="1"/>
    <col min="5" max="12" width="7.7109375" style="82" customWidth="1"/>
    <col min="13" max="13" width="14.5703125" style="82" customWidth="1"/>
    <col min="14" max="14" width="26.85546875" style="82" customWidth="1"/>
    <col min="15" max="15" width="22" style="82" customWidth="1"/>
    <col min="16" max="17" width="13.42578125" style="82" customWidth="1"/>
    <col min="18" max="18" width="17" style="82" customWidth="1"/>
    <col min="19" max="20" width="9.7109375" style="82" customWidth="1"/>
    <col min="21" max="21" width="11.42578125" style="82" customWidth="1"/>
    <col min="22" max="22" width="12.7109375" style="82" customWidth="1"/>
    <col min="23" max="23" width="19" style="82" customWidth="1"/>
    <col min="24" max="25" width="10.7109375" style="82" customWidth="1"/>
    <col min="26" max="26" width="7.7109375" style="82" customWidth="1"/>
    <col min="27" max="28" width="10.7109375" style="82" customWidth="1"/>
    <col min="29" max="29" width="20.28515625" style="82" customWidth="1"/>
    <col min="30" max="30" width="10.7109375" style="82" customWidth="1"/>
    <col min="31" max="31" width="15.85546875" style="82" customWidth="1"/>
    <col min="32" max="32" width="11.7109375" style="82" customWidth="1"/>
    <col min="33" max="36" width="11.5703125" style="82" customWidth="1"/>
    <col min="37" max="41" width="13.85546875" style="82" customWidth="1"/>
    <col min="42" max="42" width="13.42578125" style="82" customWidth="1"/>
    <col min="43" max="43" width="14" style="82" customWidth="1"/>
    <col min="44" max="44" width="14.140625" style="82" customWidth="1"/>
    <col min="45" max="46" width="13.28515625" style="82" customWidth="1"/>
    <col min="47" max="47" width="10.7109375" style="82" customWidth="1"/>
    <col min="48" max="48" width="46.5703125" style="82" customWidth="1"/>
    <col min="49" max="16384" width="9.140625" style="82"/>
  </cols>
  <sheetData>
    <row r="1" spans="1:48" ht="18.75" x14ac:dyDescent="0.25">
      <c r="AV1" s="22" t="s">
        <v>57</v>
      </c>
    </row>
    <row r="2" spans="1:48" ht="18.75" x14ac:dyDescent="0.3">
      <c r="AV2" s="23" t="s">
        <v>6</v>
      </c>
    </row>
    <row r="3" spans="1:48" ht="18.75" x14ac:dyDescent="0.3">
      <c r="AV3" s="23" t="s">
        <v>56</v>
      </c>
    </row>
    <row r="4" spans="1:48" ht="18.75" x14ac:dyDescent="0.3">
      <c r="AV4" s="23"/>
    </row>
    <row r="5" spans="1:48" ht="18.75" customHeight="1" x14ac:dyDescent="0.25">
      <c r="A5" s="198" t="str">
        <f>'1. паспорт местоположение'!$A$5</f>
        <v>Год раскрытия информации: 2025 год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P5" s="198"/>
      <c r="AQ5" s="198"/>
      <c r="AR5" s="198"/>
      <c r="AS5" s="198"/>
      <c r="AT5" s="198"/>
      <c r="AU5" s="198"/>
      <c r="AV5" s="198"/>
    </row>
    <row r="6" spans="1:48" ht="18.75" x14ac:dyDescent="0.3">
      <c r="AV6" s="23"/>
    </row>
    <row r="7" spans="1:48" ht="18.75" x14ac:dyDescent="0.25">
      <c r="A7" s="202" t="s">
        <v>5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  <c r="Y7" s="202"/>
      <c r="Z7" s="202"/>
      <c r="AA7" s="202"/>
      <c r="AB7" s="202"/>
      <c r="AC7" s="202"/>
      <c r="AD7" s="202"/>
      <c r="AE7" s="202"/>
      <c r="AF7" s="202"/>
      <c r="AG7" s="202"/>
      <c r="AH7" s="202"/>
      <c r="AI7" s="202"/>
      <c r="AJ7" s="202"/>
      <c r="AK7" s="202"/>
      <c r="AL7" s="202"/>
      <c r="AM7" s="202"/>
      <c r="AN7" s="202"/>
      <c r="AO7" s="202"/>
      <c r="AP7" s="202"/>
      <c r="AQ7" s="202"/>
      <c r="AR7" s="202"/>
      <c r="AS7" s="202"/>
      <c r="AT7" s="202"/>
      <c r="AU7" s="202"/>
      <c r="AV7" s="202"/>
    </row>
    <row r="8" spans="1:48" ht="18.75" x14ac:dyDescent="0.25">
      <c r="A8" s="202"/>
      <c r="B8" s="202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2"/>
      <c r="V8" s="202"/>
      <c r="W8" s="202"/>
      <c r="X8" s="202"/>
      <c r="Y8" s="202"/>
      <c r="Z8" s="202"/>
      <c r="AA8" s="202"/>
      <c r="AB8" s="202"/>
      <c r="AC8" s="202"/>
      <c r="AD8" s="202"/>
      <c r="AE8" s="202"/>
      <c r="AF8" s="202"/>
      <c r="AG8" s="202"/>
      <c r="AH8" s="202"/>
      <c r="AI8" s="202"/>
      <c r="AJ8" s="202"/>
      <c r="AK8" s="202"/>
      <c r="AL8" s="202"/>
      <c r="AM8" s="202"/>
      <c r="AN8" s="202"/>
      <c r="AO8" s="202"/>
      <c r="AP8" s="202"/>
      <c r="AQ8" s="202"/>
      <c r="AR8" s="202"/>
      <c r="AS8" s="202"/>
      <c r="AT8" s="202"/>
      <c r="AU8" s="202"/>
      <c r="AV8" s="202"/>
    </row>
    <row r="9" spans="1:48" ht="15.75" x14ac:dyDescent="0.25">
      <c r="A9" s="203" t="s">
        <v>287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3"/>
      <c r="Y9" s="203"/>
      <c r="Z9" s="203"/>
      <c r="AA9" s="203"/>
      <c r="AB9" s="203"/>
      <c r="AC9" s="203"/>
      <c r="AD9" s="203"/>
      <c r="AE9" s="203"/>
      <c r="AF9" s="203"/>
      <c r="AG9" s="203"/>
      <c r="AH9" s="203"/>
      <c r="AI9" s="203"/>
      <c r="AJ9" s="203"/>
      <c r="AK9" s="203"/>
      <c r="AL9" s="203"/>
      <c r="AM9" s="203"/>
      <c r="AN9" s="203"/>
      <c r="AO9" s="203"/>
      <c r="AP9" s="203"/>
      <c r="AQ9" s="203"/>
      <c r="AR9" s="203"/>
      <c r="AS9" s="203"/>
      <c r="AT9" s="203"/>
      <c r="AU9" s="203"/>
      <c r="AV9" s="203"/>
    </row>
    <row r="10" spans="1:48" ht="15.75" x14ac:dyDescent="0.25">
      <c r="A10" s="204" t="s">
        <v>4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  <c r="AC10" s="204"/>
      <c r="AD10" s="204"/>
      <c r="AE10" s="204"/>
      <c r="AF10" s="204"/>
      <c r="AG10" s="204"/>
      <c r="AH10" s="204"/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</row>
    <row r="11" spans="1:48" ht="18.75" x14ac:dyDescent="0.25">
      <c r="A11" s="202"/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  <c r="U11" s="202"/>
      <c r="V11" s="202"/>
      <c r="W11" s="202"/>
      <c r="X11" s="202"/>
      <c r="Y11" s="202"/>
      <c r="Z11" s="202"/>
      <c r="AA11" s="202"/>
      <c r="AB11" s="202"/>
      <c r="AC11" s="202"/>
      <c r="AD11" s="202"/>
      <c r="AE11" s="202"/>
      <c r="AF11" s="202"/>
      <c r="AG11" s="202"/>
      <c r="AH11" s="202"/>
      <c r="AI11" s="202"/>
      <c r="AJ11" s="202"/>
      <c r="AK11" s="202"/>
      <c r="AL11" s="202"/>
      <c r="AM11" s="202"/>
      <c r="AN11" s="202"/>
      <c r="AO11" s="202"/>
      <c r="AP11" s="202"/>
      <c r="AQ11" s="202"/>
      <c r="AR11" s="202"/>
      <c r="AS11" s="202"/>
      <c r="AT11" s="202"/>
      <c r="AU11" s="202"/>
      <c r="AV11" s="202"/>
    </row>
    <row r="12" spans="1:48" ht="15.75" x14ac:dyDescent="0.25">
      <c r="A12" s="203" t="str">
        <f>'6.2. Паспорт фин осв ввод'!A11:K11</f>
        <v>P_Che478_24</v>
      </c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3"/>
      <c r="Y12" s="203"/>
      <c r="Z12" s="203"/>
      <c r="AA12" s="203"/>
      <c r="AB12" s="203"/>
      <c r="AC12" s="203"/>
      <c r="AD12" s="203"/>
      <c r="AE12" s="203"/>
      <c r="AF12" s="203"/>
      <c r="AG12" s="203"/>
      <c r="AH12" s="203"/>
      <c r="AI12" s="203"/>
      <c r="AJ12" s="203"/>
      <c r="AK12" s="203"/>
      <c r="AL12" s="203"/>
      <c r="AM12" s="203"/>
      <c r="AN12" s="203"/>
      <c r="AO12" s="203"/>
      <c r="AP12" s="203"/>
      <c r="AQ12" s="203"/>
      <c r="AR12" s="203"/>
      <c r="AS12" s="203"/>
      <c r="AT12" s="203"/>
      <c r="AU12" s="203"/>
      <c r="AV12" s="203"/>
    </row>
    <row r="13" spans="1:48" ht="15.75" x14ac:dyDescent="0.25">
      <c r="A13" s="204" t="s">
        <v>3</v>
      </c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4"/>
      <c r="AB13" s="204"/>
      <c r="AC13" s="204"/>
      <c r="AD13" s="204"/>
      <c r="AE13" s="204"/>
      <c r="AF13" s="204"/>
      <c r="AG13" s="204"/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</row>
    <row r="14" spans="1:48" ht="18.75" x14ac:dyDescent="0.25">
      <c r="A14" s="206"/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</row>
    <row r="15" spans="1:48" ht="15.75" x14ac:dyDescent="0.25">
      <c r="A15" s="203" t="str">
        <f>'6.2. Паспорт фин осв ввод'!A14:K14</f>
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203"/>
      <c r="U15" s="203"/>
      <c r="V15" s="203"/>
      <c r="W15" s="203"/>
      <c r="X15" s="203"/>
      <c r="Y15" s="203"/>
      <c r="Z15" s="203"/>
      <c r="AA15" s="203"/>
      <c r="AB15" s="203"/>
      <c r="AC15" s="203"/>
      <c r="AD15" s="203"/>
      <c r="AE15" s="203"/>
      <c r="AF15" s="203"/>
      <c r="AG15" s="203"/>
      <c r="AH15" s="203"/>
      <c r="AI15" s="203"/>
      <c r="AJ15" s="203"/>
      <c r="AK15" s="203"/>
      <c r="AL15" s="203"/>
      <c r="AM15" s="203"/>
      <c r="AN15" s="203"/>
      <c r="AO15" s="203"/>
      <c r="AP15" s="203"/>
      <c r="AQ15" s="203"/>
      <c r="AR15" s="203"/>
      <c r="AS15" s="203"/>
      <c r="AT15" s="203"/>
      <c r="AU15" s="203"/>
      <c r="AV15" s="203"/>
    </row>
    <row r="16" spans="1:48" ht="15.75" x14ac:dyDescent="0.25">
      <c r="A16" s="204" t="s">
        <v>2</v>
      </c>
      <c r="B16" s="204"/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4"/>
      <c r="Z16" s="204"/>
      <c r="AA16" s="204"/>
      <c r="AB16" s="204"/>
      <c r="AC16" s="204"/>
      <c r="AD16" s="204"/>
      <c r="AE16" s="204"/>
      <c r="AF16" s="204"/>
      <c r="AG16" s="204"/>
      <c r="AH16" s="204"/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</row>
    <row r="17" spans="1:48" x14ac:dyDescent="0.25">
      <c r="A17" s="278"/>
      <c r="B17" s="278"/>
      <c r="C17" s="278"/>
      <c r="D17" s="278"/>
      <c r="E17" s="278"/>
      <c r="F17" s="278"/>
      <c r="G17" s="278"/>
      <c r="H17" s="278"/>
      <c r="I17" s="278"/>
      <c r="J17" s="278"/>
      <c r="K17" s="278"/>
      <c r="L17" s="278"/>
      <c r="M17" s="278"/>
      <c r="N17" s="278"/>
      <c r="O17" s="278"/>
      <c r="P17" s="278"/>
      <c r="Q17" s="278"/>
      <c r="R17" s="278"/>
      <c r="S17" s="278"/>
      <c r="T17" s="278"/>
      <c r="U17" s="278"/>
      <c r="V17" s="278"/>
      <c r="W17" s="278"/>
      <c r="X17" s="278"/>
      <c r="Y17" s="278"/>
      <c r="Z17" s="278"/>
      <c r="AA17" s="278"/>
      <c r="AB17" s="278"/>
      <c r="AC17" s="278"/>
      <c r="AD17" s="278"/>
      <c r="AE17" s="278"/>
      <c r="AF17" s="278"/>
      <c r="AG17" s="278"/>
      <c r="AH17" s="278"/>
      <c r="AI17" s="278"/>
      <c r="AJ17" s="278"/>
      <c r="AK17" s="278"/>
      <c r="AL17" s="278"/>
      <c r="AM17" s="278"/>
      <c r="AN17" s="278"/>
      <c r="AO17" s="278"/>
      <c r="AP17" s="278"/>
      <c r="AQ17" s="278"/>
      <c r="AR17" s="278"/>
      <c r="AS17" s="278"/>
      <c r="AT17" s="278"/>
      <c r="AU17" s="278"/>
      <c r="AV17" s="278"/>
    </row>
    <row r="18" spans="1:48" ht="14.25" customHeight="1" x14ac:dyDescent="0.25">
      <c r="A18" s="278"/>
      <c r="B18" s="278"/>
      <c r="C18" s="278"/>
      <c r="D18" s="278"/>
      <c r="E18" s="278"/>
      <c r="F18" s="278"/>
      <c r="G18" s="278"/>
      <c r="H18" s="278"/>
      <c r="I18" s="278"/>
      <c r="J18" s="278"/>
      <c r="K18" s="278"/>
      <c r="L18" s="278"/>
      <c r="M18" s="278"/>
      <c r="N18" s="278"/>
      <c r="O18" s="278"/>
      <c r="P18" s="278"/>
      <c r="Q18" s="278"/>
      <c r="R18" s="278"/>
      <c r="S18" s="278"/>
      <c r="T18" s="278"/>
      <c r="U18" s="278"/>
      <c r="V18" s="278"/>
      <c r="W18" s="278"/>
      <c r="X18" s="278"/>
      <c r="Y18" s="278"/>
      <c r="Z18" s="278"/>
      <c r="AA18" s="278"/>
      <c r="AB18" s="278"/>
      <c r="AC18" s="278"/>
      <c r="AD18" s="278"/>
      <c r="AE18" s="278"/>
      <c r="AF18" s="278"/>
      <c r="AG18" s="278"/>
      <c r="AH18" s="278"/>
      <c r="AI18" s="278"/>
      <c r="AJ18" s="278"/>
      <c r="AK18" s="278"/>
      <c r="AL18" s="278"/>
      <c r="AM18" s="278"/>
      <c r="AN18" s="278"/>
      <c r="AO18" s="278"/>
      <c r="AP18" s="278"/>
      <c r="AQ18" s="278"/>
      <c r="AR18" s="278"/>
      <c r="AS18" s="278"/>
      <c r="AT18" s="278"/>
      <c r="AU18" s="278"/>
      <c r="AV18" s="278"/>
    </row>
    <row r="19" spans="1:48" x14ac:dyDescent="0.25">
      <c r="A19" s="278"/>
      <c r="B19" s="278"/>
      <c r="C19" s="278"/>
      <c r="D19" s="278"/>
      <c r="E19" s="278"/>
      <c r="F19" s="278"/>
      <c r="G19" s="278"/>
      <c r="H19" s="278"/>
      <c r="I19" s="278"/>
      <c r="J19" s="278"/>
      <c r="K19" s="278"/>
      <c r="L19" s="278"/>
      <c r="M19" s="278"/>
      <c r="N19" s="278"/>
      <c r="O19" s="278"/>
      <c r="P19" s="278"/>
      <c r="Q19" s="278"/>
      <c r="R19" s="278"/>
      <c r="S19" s="278"/>
      <c r="T19" s="278"/>
      <c r="U19" s="278"/>
      <c r="V19" s="278"/>
      <c r="W19" s="278"/>
      <c r="X19" s="278"/>
      <c r="Y19" s="278"/>
      <c r="Z19" s="278"/>
      <c r="AA19" s="278"/>
      <c r="AB19" s="278"/>
      <c r="AC19" s="278"/>
      <c r="AD19" s="278"/>
      <c r="AE19" s="278"/>
      <c r="AF19" s="278"/>
      <c r="AG19" s="278"/>
      <c r="AH19" s="278"/>
      <c r="AI19" s="278"/>
      <c r="AJ19" s="278"/>
      <c r="AK19" s="278"/>
      <c r="AL19" s="278"/>
      <c r="AM19" s="278"/>
      <c r="AN19" s="278"/>
      <c r="AO19" s="278"/>
      <c r="AP19" s="278"/>
      <c r="AQ19" s="278"/>
      <c r="AR19" s="278"/>
      <c r="AS19" s="278"/>
      <c r="AT19" s="278"/>
      <c r="AU19" s="278"/>
      <c r="AV19" s="278"/>
    </row>
    <row r="20" spans="1:48" x14ac:dyDescent="0.25">
      <c r="A20" s="278"/>
      <c r="B20" s="278"/>
      <c r="C20" s="278"/>
      <c r="D20" s="278"/>
      <c r="E20" s="278"/>
      <c r="F20" s="278"/>
      <c r="G20" s="278"/>
      <c r="H20" s="278"/>
      <c r="I20" s="278"/>
      <c r="J20" s="278"/>
      <c r="K20" s="278"/>
      <c r="L20" s="278"/>
      <c r="M20" s="278"/>
      <c r="N20" s="278"/>
      <c r="O20" s="278"/>
      <c r="P20" s="278"/>
      <c r="Q20" s="278"/>
      <c r="R20" s="278"/>
      <c r="S20" s="278"/>
      <c r="T20" s="278"/>
      <c r="U20" s="278"/>
      <c r="V20" s="278"/>
      <c r="W20" s="278"/>
      <c r="X20" s="278"/>
      <c r="Y20" s="278"/>
      <c r="Z20" s="278"/>
      <c r="AA20" s="278"/>
      <c r="AB20" s="278"/>
      <c r="AC20" s="278"/>
      <c r="AD20" s="278"/>
      <c r="AE20" s="278"/>
      <c r="AF20" s="278"/>
      <c r="AG20" s="278"/>
      <c r="AH20" s="278"/>
      <c r="AI20" s="278"/>
      <c r="AJ20" s="278"/>
      <c r="AK20" s="278"/>
      <c r="AL20" s="278"/>
      <c r="AM20" s="278"/>
      <c r="AN20" s="278"/>
      <c r="AO20" s="278"/>
      <c r="AP20" s="278"/>
      <c r="AQ20" s="278"/>
      <c r="AR20" s="278"/>
      <c r="AS20" s="278"/>
      <c r="AT20" s="278"/>
      <c r="AU20" s="278"/>
      <c r="AV20" s="278"/>
    </row>
    <row r="21" spans="1:48" x14ac:dyDescent="0.25">
      <c r="A21" s="282" t="s">
        <v>277</v>
      </c>
      <c r="B21" s="282"/>
      <c r="C21" s="282"/>
      <c r="D21" s="282"/>
      <c r="E21" s="282"/>
      <c r="F21" s="282"/>
      <c r="G21" s="282"/>
      <c r="H21" s="282"/>
      <c r="I21" s="282"/>
      <c r="J21" s="282"/>
      <c r="K21" s="282"/>
      <c r="L21" s="282"/>
      <c r="M21" s="282"/>
      <c r="N21" s="282"/>
      <c r="O21" s="282"/>
      <c r="P21" s="282"/>
      <c r="Q21" s="282"/>
      <c r="R21" s="282"/>
      <c r="S21" s="282"/>
      <c r="T21" s="282"/>
      <c r="U21" s="282"/>
      <c r="V21" s="282"/>
      <c r="W21" s="282"/>
      <c r="X21" s="282"/>
      <c r="Y21" s="282"/>
      <c r="Z21" s="282"/>
      <c r="AA21" s="282"/>
      <c r="AB21" s="282"/>
      <c r="AC21" s="282"/>
      <c r="AD21" s="282"/>
      <c r="AE21" s="282"/>
      <c r="AF21" s="282"/>
      <c r="AG21" s="282"/>
      <c r="AH21" s="282"/>
      <c r="AI21" s="282"/>
      <c r="AJ21" s="282"/>
      <c r="AK21" s="282"/>
      <c r="AL21" s="282"/>
      <c r="AM21" s="282"/>
      <c r="AN21" s="282"/>
      <c r="AO21" s="282"/>
      <c r="AP21" s="282"/>
      <c r="AQ21" s="282"/>
      <c r="AR21" s="282"/>
      <c r="AS21" s="282"/>
      <c r="AT21" s="282"/>
      <c r="AU21" s="282"/>
      <c r="AV21" s="282"/>
    </row>
    <row r="22" spans="1:48" s="83" customFormat="1" ht="58.5" customHeight="1" x14ac:dyDescent="0.25">
      <c r="A22" s="283" t="s">
        <v>41</v>
      </c>
      <c r="B22" s="286" t="s">
        <v>14</v>
      </c>
      <c r="C22" s="283" t="s">
        <v>40</v>
      </c>
      <c r="D22" s="283" t="s">
        <v>39</v>
      </c>
      <c r="E22" s="289" t="s">
        <v>283</v>
      </c>
      <c r="F22" s="290"/>
      <c r="G22" s="290"/>
      <c r="H22" s="290"/>
      <c r="I22" s="290"/>
      <c r="J22" s="290"/>
      <c r="K22" s="290"/>
      <c r="L22" s="291"/>
      <c r="M22" s="283" t="s">
        <v>38</v>
      </c>
      <c r="N22" s="283" t="s">
        <v>37</v>
      </c>
      <c r="O22" s="283" t="s">
        <v>36</v>
      </c>
      <c r="P22" s="279" t="s">
        <v>168</v>
      </c>
      <c r="Q22" s="279" t="s">
        <v>35</v>
      </c>
      <c r="R22" s="279" t="s">
        <v>34</v>
      </c>
      <c r="S22" s="279" t="s">
        <v>33</v>
      </c>
      <c r="T22" s="279"/>
      <c r="U22" s="292" t="s">
        <v>32</v>
      </c>
      <c r="V22" s="292" t="s">
        <v>31</v>
      </c>
      <c r="W22" s="279" t="s">
        <v>30</v>
      </c>
      <c r="X22" s="279" t="s">
        <v>29</v>
      </c>
      <c r="Y22" s="279" t="s">
        <v>28</v>
      </c>
      <c r="Z22" s="296" t="s">
        <v>27</v>
      </c>
      <c r="AA22" s="279" t="s">
        <v>26</v>
      </c>
      <c r="AB22" s="279" t="s">
        <v>25</v>
      </c>
      <c r="AC22" s="279" t="s">
        <v>24</v>
      </c>
      <c r="AD22" s="279" t="s">
        <v>23</v>
      </c>
      <c r="AE22" s="279" t="s">
        <v>22</v>
      </c>
      <c r="AF22" s="279" t="s">
        <v>21</v>
      </c>
      <c r="AG22" s="279"/>
      <c r="AH22" s="279"/>
      <c r="AI22" s="279"/>
      <c r="AJ22" s="279"/>
      <c r="AK22" s="279"/>
      <c r="AL22" s="301" t="s">
        <v>455</v>
      </c>
      <c r="AM22" s="301"/>
      <c r="AN22" s="301"/>
      <c r="AO22" s="301"/>
      <c r="AP22" s="279" t="s">
        <v>20</v>
      </c>
      <c r="AQ22" s="279"/>
      <c r="AR22" s="279" t="s">
        <v>19</v>
      </c>
      <c r="AS22" s="279" t="s">
        <v>18</v>
      </c>
      <c r="AT22" s="279" t="s">
        <v>17</v>
      </c>
      <c r="AU22" s="279" t="s">
        <v>16</v>
      </c>
      <c r="AV22" s="279" t="s">
        <v>15</v>
      </c>
    </row>
    <row r="23" spans="1:48" s="83" customFormat="1" ht="64.5" customHeight="1" x14ac:dyDescent="0.25">
      <c r="A23" s="284"/>
      <c r="B23" s="287"/>
      <c r="C23" s="284"/>
      <c r="D23" s="284"/>
      <c r="E23" s="280" t="s">
        <v>13</v>
      </c>
      <c r="F23" s="302" t="s">
        <v>69</v>
      </c>
      <c r="G23" s="302" t="s">
        <v>68</v>
      </c>
      <c r="H23" s="302" t="s">
        <v>67</v>
      </c>
      <c r="I23" s="304" t="s">
        <v>222</v>
      </c>
      <c r="J23" s="304" t="s">
        <v>223</v>
      </c>
      <c r="K23" s="304" t="s">
        <v>224</v>
      </c>
      <c r="L23" s="302" t="s">
        <v>64</v>
      </c>
      <c r="M23" s="284"/>
      <c r="N23" s="284"/>
      <c r="O23" s="284"/>
      <c r="P23" s="279"/>
      <c r="Q23" s="279"/>
      <c r="R23" s="279"/>
      <c r="S23" s="283" t="s">
        <v>0</v>
      </c>
      <c r="T23" s="283" t="s">
        <v>7</v>
      </c>
      <c r="U23" s="292"/>
      <c r="V23" s="292"/>
      <c r="W23" s="279"/>
      <c r="X23" s="279"/>
      <c r="Y23" s="279"/>
      <c r="Z23" s="279"/>
      <c r="AA23" s="279"/>
      <c r="AB23" s="279"/>
      <c r="AC23" s="279"/>
      <c r="AD23" s="279"/>
      <c r="AE23" s="279"/>
      <c r="AF23" s="279" t="s">
        <v>12</v>
      </c>
      <c r="AG23" s="279"/>
      <c r="AH23" s="301" t="s">
        <v>456</v>
      </c>
      <c r="AI23" s="301"/>
      <c r="AJ23" s="299" t="s">
        <v>457</v>
      </c>
      <c r="AK23" s="283" t="s">
        <v>11</v>
      </c>
      <c r="AL23" s="299" t="s">
        <v>458</v>
      </c>
      <c r="AM23" s="299" t="s">
        <v>459</v>
      </c>
      <c r="AN23" s="299" t="s">
        <v>460</v>
      </c>
      <c r="AO23" s="299" t="s">
        <v>461</v>
      </c>
      <c r="AP23" s="283" t="s">
        <v>10</v>
      </c>
      <c r="AQ23" s="297" t="s">
        <v>7</v>
      </c>
      <c r="AR23" s="279"/>
      <c r="AS23" s="279"/>
      <c r="AT23" s="279"/>
      <c r="AU23" s="279"/>
      <c r="AV23" s="279"/>
    </row>
    <row r="24" spans="1:48" s="83" customFormat="1" ht="96.75" customHeight="1" x14ac:dyDescent="0.25">
      <c r="A24" s="285"/>
      <c r="B24" s="288"/>
      <c r="C24" s="285"/>
      <c r="D24" s="285"/>
      <c r="E24" s="281"/>
      <c r="F24" s="303"/>
      <c r="G24" s="303"/>
      <c r="H24" s="303"/>
      <c r="I24" s="305"/>
      <c r="J24" s="305"/>
      <c r="K24" s="305"/>
      <c r="L24" s="303"/>
      <c r="M24" s="285"/>
      <c r="N24" s="285"/>
      <c r="O24" s="285"/>
      <c r="P24" s="279"/>
      <c r="Q24" s="279"/>
      <c r="R24" s="279"/>
      <c r="S24" s="285"/>
      <c r="T24" s="285"/>
      <c r="U24" s="292"/>
      <c r="V24" s="292"/>
      <c r="W24" s="279"/>
      <c r="X24" s="279"/>
      <c r="Y24" s="279"/>
      <c r="Z24" s="279"/>
      <c r="AA24" s="279"/>
      <c r="AB24" s="279"/>
      <c r="AC24" s="279"/>
      <c r="AD24" s="279"/>
      <c r="AE24" s="279"/>
      <c r="AF24" s="84" t="s">
        <v>9</v>
      </c>
      <c r="AG24" s="84" t="s">
        <v>8</v>
      </c>
      <c r="AH24" s="145" t="s">
        <v>0</v>
      </c>
      <c r="AI24" s="145" t="s">
        <v>7</v>
      </c>
      <c r="AJ24" s="300"/>
      <c r="AK24" s="285"/>
      <c r="AL24" s="300"/>
      <c r="AM24" s="300"/>
      <c r="AN24" s="300"/>
      <c r="AO24" s="300"/>
      <c r="AP24" s="285"/>
      <c r="AQ24" s="298"/>
      <c r="AR24" s="279"/>
      <c r="AS24" s="279"/>
      <c r="AT24" s="279"/>
      <c r="AU24" s="279"/>
      <c r="AV24" s="279"/>
    </row>
    <row r="25" spans="1:48" s="83" customFormat="1" x14ac:dyDescent="0.25">
      <c r="A25" s="85">
        <v>1</v>
      </c>
      <c r="B25" s="85">
        <v>2</v>
      </c>
      <c r="C25" s="85">
        <v>4</v>
      </c>
      <c r="D25" s="85">
        <v>5</v>
      </c>
      <c r="E25" s="85">
        <v>6</v>
      </c>
      <c r="F25" s="85">
        <f t="shared" ref="F25:AF25" si="0">E25+1</f>
        <v>7</v>
      </c>
      <c r="G25" s="85">
        <f t="shared" si="0"/>
        <v>8</v>
      </c>
      <c r="H25" s="85">
        <f t="shared" si="0"/>
        <v>9</v>
      </c>
      <c r="I25" s="85">
        <f t="shared" si="0"/>
        <v>10</v>
      </c>
      <c r="J25" s="85">
        <f t="shared" si="0"/>
        <v>11</v>
      </c>
      <c r="K25" s="85">
        <f t="shared" si="0"/>
        <v>12</v>
      </c>
      <c r="L25" s="85">
        <f t="shared" si="0"/>
        <v>13</v>
      </c>
      <c r="M25" s="85">
        <f t="shared" si="0"/>
        <v>14</v>
      </c>
      <c r="N25" s="85">
        <f t="shared" si="0"/>
        <v>15</v>
      </c>
      <c r="O25" s="85">
        <f t="shared" si="0"/>
        <v>16</v>
      </c>
      <c r="P25" s="85">
        <f t="shared" si="0"/>
        <v>17</v>
      </c>
      <c r="Q25" s="85">
        <f t="shared" si="0"/>
        <v>18</v>
      </c>
      <c r="R25" s="85">
        <f t="shared" si="0"/>
        <v>19</v>
      </c>
      <c r="S25" s="85">
        <f t="shared" si="0"/>
        <v>20</v>
      </c>
      <c r="T25" s="85">
        <f t="shared" si="0"/>
        <v>21</v>
      </c>
      <c r="U25" s="85">
        <f t="shared" si="0"/>
        <v>22</v>
      </c>
      <c r="V25" s="85">
        <f t="shared" si="0"/>
        <v>23</v>
      </c>
      <c r="W25" s="85">
        <f t="shared" si="0"/>
        <v>24</v>
      </c>
      <c r="X25" s="85">
        <f t="shared" si="0"/>
        <v>25</v>
      </c>
      <c r="Y25" s="85">
        <f t="shared" si="0"/>
        <v>26</v>
      </c>
      <c r="Z25" s="85">
        <f t="shared" si="0"/>
        <v>27</v>
      </c>
      <c r="AA25" s="85">
        <f t="shared" si="0"/>
        <v>28</v>
      </c>
      <c r="AB25" s="85">
        <f t="shared" si="0"/>
        <v>29</v>
      </c>
      <c r="AC25" s="85">
        <f t="shared" si="0"/>
        <v>30</v>
      </c>
      <c r="AD25" s="85">
        <f t="shared" si="0"/>
        <v>31</v>
      </c>
      <c r="AE25" s="85">
        <f t="shared" si="0"/>
        <v>32</v>
      </c>
      <c r="AF25" s="85">
        <f t="shared" si="0"/>
        <v>33</v>
      </c>
      <c r="AG25" s="85">
        <f t="shared" ref="AG25" si="1">AF25+1</f>
        <v>34</v>
      </c>
      <c r="AH25" s="85">
        <f t="shared" ref="AH25" si="2">AG25+1</f>
        <v>35</v>
      </c>
      <c r="AI25" s="85">
        <f t="shared" ref="AI25" si="3">AH25+1</f>
        <v>36</v>
      </c>
      <c r="AJ25" s="85">
        <f t="shared" ref="AJ25" si="4">AI25+1</f>
        <v>37</v>
      </c>
      <c r="AK25" s="85">
        <f t="shared" ref="AK25" si="5">AJ25+1</f>
        <v>38</v>
      </c>
      <c r="AL25" s="85">
        <f t="shared" ref="AL25" si="6">AK25+1</f>
        <v>39</v>
      </c>
      <c r="AM25" s="85">
        <f t="shared" ref="AM25" si="7">AL25+1</f>
        <v>40</v>
      </c>
      <c r="AN25" s="85">
        <f t="shared" ref="AN25" si="8">AM25+1</f>
        <v>41</v>
      </c>
      <c r="AO25" s="85">
        <f t="shared" ref="AO25" si="9">AN25+1</f>
        <v>42</v>
      </c>
      <c r="AP25" s="85">
        <f t="shared" ref="AP25" si="10">AO25+1</f>
        <v>43</v>
      </c>
      <c r="AQ25" s="85">
        <f t="shared" ref="AQ25" si="11">AP25+1</f>
        <v>44</v>
      </c>
      <c r="AR25" s="85">
        <f t="shared" ref="AR25" si="12">AQ25+1</f>
        <v>45</v>
      </c>
      <c r="AS25" s="85">
        <f t="shared" ref="AS25" si="13">AR25+1</f>
        <v>46</v>
      </c>
      <c r="AT25" s="85">
        <f t="shared" ref="AT25" si="14">AS25+1</f>
        <v>47</v>
      </c>
      <c r="AU25" s="85">
        <f t="shared" ref="AU25" si="15">AT25+1</f>
        <v>48</v>
      </c>
      <c r="AV25" s="85">
        <f t="shared" ref="AV25" si="16">AU25+1</f>
        <v>49</v>
      </c>
    </row>
    <row r="26" spans="1:48" ht="75" x14ac:dyDescent="0.25">
      <c r="A26" s="185">
        <v>3</v>
      </c>
      <c r="B26" s="186" t="s">
        <v>287</v>
      </c>
      <c r="C26" s="187" t="s">
        <v>494</v>
      </c>
      <c r="D26" s="187" t="s">
        <v>300</v>
      </c>
      <c r="E26" s="188">
        <v>1</v>
      </c>
      <c r="F26" s="188">
        <v>0</v>
      </c>
      <c r="G26" s="188">
        <v>0</v>
      </c>
      <c r="H26" s="188">
        <v>0</v>
      </c>
      <c r="I26" s="188">
        <v>0</v>
      </c>
      <c r="J26" s="188">
        <v>0</v>
      </c>
      <c r="K26" s="188">
        <v>0</v>
      </c>
      <c r="L26" s="188">
        <v>0</v>
      </c>
      <c r="M26" s="185" t="s">
        <v>487</v>
      </c>
      <c r="N26" s="185" t="s">
        <v>487</v>
      </c>
      <c r="O26" s="185" t="s">
        <v>287</v>
      </c>
      <c r="P26" s="189">
        <f>R26</f>
        <v>14835.63355</v>
      </c>
      <c r="Q26" s="185" t="s">
        <v>488</v>
      </c>
      <c r="R26" s="189">
        <v>14835.63355</v>
      </c>
      <c r="S26" s="185" t="s">
        <v>489</v>
      </c>
      <c r="T26" s="185" t="s">
        <v>489</v>
      </c>
      <c r="U26" s="185">
        <v>1</v>
      </c>
      <c r="V26" s="185">
        <v>1</v>
      </c>
      <c r="W26" s="190" t="s">
        <v>290</v>
      </c>
      <c r="X26" s="190" t="s">
        <v>290</v>
      </c>
      <c r="Y26" s="190" t="s">
        <v>290</v>
      </c>
      <c r="Z26" s="185">
        <v>1</v>
      </c>
      <c r="AA26" s="185" t="s">
        <v>290</v>
      </c>
      <c r="AB26" s="191">
        <v>14835.63355</v>
      </c>
      <c r="AC26" s="185" t="s">
        <v>490</v>
      </c>
      <c r="AD26" s="189">
        <v>17802.760259999999</v>
      </c>
      <c r="AE26" s="189">
        <v>0</v>
      </c>
      <c r="AF26" s="192" t="s">
        <v>491</v>
      </c>
      <c r="AG26" s="192" t="s">
        <v>492</v>
      </c>
      <c r="AH26" s="193">
        <v>45286</v>
      </c>
      <c r="AI26" s="193">
        <v>45286</v>
      </c>
      <c r="AJ26" s="193">
        <v>45306</v>
      </c>
      <c r="AK26" s="193">
        <v>45313</v>
      </c>
      <c r="AL26" s="293" t="s">
        <v>493</v>
      </c>
      <c r="AM26" s="294"/>
      <c r="AN26" s="294"/>
      <c r="AO26" s="295"/>
      <c r="AP26" s="193">
        <v>45329</v>
      </c>
      <c r="AQ26" s="193">
        <v>45329</v>
      </c>
      <c r="AR26" s="193">
        <v>45329</v>
      </c>
      <c r="AS26" s="193">
        <v>45329</v>
      </c>
      <c r="AT26" s="187"/>
      <c r="AU26" s="187"/>
      <c r="AV26" s="194" t="s">
        <v>495</v>
      </c>
    </row>
  </sheetData>
  <mergeCells count="68">
    <mergeCell ref="L23:L24"/>
    <mergeCell ref="S23:S24"/>
    <mergeCell ref="AF22:AK22"/>
    <mergeCell ref="AK23:AK24"/>
    <mergeCell ref="AH23:AI23"/>
    <mergeCell ref="AJ23:AJ24"/>
    <mergeCell ref="M22:M24"/>
    <mergeCell ref="F23:F24"/>
    <mergeCell ref="G23:G24"/>
    <mergeCell ref="H23:H24"/>
    <mergeCell ref="K23:K24"/>
    <mergeCell ref="I23:I24"/>
    <mergeCell ref="J23:J24"/>
    <mergeCell ref="AN23:AN24"/>
    <mergeCell ref="AO23:AO24"/>
    <mergeCell ref="N22:N24"/>
    <mergeCell ref="AP23:AP24"/>
    <mergeCell ref="AP22:AQ22"/>
    <mergeCell ref="X22:X24"/>
    <mergeCell ref="AL22:AO22"/>
    <mergeCell ref="AT22:AT24"/>
    <mergeCell ref="AB22:AB24"/>
    <mergeCell ref="AC22:AC24"/>
    <mergeCell ref="O22:O24"/>
    <mergeCell ref="P22:P24"/>
    <mergeCell ref="Q22:Q24"/>
    <mergeCell ref="T23:T24"/>
    <mergeCell ref="Y22:Y24"/>
    <mergeCell ref="Z22:Z24"/>
    <mergeCell ref="AA22:AA24"/>
    <mergeCell ref="AS22:AS24"/>
    <mergeCell ref="AR22:AR24"/>
    <mergeCell ref="AF23:AG23"/>
    <mergeCell ref="AQ23:AQ24"/>
    <mergeCell ref="AL23:AL24"/>
    <mergeCell ref="AM23:AM24"/>
    <mergeCell ref="AL26:AO26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20:AV20"/>
    <mergeCell ref="A17:AV17"/>
    <mergeCell ref="AD22:AD24"/>
    <mergeCell ref="AE22:AE24"/>
    <mergeCell ref="W22:W24"/>
    <mergeCell ref="A18:AV18"/>
    <mergeCell ref="A19:AV19"/>
    <mergeCell ref="A11:AV11"/>
    <mergeCell ref="AU22:AU24"/>
    <mergeCell ref="AV22:AV24"/>
    <mergeCell ref="E23:E24"/>
    <mergeCell ref="A21:AV21"/>
    <mergeCell ref="A22:A24"/>
    <mergeCell ref="C22:C24"/>
    <mergeCell ref="D22:D24"/>
    <mergeCell ref="B22:B24"/>
    <mergeCell ref="E22:L22"/>
    <mergeCell ref="R22:R24"/>
    <mergeCell ref="S22:T22"/>
    <mergeCell ref="U22:U24"/>
    <mergeCell ref="V22:V24"/>
  </mergeCells>
  <phoneticPr fontId="47" type="noConversion"/>
  <printOptions horizontalCentered="1"/>
  <pageMargins left="0.59055118110236227" right="0.59055118110236227" top="0.59055118110236227" bottom="0.59055118110236227" header="0" footer="0"/>
  <pageSetup paperSize="8" scale="3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6"/>
  <sheetViews>
    <sheetView view="pageBreakPreview" topLeftCell="A25" zoomScale="70" zoomScaleNormal="90" zoomScaleSheetLayoutView="70" workbookViewId="0">
      <selection activeCell="B63" sqref="B63"/>
    </sheetView>
  </sheetViews>
  <sheetFormatPr defaultColWidth="9.140625" defaultRowHeight="15.75" x14ac:dyDescent="0.25"/>
  <cols>
    <col min="1" max="1" width="72.28515625" style="13" customWidth="1"/>
    <col min="2" max="2" width="64.28515625" style="13" customWidth="1"/>
    <col min="3" max="3" width="10.7109375" style="14" customWidth="1"/>
    <col min="4" max="4" width="9.140625" style="14" customWidth="1"/>
    <col min="5" max="5" width="15.5703125" style="14" customWidth="1"/>
    <col min="6" max="7" width="9.140625" style="14"/>
    <col min="8" max="8" width="11.42578125" style="14" customWidth="1"/>
    <col min="9" max="9" width="29.42578125" style="14" customWidth="1"/>
    <col min="10" max="216" width="9.140625" style="14"/>
    <col min="217" max="218" width="66.140625" style="14" customWidth="1"/>
    <col min="219" max="16384" width="9.140625" style="14"/>
  </cols>
  <sheetData>
    <row r="1" spans="1:2" ht="18.75" x14ac:dyDescent="0.25">
      <c r="B1" s="22" t="s">
        <v>57</v>
      </c>
    </row>
    <row r="2" spans="1:2" ht="18.75" x14ac:dyDescent="0.3">
      <c r="B2" s="23" t="s">
        <v>6</v>
      </c>
    </row>
    <row r="3" spans="1:2" ht="18.75" x14ac:dyDescent="0.3">
      <c r="B3" s="23" t="s">
        <v>169</v>
      </c>
    </row>
    <row r="4" spans="1:2" x14ac:dyDescent="0.25">
      <c r="B4" s="6"/>
    </row>
    <row r="5" spans="1:2" x14ac:dyDescent="0.25">
      <c r="A5" s="307" t="str">
        <f>'1. паспорт местоположение'!$A$5</f>
        <v>Год раскрытия информации: 2025 год</v>
      </c>
      <c r="B5" s="307"/>
    </row>
    <row r="6" spans="1:2" ht="18.75" x14ac:dyDescent="0.3">
      <c r="A6" s="17"/>
      <c r="B6" s="17"/>
    </row>
    <row r="7" spans="1:2" x14ac:dyDescent="0.25">
      <c r="A7" s="308" t="s">
        <v>5</v>
      </c>
      <c r="B7" s="308"/>
    </row>
    <row r="8" spans="1:2" ht="18.75" x14ac:dyDescent="0.25">
      <c r="A8" s="53"/>
      <c r="B8" s="53"/>
    </row>
    <row r="9" spans="1:2" x14ac:dyDescent="0.25">
      <c r="A9" s="309" t="s">
        <v>287</v>
      </c>
      <c r="B9" s="309"/>
    </row>
    <row r="10" spans="1:2" x14ac:dyDescent="0.25">
      <c r="A10" s="204" t="s">
        <v>4</v>
      </c>
      <c r="B10" s="204"/>
    </row>
    <row r="11" spans="1:2" ht="18.75" x14ac:dyDescent="0.25">
      <c r="A11" s="53"/>
      <c r="B11" s="53"/>
    </row>
    <row r="12" spans="1:2" x14ac:dyDescent="0.25">
      <c r="A12" s="309" t="str">
        <f>'6.2. Паспорт фин осв ввод'!A11:K11</f>
        <v>P_Che478_24</v>
      </c>
      <c r="B12" s="309"/>
    </row>
    <row r="13" spans="1:2" x14ac:dyDescent="0.25">
      <c r="A13" s="204" t="s">
        <v>3</v>
      </c>
      <c r="B13" s="204"/>
    </row>
    <row r="14" spans="1:2" ht="18.75" x14ac:dyDescent="0.25">
      <c r="A14" s="1"/>
      <c r="B14" s="1"/>
    </row>
    <row r="15" spans="1:2" ht="57.75" customHeight="1" x14ac:dyDescent="0.25">
      <c r="A15" s="311" t="str">
        <f>'6.2. Паспорт фин осв ввод'!A14:K14</f>
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311"/>
    </row>
    <row r="16" spans="1:2" x14ac:dyDescent="0.25">
      <c r="A16" s="204" t="s">
        <v>2</v>
      </c>
      <c r="B16" s="204"/>
    </row>
    <row r="17" spans="1:9" x14ac:dyDescent="0.25">
      <c r="B17" s="75"/>
    </row>
    <row r="18" spans="1:9" ht="20.25" customHeight="1" x14ac:dyDescent="0.25">
      <c r="A18" s="310" t="s">
        <v>278</v>
      </c>
      <c r="B18" s="307"/>
    </row>
    <row r="19" spans="1:9" ht="10.5" customHeight="1" x14ac:dyDescent="0.25">
      <c r="B19" s="6"/>
    </row>
    <row r="20" spans="1:9" ht="10.5" customHeight="1" x14ac:dyDescent="0.25">
      <c r="B20" s="76"/>
    </row>
    <row r="21" spans="1:9" ht="90.75" customHeight="1" x14ac:dyDescent="0.25">
      <c r="A21" s="128" t="s">
        <v>173</v>
      </c>
      <c r="B21" s="77" t="str">
        <f>'1. паспорт местоположение'!A15</f>
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</row>
    <row r="22" spans="1:9" x14ac:dyDescent="0.25">
      <c r="A22" s="128" t="s">
        <v>174</v>
      </c>
      <c r="B22" s="77" t="str">
        <f>'1. паспорт местоположение'!C27</f>
        <v>Итум-Калинский район, Шатойский район</v>
      </c>
    </row>
    <row r="23" spans="1:9" ht="30" x14ac:dyDescent="0.25">
      <c r="A23" s="128" t="s">
        <v>170</v>
      </c>
      <c r="B23" s="77" t="str">
        <f>'1. паспорт местоположение'!C22</f>
        <v>Технологическое присоединение энергопринимающих устройств потребителей свыше 150 кВт</v>
      </c>
    </row>
    <row r="24" spans="1:9" x14ac:dyDescent="0.25">
      <c r="A24" s="128" t="s">
        <v>175</v>
      </c>
      <c r="B24" s="78" t="s">
        <v>300</v>
      </c>
    </row>
    <row r="25" spans="1:9" x14ac:dyDescent="0.25">
      <c r="A25" s="129" t="s">
        <v>176</v>
      </c>
      <c r="B25" s="180">
        <f>VLOOKUP($A$12,'[1]6.2. отчет'!$D:$OM,400,0)</f>
        <v>2025</v>
      </c>
    </row>
    <row r="26" spans="1:9" x14ac:dyDescent="0.25">
      <c r="A26" s="129" t="s">
        <v>177</v>
      </c>
      <c r="B26" s="78" t="s">
        <v>474</v>
      </c>
      <c r="I26" s="79"/>
    </row>
    <row r="27" spans="1:9" x14ac:dyDescent="0.25">
      <c r="A27" s="130" t="s">
        <v>449</v>
      </c>
      <c r="B27" s="80">
        <f>B29</f>
        <v>251.84368384999999</v>
      </c>
      <c r="C27" s="124"/>
    </row>
    <row r="28" spans="1:9" x14ac:dyDescent="0.25">
      <c r="A28" s="131" t="s">
        <v>178</v>
      </c>
      <c r="B28" s="131" t="s">
        <v>289</v>
      </c>
    </row>
    <row r="29" spans="1:9" x14ac:dyDescent="0.25">
      <c r="A29" s="130" t="s">
        <v>179</v>
      </c>
      <c r="B29" s="80">
        <f>B30</f>
        <v>251.84368384999999</v>
      </c>
    </row>
    <row r="30" spans="1:9" ht="20.25" customHeight="1" x14ac:dyDescent="0.25">
      <c r="A30" s="130" t="s">
        <v>180</v>
      </c>
      <c r="B30" s="80">
        <f>B46+B36</f>
        <v>251.84368384999999</v>
      </c>
    </row>
    <row r="31" spans="1:9" x14ac:dyDescent="0.25">
      <c r="A31" s="131" t="s">
        <v>181</v>
      </c>
      <c r="B31" s="131"/>
    </row>
    <row r="32" spans="1:9" ht="28.5" x14ac:dyDescent="0.25">
      <c r="A32" s="130" t="s">
        <v>182</v>
      </c>
      <c r="B32" s="182" t="s">
        <v>500</v>
      </c>
    </row>
    <row r="33" spans="1:2" ht="18.75" customHeight="1" x14ac:dyDescent="0.25">
      <c r="A33" s="131" t="s">
        <v>498</v>
      </c>
      <c r="B33" s="80">
        <v>496.84485267999997</v>
      </c>
    </row>
    <row r="34" spans="1:2" x14ac:dyDescent="0.25">
      <c r="A34" s="131" t="s">
        <v>184</v>
      </c>
      <c r="B34" s="132">
        <f>B36/B30</f>
        <v>0.94327792930273247</v>
      </c>
    </row>
    <row r="35" spans="1:2" x14ac:dyDescent="0.25">
      <c r="A35" s="131" t="s">
        <v>185</v>
      </c>
      <c r="B35" s="80">
        <v>225.68065917999999</v>
      </c>
    </row>
    <row r="36" spans="1:2" x14ac:dyDescent="0.25">
      <c r="A36" s="131" t="s">
        <v>186</v>
      </c>
      <c r="B36" s="80">
        <v>237.55858860999999</v>
      </c>
    </row>
    <row r="37" spans="1:2" ht="28.5" x14ac:dyDescent="0.25">
      <c r="A37" s="130" t="s">
        <v>187</v>
      </c>
      <c r="B37" s="131"/>
    </row>
    <row r="38" spans="1:2" x14ac:dyDescent="0.25">
      <c r="A38" s="131" t="s">
        <v>183</v>
      </c>
      <c r="B38" s="77"/>
    </row>
    <row r="39" spans="1:2" x14ac:dyDescent="0.25">
      <c r="A39" s="131" t="s">
        <v>184</v>
      </c>
      <c r="B39" s="77"/>
    </row>
    <row r="40" spans="1:2" x14ac:dyDescent="0.25">
      <c r="A40" s="131" t="s">
        <v>185</v>
      </c>
      <c r="B40" s="77"/>
    </row>
    <row r="41" spans="1:2" x14ac:dyDescent="0.25">
      <c r="A41" s="131" t="s">
        <v>186</v>
      </c>
      <c r="B41" s="77"/>
    </row>
    <row r="42" spans="1:2" ht="28.5" x14ac:dyDescent="0.25">
      <c r="A42" s="130" t="s">
        <v>188</v>
      </c>
      <c r="B42" s="182" t="s">
        <v>496</v>
      </c>
    </row>
    <row r="43" spans="1:2" x14ac:dyDescent="0.25">
      <c r="A43" s="131" t="s">
        <v>499</v>
      </c>
      <c r="B43" s="183">
        <v>17.8</v>
      </c>
    </row>
    <row r="44" spans="1:2" x14ac:dyDescent="0.25">
      <c r="A44" s="131" t="s">
        <v>184</v>
      </c>
      <c r="B44" s="184">
        <f>B46/B29</f>
        <v>5.6722070697267563E-2</v>
      </c>
    </row>
    <row r="45" spans="1:2" x14ac:dyDescent="0.25">
      <c r="A45" s="131" t="s">
        <v>185</v>
      </c>
      <c r="B45" s="183">
        <v>14.28509524</v>
      </c>
    </row>
    <row r="46" spans="1:2" x14ac:dyDescent="0.25">
      <c r="A46" s="131" t="s">
        <v>186</v>
      </c>
      <c r="B46" s="183">
        <v>14.28509524</v>
      </c>
    </row>
    <row r="47" spans="1:2" s="150" customFormat="1" ht="28.5" x14ac:dyDescent="0.25">
      <c r="A47" s="149" t="s">
        <v>188</v>
      </c>
      <c r="B47" s="149"/>
    </row>
    <row r="48" spans="1:2" s="150" customFormat="1" x14ac:dyDescent="0.25">
      <c r="A48" s="151" t="s">
        <v>463</v>
      </c>
      <c r="B48" s="152"/>
    </row>
    <row r="49" spans="1:5" s="150" customFormat="1" x14ac:dyDescent="0.25">
      <c r="A49" s="151" t="s">
        <v>184</v>
      </c>
      <c r="B49" s="153"/>
    </row>
    <row r="50" spans="1:5" s="150" customFormat="1" x14ac:dyDescent="0.25">
      <c r="A50" s="151" t="s">
        <v>185</v>
      </c>
      <c r="B50" s="154"/>
    </row>
    <row r="51" spans="1:5" s="150" customFormat="1" x14ac:dyDescent="0.25">
      <c r="A51" s="151" t="s">
        <v>186</v>
      </c>
      <c r="B51" s="154"/>
    </row>
    <row r="52" spans="1:5" ht="28.5" x14ac:dyDescent="0.25">
      <c r="A52" s="129" t="s">
        <v>189</v>
      </c>
      <c r="B52" s="133">
        <f>B54+B55+B56</f>
        <v>0</v>
      </c>
    </row>
    <row r="53" spans="1:5" x14ac:dyDescent="0.25">
      <c r="A53" s="81" t="s">
        <v>181</v>
      </c>
      <c r="B53" s="134"/>
    </row>
    <row r="54" spans="1:5" x14ac:dyDescent="0.25">
      <c r="A54" s="81" t="s">
        <v>190</v>
      </c>
      <c r="B54" s="132">
        <v>0</v>
      </c>
    </row>
    <row r="55" spans="1:5" x14ac:dyDescent="0.25">
      <c r="A55" s="81" t="s">
        <v>191</v>
      </c>
      <c r="B55" s="132">
        <v>0</v>
      </c>
    </row>
    <row r="56" spans="1:5" x14ac:dyDescent="0.25">
      <c r="A56" s="81" t="s">
        <v>192</v>
      </c>
      <c r="B56" s="132">
        <v>0</v>
      </c>
    </row>
    <row r="57" spans="1:5" x14ac:dyDescent="0.25">
      <c r="A57" s="129" t="s">
        <v>451</v>
      </c>
      <c r="B57" s="176">
        <f>B58+B59</f>
        <v>0</v>
      </c>
    </row>
    <row r="58" spans="1:5" x14ac:dyDescent="0.25">
      <c r="A58" s="129" t="s">
        <v>452</v>
      </c>
      <c r="B58" s="135"/>
    </row>
    <row r="59" spans="1:5" x14ac:dyDescent="0.25">
      <c r="A59" s="129" t="s">
        <v>453</v>
      </c>
      <c r="B59" s="136">
        <v>0</v>
      </c>
    </row>
    <row r="60" spans="1:5" x14ac:dyDescent="0.25">
      <c r="A60" s="129" t="s">
        <v>193</v>
      </c>
      <c r="B60" s="137">
        <f>B61/$B$27</f>
        <v>0.95283610354081949</v>
      </c>
    </row>
    <row r="61" spans="1:5" x14ac:dyDescent="0.25">
      <c r="A61" s="129" t="s">
        <v>194</v>
      </c>
      <c r="B61" s="80">
        <f>'6.2. Паспорт фин осв ввод'!$D$24</f>
        <v>239.96575442100001</v>
      </c>
      <c r="C61" s="124">
        <f>B35+B45</f>
        <v>239.96575442</v>
      </c>
      <c r="D61" s="127">
        <f>B61-C61</f>
        <v>1.000017846308765E-9</v>
      </c>
      <c r="E61" s="126"/>
    </row>
    <row r="62" spans="1:5" x14ac:dyDescent="0.25">
      <c r="A62" s="129" t="s">
        <v>195</v>
      </c>
      <c r="B62" s="137">
        <f>$B63/B27</f>
        <v>0.83333333332671555</v>
      </c>
      <c r="D62" s="127"/>
    </row>
    <row r="63" spans="1:5" x14ac:dyDescent="0.25">
      <c r="A63" s="129" t="s">
        <v>196</v>
      </c>
      <c r="B63" s="80">
        <f>'6.2. Паспорт фин осв ввод'!$D$30</f>
        <v>209.86973654000002</v>
      </c>
      <c r="C63" s="125">
        <f>B46/1.2+B36/1.2</f>
        <v>209.86973654166664</v>
      </c>
      <c r="D63" s="127">
        <f>B63-C63</f>
        <v>-1.6666206192894606E-9</v>
      </c>
      <c r="E63" s="126"/>
    </row>
    <row r="64" spans="1:5" x14ac:dyDescent="0.25">
      <c r="A64" s="138" t="s">
        <v>197</v>
      </c>
      <c r="B64" s="81"/>
    </row>
    <row r="65" spans="1:2" x14ac:dyDescent="0.25">
      <c r="A65" s="139" t="s">
        <v>198</v>
      </c>
      <c r="B65" s="81" t="s">
        <v>287</v>
      </c>
    </row>
    <row r="66" spans="1:2" x14ac:dyDescent="0.25">
      <c r="A66" s="139" t="s">
        <v>199</v>
      </c>
      <c r="B66" s="81"/>
    </row>
    <row r="67" spans="1:2" x14ac:dyDescent="0.25">
      <c r="A67" s="139" t="s">
        <v>200</v>
      </c>
      <c r="B67" s="81" t="s">
        <v>300</v>
      </c>
    </row>
    <row r="68" spans="1:2" x14ac:dyDescent="0.25">
      <c r="A68" s="139" t="s">
        <v>201</v>
      </c>
      <c r="B68" s="81" t="s">
        <v>300</v>
      </c>
    </row>
    <row r="69" spans="1:2" x14ac:dyDescent="0.25">
      <c r="A69" s="139" t="s">
        <v>202</v>
      </c>
      <c r="B69" s="81"/>
    </row>
    <row r="70" spans="1:2" ht="14.25" customHeight="1" x14ac:dyDescent="0.25">
      <c r="A70" s="81" t="s">
        <v>203</v>
      </c>
      <c r="B70" s="77" t="s">
        <v>290</v>
      </c>
    </row>
    <row r="71" spans="1:2" ht="28.5" x14ac:dyDescent="0.25">
      <c r="A71" s="129" t="s">
        <v>204</v>
      </c>
      <c r="B71" s="140">
        <f>B73+B74</f>
        <v>0</v>
      </c>
    </row>
    <row r="72" spans="1:2" x14ac:dyDescent="0.25">
      <c r="A72" s="81" t="s">
        <v>181</v>
      </c>
      <c r="B72" s="141"/>
    </row>
    <row r="73" spans="1:2" x14ac:dyDescent="0.25">
      <c r="A73" s="81" t="s">
        <v>205</v>
      </c>
      <c r="B73" s="141"/>
    </row>
    <row r="74" spans="1:2" x14ac:dyDescent="0.25">
      <c r="A74" s="81" t="s">
        <v>206</v>
      </c>
      <c r="B74" s="141"/>
    </row>
    <row r="75" spans="1:2" x14ac:dyDescent="0.25">
      <c r="A75" s="142" t="s">
        <v>207</v>
      </c>
      <c r="B75" s="77"/>
    </row>
    <row r="76" spans="1:2" x14ac:dyDescent="0.25">
      <c r="A76" s="129" t="s">
        <v>208</v>
      </c>
      <c r="B76" s="131"/>
    </row>
    <row r="77" spans="1:2" x14ac:dyDescent="0.25">
      <c r="A77" s="81" t="s">
        <v>209</v>
      </c>
      <c r="B77" s="77"/>
    </row>
    <row r="78" spans="1:2" x14ac:dyDescent="0.25">
      <c r="A78" s="81" t="s">
        <v>210</v>
      </c>
      <c r="B78" s="77"/>
    </row>
    <row r="79" spans="1:2" x14ac:dyDescent="0.25">
      <c r="A79" s="81" t="s">
        <v>211</v>
      </c>
      <c r="B79" s="77"/>
    </row>
    <row r="80" spans="1:2" ht="28.5" x14ac:dyDescent="0.25">
      <c r="A80" s="143" t="s">
        <v>212</v>
      </c>
      <c r="B80" s="81" t="str">
        <f>$B$26</f>
        <v>Проектирование</v>
      </c>
    </row>
    <row r="81" spans="1:2" ht="28.5" x14ac:dyDescent="0.25">
      <c r="A81" s="129" t="s">
        <v>213</v>
      </c>
      <c r="B81" s="306"/>
    </row>
    <row r="82" spans="1:2" x14ac:dyDescent="0.25">
      <c r="A82" s="81" t="s">
        <v>214</v>
      </c>
      <c r="B82" s="306"/>
    </row>
    <row r="83" spans="1:2" x14ac:dyDescent="0.25">
      <c r="A83" s="81" t="s">
        <v>215</v>
      </c>
      <c r="B83" s="306"/>
    </row>
    <row r="84" spans="1:2" x14ac:dyDescent="0.25">
      <c r="A84" s="81" t="s">
        <v>216</v>
      </c>
      <c r="B84" s="306"/>
    </row>
    <row r="85" spans="1:2" x14ac:dyDescent="0.25">
      <c r="A85" s="81" t="s">
        <v>217</v>
      </c>
      <c r="B85" s="306"/>
    </row>
    <row r="86" spans="1:2" x14ac:dyDescent="0.25">
      <c r="A86" s="144" t="s">
        <v>218</v>
      </c>
      <c r="B86" s="306"/>
    </row>
  </sheetData>
  <mergeCells count="10">
    <mergeCell ref="B81:B86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topLeftCell="A2" zoomScale="60" workbookViewId="0">
      <selection activeCell="B22" sqref="B22"/>
    </sheetView>
  </sheetViews>
  <sheetFormatPr defaultColWidth="9.140625" defaultRowHeight="15" x14ac:dyDescent="0.25"/>
  <cols>
    <col min="1" max="1" width="7.42578125" style="51" customWidth="1"/>
    <col min="2" max="2" width="35.85546875" style="51" customWidth="1"/>
    <col min="3" max="3" width="31.140625" style="51" customWidth="1"/>
    <col min="4" max="4" width="25" style="51" customWidth="1"/>
    <col min="5" max="5" width="50" style="51" customWidth="1"/>
    <col min="6" max="6" width="57" style="51" customWidth="1"/>
    <col min="7" max="7" width="57.5703125" style="51" customWidth="1"/>
    <col min="8" max="10" width="20.5703125" style="51" customWidth="1"/>
    <col min="11" max="11" width="16" style="51" customWidth="1"/>
    <col min="12" max="12" width="20.5703125" style="51" customWidth="1"/>
    <col min="13" max="13" width="21.28515625" style="51" customWidth="1"/>
    <col min="14" max="14" width="23.85546875" style="51" customWidth="1"/>
    <col min="15" max="15" width="17.85546875" style="51" customWidth="1"/>
    <col min="16" max="16" width="23.85546875" style="51" customWidth="1"/>
    <col min="17" max="17" width="58" style="51" customWidth="1"/>
    <col min="18" max="18" width="27" style="51" customWidth="1"/>
    <col min="19" max="19" width="43" style="51" customWidth="1"/>
    <col min="20" max="16384" width="9.140625" style="51"/>
  </cols>
  <sheetData>
    <row r="1" spans="1:24" s="2" customFormat="1" ht="18.75" customHeight="1" x14ac:dyDescent="0.2">
      <c r="A1" s="21"/>
      <c r="S1" s="22" t="s">
        <v>57</v>
      </c>
    </row>
    <row r="2" spans="1:24" s="2" customFormat="1" ht="18.75" customHeight="1" x14ac:dyDescent="0.3">
      <c r="A2" s="21"/>
      <c r="S2" s="23" t="s">
        <v>6</v>
      </c>
    </row>
    <row r="3" spans="1:24" s="2" customFormat="1" ht="18.75" x14ac:dyDescent="0.3">
      <c r="S3" s="23" t="s">
        <v>56</v>
      </c>
    </row>
    <row r="4" spans="1:24" s="2" customFormat="1" ht="15.75" x14ac:dyDescent="0.2">
      <c r="A4" s="198" t="str">
        <f>'1. паспорт местоположение'!$A$5</f>
        <v>Год раскрытия информации: 2025 год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</row>
    <row r="5" spans="1:24" s="2" customFormat="1" ht="15.75" x14ac:dyDescent="0.2">
      <c r="A5" s="24"/>
    </row>
    <row r="6" spans="1:24" s="2" customFormat="1" ht="18.75" x14ac:dyDescent="0.2">
      <c r="A6" s="202" t="s">
        <v>5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</row>
    <row r="7" spans="1:24" s="2" customFormat="1" ht="18.75" x14ac:dyDescent="0.2">
      <c r="A7" s="202"/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</row>
    <row r="8" spans="1:24" s="2" customFormat="1" ht="18.75" customHeight="1" x14ac:dyDescent="0.2">
      <c r="A8" s="203" t="s">
        <v>308</v>
      </c>
      <c r="B8" s="203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03"/>
      <c r="S8" s="203"/>
    </row>
    <row r="9" spans="1:24" s="2" customFormat="1" ht="18.75" customHeight="1" x14ac:dyDescent="0.2">
      <c r="A9" s="204" t="s">
        <v>4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</row>
    <row r="10" spans="1:24" s="2" customFormat="1" ht="18.75" x14ac:dyDescent="0.2">
      <c r="A10" s="202"/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</row>
    <row r="11" spans="1:24" s="2" customFormat="1" ht="18.75" customHeight="1" x14ac:dyDescent="0.2">
      <c r="A11" s="203" t="str">
        <f>'1. паспорт местоположение'!A12:C12</f>
        <v>P_Che478_24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</row>
    <row r="12" spans="1:24" s="2" customFormat="1" ht="18.75" customHeight="1" x14ac:dyDescent="0.2">
      <c r="A12" s="204" t="s">
        <v>3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</row>
    <row r="13" spans="1:24" s="35" customFormat="1" ht="15.75" customHeight="1" x14ac:dyDescent="0.2">
      <c r="A13" s="206"/>
      <c r="B13" s="206"/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206"/>
    </row>
    <row r="14" spans="1:24" s="36" customFormat="1" ht="40.5" customHeight="1" x14ac:dyDescent="0.2">
      <c r="A14" s="205" t="str">
        <f>'1. паспорт местоположение'!A15:C15</f>
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</row>
    <row r="15" spans="1:24" s="36" customFormat="1" ht="15" customHeight="1" x14ac:dyDescent="0.2">
      <c r="A15" s="204" t="s">
        <v>2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</row>
    <row r="16" spans="1:24" s="36" customFormat="1" ht="15" customHeight="1" x14ac:dyDescent="0.2">
      <c r="A16" s="208"/>
      <c r="B16" s="208"/>
      <c r="C16" s="208"/>
      <c r="D16" s="208"/>
      <c r="E16" s="208"/>
      <c r="F16" s="208"/>
      <c r="G16" s="208"/>
      <c r="H16" s="208"/>
      <c r="I16" s="208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58"/>
      <c r="U16" s="58"/>
      <c r="V16" s="58"/>
      <c r="W16" s="58"/>
      <c r="X16" s="58"/>
    </row>
    <row r="17" spans="1:27" s="36" customFormat="1" ht="45.75" customHeight="1" x14ac:dyDescent="0.2">
      <c r="A17" s="213" t="s">
        <v>454</v>
      </c>
      <c r="B17" s="213"/>
      <c r="C17" s="213"/>
      <c r="D17" s="213"/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3"/>
      <c r="S17" s="213"/>
      <c r="T17" s="66"/>
      <c r="U17" s="66"/>
      <c r="V17" s="66"/>
      <c r="W17" s="66"/>
      <c r="X17" s="66"/>
      <c r="Y17" s="66"/>
      <c r="Z17" s="66"/>
      <c r="AA17" s="66"/>
    </row>
    <row r="18" spans="1:27" s="36" customFormat="1" ht="15" customHeight="1" x14ac:dyDescent="0.2">
      <c r="A18" s="209"/>
      <c r="B18" s="209"/>
      <c r="C18" s="209"/>
      <c r="D18" s="209"/>
      <c r="E18" s="209"/>
      <c r="F18" s="209"/>
      <c r="G18" s="209"/>
      <c r="H18" s="209"/>
      <c r="I18" s="209"/>
      <c r="J18" s="209"/>
      <c r="K18" s="209"/>
      <c r="L18" s="209"/>
      <c r="M18" s="209"/>
      <c r="N18" s="209"/>
      <c r="O18" s="209"/>
      <c r="P18" s="209"/>
      <c r="Q18" s="209"/>
      <c r="R18" s="209"/>
      <c r="S18" s="209"/>
      <c r="T18" s="58"/>
      <c r="U18" s="58"/>
      <c r="V18" s="58"/>
      <c r="W18" s="58"/>
      <c r="X18" s="58"/>
    </row>
    <row r="19" spans="1:27" s="36" customFormat="1" ht="54" customHeight="1" x14ac:dyDescent="0.2">
      <c r="A19" s="207" t="s">
        <v>1</v>
      </c>
      <c r="B19" s="207" t="s">
        <v>309</v>
      </c>
      <c r="C19" s="210" t="s">
        <v>310</v>
      </c>
      <c r="D19" s="207" t="s">
        <v>311</v>
      </c>
      <c r="E19" s="207" t="s">
        <v>312</v>
      </c>
      <c r="F19" s="207" t="s">
        <v>313</v>
      </c>
      <c r="G19" s="207" t="s">
        <v>314</v>
      </c>
      <c r="H19" s="207" t="s">
        <v>315</v>
      </c>
      <c r="I19" s="207" t="s">
        <v>316</v>
      </c>
      <c r="J19" s="207" t="s">
        <v>317</v>
      </c>
      <c r="K19" s="207" t="s">
        <v>318</v>
      </c>
      <c r="L19" s="207" t="s">
        <v>319</v>
      </c>
      <c r="M19" s="207" t="s">
        <v>320</v>
      </c>
      <c r="N19" s="207" t="s">
        <v>321</v>
      </c>
      <c r="O19" s="207" t="s">
        <v>322</v>
      </c>
      <c r="P19" s="207" t="s">
        <v>323</v>
      </c>
      <c r="Q19" s="207" t="s">
        <v>324</v>
      </c>
      <c r="R19" s="207"/>
      <c r="S19" s="212" t="s">
        <v>325</v>
      </c>
      <c r="T19" s="58"/>
      <c r="U19" s="58"/>
      <c r="V19" s="58"/>
      <c r="W19" s="58"/>
      <c r="X19" s="58"/>
    </row>
    <row r="20" spans="1:27" s="36" customFormat="1" ht="180.75" customHeight="1" x14ac:dyDescent="0.2">
      <c r="A20" s="207"/>
      <c r="B20" s="207"/>
      <c r="C20" s="211"/>
      <c r="D20" s="207"/>
      <c r="E20" s="207"/>
      <c r="F20" s="207"/>
      <c r="G20" s="207"/>
      <c r="H20" s="207"/>
      <c r="I20" s="207"/>
      <c r="J20" s="207"/>
      <c r="K20" s="207"/>
      <c r="L20" s="207"/>
      <c r="M20" s="207"/>
      <c r="N20" s="207"/>
      <c r="O20" s="207"/>
      <c r="P20" s="207"/>
      <c r="Q20" s="89" t="s">
        <v>326</v>
      </c>
      <c r="R20" s="37" t="s">
        <v>327</v>
      </c>
      <c r="S20" s="212"/>
      <c r="T20" s="60"/>
      <c r="U20" s="60"/>
      <c r="V20" s="60"/>
      <c r="W20" s="60"/>
      <c r="X20" s="60"/>
      <c r="Y20" s="72"/>
      <c r="Z20" s="72"/>
      <c r="AA20" s="72"/>
    </row>
    <row r="21" spans="1:27" s="36" customFormat="1" ht="18.75" x14ac:dyDescent="0.2">
      <c r="A21" s="89">
        <v>1</v>
      </c>
      <c r="B21" s="113">
        <v>2</v>
      </c>
      <c r="C21" s="89">
        <v>3</v>
      </c>
      <c r="D21" s="113">
        <v>4</v>
      </c>
      <c r="E21" s="89">
        <v>5</v>
      </c>
      <c r="F21" s="113">
        <v>6</v>
      </c>
      <c r="G21" s="89">
        <v>7</v>
      </c>
      <c r="H21" s="113">
        <v>8</v>
      </c>
      <c r="I21" s="89">
        <v>9</v>
      </c>
      <c r="J21" s="113">
        <v>10</v>
      </c>
      <c r="K21" s="89">
        <v>11</v>
      </c>
      <c r="L21" s="113">
        <v>12</v>
      </c>
      <c r="M21" s="89">
        <v>13</v>
      </c>
      <c r="N21" s="113">
        <v>14</v>
      </c>
      <c r="O21" s="89">
        <v>15</v>
      </c>
      <c r="P21" s="113">
        <v>16</v>
      </c>
      <c r="Q21" s="89">
        <v>17</v>
      </c>
      <c r="R21" s="113">
        <v>18</v>
      </c>
      <c r="S21" s="89">
        <v>19</v>
      </c>
      <c r="T21" s="60"/>
      <c r="U21" s="60"/>
      <c r="V21" s="60"/>
      <c r="W21" s="60"/>
      <c r="X21" s="60"/>
      <c r="Y21" s="72"/>
      <c r="Z21" s="72"/>
      <c r="AA21" s="72"/>
    </row>
    <row r="22" spans="1:27" s="117" customFormat="1" ht="72.75" customHeight="1" x14ac:dyDescent="0.2">
      <c r="A22" s="70">
        <v>1</v>
      </c>
      <c r="B22" s="69" t="s">
        <v>481</v>
      </c>
      <c r="C22" s="69" t="s">
        <v>447</v>
      </c>
      <c r="D22" s="69" t="str">
        <f>IF(B22="нд","нд",IF('3.3 паспорт описание'!C31="Объект введен на основные фонды",'3.3 паспорт описание'!C31,"в работе"))</f>
        <v>в работе</v>
      </c>
      <c r="E22" s="57" t="s">
        <v>300</v>
      </c>
      <c r="F22" s="69" t="s">
        <v>472</v>
      </c>
      <c r="G22" s="69" t="s">
        <v>482</v>
      </c>
      <c r="H22" s="69">
        <v>1.26</v>
      </c>
      <c r="I22" s="160">
        <v>0</v>
      </c>
      <c r="J22" s="69">
        <v>10</v>
      </c>
      <c r="K22" s="57" t="s">
        <v>300</v>
      </c>
      <c r="L22" s="57" t="s">
        <v>300</v>
      </c>
      <c r="M22" s="69" t="s">
        <v>300</v>
      </c>
      <c r="N22" s="57" t="s">
        <v>300</v>
      </c>
      <c r="O22" s="57" t="s">
        <v>300</v>
      </c>
      <c r="P22" s="57" t="s">
        <v>300</v>
      </c>
      <c r="Q22" s="57" t="s">
        <v>300</v>
      </c>
      <c r="R22" s="57" t="s">
        <v>300</v>
      </c>
      <c r="S22" s="160">
        <v>220.34938048000001</v>
      </c>
      <c r="T22" s="115"/>
      <c r="U22" s="115"/>
      <c r="V22" s="115"/>
      <c r="W22" s="115"/>
      <c r="X22" s="115"/>
      <c r="Y22" s="116"/>
      <c r="Z22" s="116"/>
      <c r="AA22" s="116"/>
    </row>
    <row r="23" spans="1:27" s="117" customFormat="1" ht="18.75" x14ac:dyDescent="0.2">
      <c r="A23" s="5" t="s">
        <v>394</v>
      </c>
      <c r="B23" s="5" t="s">
        <v>394</v>
      </c>
      <c r="C23" s="5"/>
      <c r="D23" s="5"/>
      <c r="E23" s="5" t="s">
        <v>394</v>
      </c>
      <c r="F23" s="5" t="s">
        <v>394</v>
      </c>
      <c r="G23" s="5" t="s">
        <v>394</v>
      </c>
      <c r="H23" s="5" t="s">
        <v>394</v>
      </c>
      <c r="I23" s="5"/>
      <c r="J23" s="5"/>
      <c r="K23" s="5"/>
      <c r="L23" s="5"/>
      <c r="M23" s="5" t="s">
        <v>394</v>
      </c>
      <c r="N23" s="5" t="s">
        <v>394</v>
      </c>
      <c r="O23" s="5" t="s">
        <v>394</v>
      </c>
      <c r="P23" s="5" t="s">
        <v>394</v>
      </c>
      <c r="Q23" s="5" t="s">
        <v>394</v>
      </c>
      <c r="R23" s="118"/>
      <c r="S23" s="118"/>
      <c r="T23" s="115"/>
      <c r="U23" s="115"/>
      <c r="V23" s="115"/>
      <c r="W23" s="116"/>
      <c r="X23" s="116"/>
      <c r="Y23" s="116"/>
      <c r="Z23" s="116"/>
      <c r="AA23" s="116"/>
    </row>
    <row r="24" spans="1:27" ht="20.25" customHeight="1" x14ac:dyDescent="0.25">
      <c r="A24" s="119"/>
      <c r="B24" s="114" t="s">
        <v>446</v>
      </c>
      <c r="C24" s="114"/>
      <c r="D24" s="114"/>
      <c r="E24" s="119" t="s">
        <v>447</v>
      </c>
      <c r="F24" s="119" t="s">
        <v>447</v>
      </c>
      <c r="G24" s="119" t="s">
        <v>447</v>
      </c>
      <c r="H24" s="119"/>
      <c r="I24" s="119"/>
      <c r="J24" s="119"/>
      <c r="K24" s="119"/>
      <c r="L24" s="119"/>
      <c r="M24" s="119"/>
      <c r="N24" s="119"/>
      <c r="O24" s="119"/>
      <c r="P24" s="119"/>
      <c r="Q24" s="120"/>
      <c r="R24" s="121"/>
      <c r="S24" s="121"/>
      <c r="T24" s="50"/>
      <c r="U24" s="50"/>
      <c r="V24" s="50"/>
      <c r="W24" s="50"/>
      <c r="X24" s="50"/>
      <c r="Y24" s="50"/>
      <c r="Z24" s="50"/>
      <c r="AA24" s="50"/>
    </row>
    <row r="25" spans="1:27" x14ac:dyDescent="0.25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</row>
    <row r="26" spans="1:27" x14ac:dyDescent="0.25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</row>
    <row r="27" spans="1:27" x14ac:dyDescent="0.25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</row>
    <row r="28" spans="1:27" x14ac:dyDescent="0.25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</row>
    <row r="29" spans="1:27" x14ac:dyDescent="0.25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</row>
    <row r="30" spans="1:27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</row>
    <row r="31" spans="1:27" x14ac:dyDescent="0.25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</row>
    <row r="32" spans="1:27" x14ac:dyDescent="0.25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</row>
    <row r="33" spans="1:27" x14ac:dyDescent="0.25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</row>
    <row r="34" spans="1:27" x14ac:dyDescent="0.25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</row>
    <row r="35" spans="1:27" x14ac:dyDescent="0.25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</row>
    <row r="36" spans="1:27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</row>
    <row r="37" spans="1:27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</row>
    <row r="38" spans="1:27" x14ac:dyDescent="0.2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</row>
    <row r="39" spans="1:27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</row>
    <row r="40" spans="1:27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</row>
    <row r="41" spans="1:27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</row>
    <row r="42" spans="1:27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</row>
    <row r="43" spans="1:27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</row>
    <row r="44" spans="1:27" x14ac:dyDescent="0.25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</row>
    <row r="45" spans="1:27" x14ac:dyDescent="0.25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</row>
    <row r="46" spans="1:27" x14ac:dyDescent="0.25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</row>
    <row r="47" spans="1:27" x14ac:dyDescent="0.25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</row>
    <row r="48" spans="1:27" x14ac:dyDescent="0.25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</row>
    <row r="49" spans="1:27" x14ac:dyDescent="0.25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</row>
    <row r="50" spans="1:27" x14ac:dyDescent="0.25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</row>
    <row r="51" spans="1:27" x14ac:dyDescent="0.25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</row>
    <row r="52" spans="1:27" x14ac:dyDescent="0.25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</row>
    <row r="53" spans="1:27" x14ac:dyDescent="0.25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</row>
    <row r="54" spans="1:27" x14ac:dyDescent="0.25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</row>
    <row r="55" spans="1:27" x14ac:dyDescent="0.25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</row>
    <row r="56" spans="1:27" x14ac:dyDescent="0.25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</row>
    <row r="57" spans="1:27" x14ac:dyDescent="0.25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</row>
    <row r="58" spans="1:27" x14ac:dyDescent="0.25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</row>
    <row r="59" spans="1:27" x14ac:dyDescent="0.25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</row>
    <row r="60" spans="1:27" x14ac:dyDescent="0.25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</row>
    <row r="61" spans="1:27" x14ac:dyDescent="0.25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</row>
    <row r="62" spans="1:27" x14ac:dyDescent="0.25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</row>
    <row r="63" spans="1:27" x14ac:dyDescent="0.25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</row>
    <row r="64" spans="1:27" x14ac:dyDescent="0.25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</row>
    <row r="65" spans="1:27" x14ac:dyDescent="0.25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</row>
    <row r="66" spans="1:27" x14ac:dyDescent="0.25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</row>
    <row r="67" spans="1:27" x14ac:dyDescent="0.25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</row>
    <row r="68" spans="1:27" x14ac:dyDescent="0.25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</row>
    <row r="69" spans="1:27" x14ac:dyDescent="0.25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</row>
    <row r="70" spans="1:27" x14ac:dyDescent="0.25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</row>
    <row r="71" spans="1:27" x14ac:dyDescent="0.25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</row>
    <row r="72" spans="1:27" x14ac:dyDescent="0.25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</row>
    <row r="73" spans="1:27" x14ac:dyDescent="0.25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</row>
    <row r="74" spans="1:27" x14ac:dyDescent="0.25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</row>
    <row r="75" spans="1:27" x14ac:dyDescent="0.25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</row>
    <row r="76" spans="1:27" x14ac:dyDescent="0.25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</row>
    <row r="77" spans="1:27" x14ac:dyDescent="0.25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</row>
    <row r="78" spans="1:27" x14ac:dyDescent="0.25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</row>
    <row r="79" spans="1:27" x14ac:dyDescent="0.25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</row>
    <row r="80" spans="1:27" x14ac:dyDescent="0.25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</row>
    <row r="81" spans="1:27" x14ac:dyDescent="0.25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</row>
    <row r="82" spans="1:27" x14ac:dyDescent="0.25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</row>
    <row r="83" spans="1:27" x14ac:dyDescent="0.25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</row>
    <row r="84" spans="1:27" x14ac:dyDescent="0.25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</row>
    <row r="85" spans="1:27" x14ac:dyDescent="0.25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</row>
    <row r="86" spans="1:27" x14ac:dyDescent="0.25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</row>
    <row r="87" spans="1:27" x14ac:dyDescent="0.25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</row>
    <row r="88" spans="1:27" x14ac:dyDescent="0.25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</row>
    <row r="89" spans="1:27" x14ac:dyDescent="0.25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</row>
    <row r="90" spans="1:27" x14ac:dyDescent="0.25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</row>
    <row r="91" spans="1:27" x14ac:dyDescent="0.25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</row>
    <row r="92" spans="1:27" x14ac:dyDescent="0.25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</row>
    <row r="93" spans="1:27" x14ac:dyDescent="0.25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</row>
    <row r="94" spans="1:27" x14ac:dyDescent="0.25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</row>
    <row r="95" spans="1:27" x14ac:dyDescent="0.25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</row>
    <row r="96" spans="1:27" x14ac:dyDescent="0.25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</row>
    <row r="97" spans="1:27" x14ac:dyDescent="0.25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</row>
    <row r="98" spans="1:27" x14ac:dyDescent="0.25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</row>
    <row r="99" spans="1:27" x14ac:dyDescent="0.25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</row>
    <row r="100" spans="1:27" x14ac:dyDescent="0.25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</row>
    <row r="101" spans="1:27" x14ac:dyDescent="0.25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</row>
    <row r="102" spans="1:27" x14ac:dyDescent="0.25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</row>
    <row r="103" spans="1:27" x14ac:dyDescent="0.25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</row>
    <row r="104" spans="1:27" x14ac:dyDescent="0.25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</row>
    <row r="105" spans="1:27" x14ac:dyDescent="0.25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</row>
    <row r="106" spans="1:27" x14ac:dyDescent="0.25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</row>
    <row r="107" spans="1:27" x14ac:dyDescent="0.25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</row>
    <row r="108" spans="1:27" x14ac:dyDescent="0.25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</row>
    <row r="109" spans="1:27" x14ac:dyDescent="0.25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</row>
    <row r="110" spans="1:27" x14ac:dyDescent="0.25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</row>
    <row r="111" spans="1:27" x14ac:dyDescent="0.25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</row>
    <row r="112" spans="1:27" x14ac:dyDescent="0.25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</row>
    <row r="113" spans="1:27" x14ac:dyDescent="0.25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</row>
    <row r="114" spans="1:27" x14ac:dyDescent="0.25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</row>
    <row r="115" spans="1:27" x14ac:dyDescent="0.25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</row>
    <row r="116" spans="1:27" x14ac:dyDescent="0.25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</row>
    <row r="117" spans="1:27" x14ac:dyDescent="0.25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</row>
    <row r="118" spans="1:27" x14ac:dyDescent="0.25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</row>
    <row r="119" spans="1:27" x14ac:dyDescent="0.25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</row>
    <row r="120" spans="1:27" x14ac:dyDescent="0.25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</row>
    <row r="121" spans="1:27" x14ac:dyDescent="0.25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</row>
    <row r="122" spans="1:27" x14ac:dyDescent="0.25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</row>
    <row r="123" spans="1:27" x14ac:dyDescent="0.25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</row>
    <row r="124" spans="1:27" x14ac:dyDescent="0.25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</row>
    <row r="125" spans="1:27" x14ac:dyDescent="0.25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</row>
    <row r="126" spans="1:27" x14ac:dyDescent="0.25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</row>
    <row r="127" spans="1:27" x14ac:dyDescent="0.25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</row>
    <row r="128" spans="1:27" x14ac:dyDescent="0.25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</row>
    <row r="129" spans="1:27" x14ac:dyDescent="0.25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</row>
    <row r="130" spans="1:27" x14ac:dyDescent="0.25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</row>
    <row r="131" spans="1:27" x14ac:dyDescent="0.25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</row>
    <row r="132" spans="1:27" x14ac:dyDescent="0.25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</row>
    <row r="133" spans="1:27" x14ac:dyDescent="0.25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</row>
    <row r="134" spans="1:27" x14ac:dyDescent="0.25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</row>
    <row r="135" spans="1:27" x14ac:dyDescent="0.25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</row>
    <row r="136" spans="1:27" x14ac:dyDescent="0.25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</row>
    <row r="137" spans="1:27" x14ac:dyDescent="0.25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</row>
    <row r="138" spans="1:27" x14ac:dyDescent="0.25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</row>
    <row r="139" spans="1:27" x14ac:dyDescent="0.25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</row>
    <row r="140" spans="1:27" x14ac:dyDescent="0.25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</row>
    <row r="141" spans="1:27" x14ac:dyDescent="0.25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</row>
    <row r="142" spans="1:27" x14ac:dyDescent="0.25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</row>
    <row r="143" spans="1:27" x14ac:dyDescent="0.25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</row>
    <row r="144" spans="1:27" x14ac:dyDescent="0.25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</row>
    <row r="145" spans="1:27" x14ac:dyDescent="0.25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</row>
    <row r="146" spans="1:27" x14ac:dyDescent="0.25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</row>
    <row r="147" spans="1:27" x14ac:dyDescent="0.25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</row>
    <row r="148" spans="1:27" x14ac:dyDescent="0.25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</row>
    <row r="149" spans="1:27" x14ac:dyDescent="0.25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</row>
    <row r="150" spans="1:27" x14ac:dyDescent="0.25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</row>
    <row r="151" spans="1:27" x14ac:dyDescent="0.25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</row>
    <row r="152" spans="1:27" x14ac:dyDescent="0.25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</row>
    <row r="153" spans="1:27" x14ac:dyDescent="0.25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</row>
    <row r="154" spans="1:27" x14ac:dyDescent="0.25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</row>
    <row r="155" spans="1:27" x14ac:dyDescent="0.25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</row>
    <row r="156" spans="1:27" x14ac:dyDescent="0.25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</row>
    <row r="157" spans="1:27" x14ac:dyDescent="0.25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</row>
    <row r="158" spans="1:27" x14ac:dyDescent="0.25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</row>
    <row r="159" spans="1:27" x14ac:dyDescent="0.25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</row>
    <row r="160" spans="1:27" x14ac:dyDescent="0.25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</row>
    <row r="161" spans="1:27" x14ac:dyDescent="0.25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</row>
    <row r="162" spans="1:27" x14ac:dyDescent="0.25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</row>
    <row r="163" spans="1:27" x14ac:dyDescent="0.25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</row>
    <row r="164" spans="1:27" x14ac:dyDescent="0.25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</row>
    <row r="165" spans="1:27" x14ac:dyDescent="0.25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</row>
    <row r="166" spans="1:27" x14ac:dyDescent="0.25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</row>
    <row r="167" spans="1:27" x14ac:dyDescent="0.25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</row>
    <row r="168" spans="1:27" x14ac:dyDescent="0.25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</row>
    <row r="169" spans="1:27" x14ac:dyDescent="0.25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</row>
    <row r="170" spans="1:27" x14ac:dyDescent="0.25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</row>
    <row r="171" spans="1:27" x14ac:dyDescent="0.25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</row>
    <row r="172" spans="1:27" x14ac:dyDescent="0.25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</row>
    <row r="173" spans="1:27" x14ac:dyDescent="0.25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</row>
    <row r="174" spans="1:27" x14ac:dyDescent="0.25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</row>
    <row r="175" spans="1:27" x14ac:dyDescent="0.25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</row>
    <row r="176" spans="1:27" x14ac:dyDescent="0.25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</row>
    <row r="177" spans="1:27" x14ac:dyDescent="0.25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</row>
    <row r="178" spans="1:27" x14ac:dyDescent="0.25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</row>
    <row r="179" spans="1:27" x14ac:dyDescent="0.25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</row>
    <row r="180" spans="1:27" x14ac:dyDescent="0.25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</row>
    <row r="181" spans="1:27" x14ac:dyDescent="0.25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</row>
    <row r="182" spans="1:27" x14ac:dyDescent="0.25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</row>
    <row r="183" spans="1:27" x14ac:dyDescent="0.25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</row>
    <row r="184" spans="1:27" x14ac:dyDescent="0.25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</row>
    <row r="185" spans="1:27" x14ac:dyDescent="0.25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</row>
    <row r="186" spans="1:27" x14ac:dyDescent="0.25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</row>
    <row r="187" spans="1:27" x14ac:dyDescent="0.25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</row>
    <row r="188" spans="1:27" x14ac:dyDescent="0.25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</row>
    <row r="189" spans="1:27" x14ac:dyDescent="0.25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</row>
    <row r="190" spans="1:27" x14ac:dyDescent="0.25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</row>
    <row r="191" spans="1:27" x14ac:dyDescent="0.25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</row>
    <row r="192" spans="1:27" x14ac:dyDescent="0.25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</row>
    <row r="193" spans="1:27" x14ac:dyDescent="0.25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</row>
    <row r="194" spans="1:27" x14ac:dyDescent="0.25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</row>
    <row r="195" spans="1:27" x14ac:dyDescent="0.25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</row>
    <row r="196" spans="1:27" x14ac:dyDescent="0.25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</row>
    <row r="197" spans="1:27" x14ac:dyDescent="0.25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</row>
    <row r="198" spans="1:27" x14ac:dyDescent="0.25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</row>
    <row r="199" spans="1:27" x14ac:dyDescent="0.25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</row>
    <row r="200" spans="1:27" x14ac:dyDescent="0.25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</row>
    <row r="201" spans="1:27" x14ac:dyDescent="0.25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</row>
    <row r="202" spans="1:27" x14ac:dyDescent="0.25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</row>
    <row r="203" spans="1:27" x14ac:dyDescent="0.25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</row>
    <row r="204" spans="1:27" x14ac:dyDescent="0.25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</row>
    <row r="205" spans="1:27" x14ac:dyDescent="0.25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</row>
    <row r="206" spans="1:27" x14ac:dyDescent="0.25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</row>
    <row r="207" spans="1:27" x14ac:dyDescent="0.25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</row>
    <row r="208" spans="1:27" x14ac:dyDescent="0.25">
      <c r="A208" s="50"/>
      <c r="B208" s="50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</row>
    <row r="209" spans="1:27" x14ac:dyDescent="0.25">
      <c r="A209" s="50"/>
      <c r="B209" s="50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</row>
    <row r="210" spans="1:27" x14ac:dyDescent="0.25">
      <c r="A210" s="50"/>
      <c r="B210" s="50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</row>
    <row r="211" spans="1:27" x14ac:dyDescent="0.25">
      <c r="A211" s="50"/>
      <c r="B211" s="50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</row>
    <row r="212" spans="1:27" x14ac:dyDescent="0.25">
      <c r="A212" s="50"/>
      <c r="B212" s="50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</row>
    <row r="213" spans="1:27" x14ac:dyDescent="0.25">
      <c r="A213" s="50"/>
      <c r="B213" s="50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</row>
    <row r="214" spans="1:27" x14ac:dyDescent="0.25">
      <c r="A214" s="50"/>
      <c r="B214" s="50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</row>
    <row r="215" spans="1:27" x14ac:dyDescent="0.25">
      <c r="A215" s="50"/>
      <c r="B215" s="50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</row>
    <row r="216" spans="1:27" x14ac:dyDescent="0.25">
      <c r="A216" s="50"/>
      <c r="B216" s="50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</row>
    <row r="217" spans="1:27" x14ac:dyDescent="0.25">
      <c r="A217" s="50"/>
      <c r="B217" s="50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</row>
    <row r="218" spans="1:27" x14ac:dyDescent="0.25">
      <c r="A218" s="50"/>
      <c r="B218" s="50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</row>
    <row r="219" spans="1:27" x14ac:dyDescent="0.25">
      <c r="A219" s="50"/>
      <c r="B219" s="50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</row>
    <row r="220" spans="1:27" x14ac:dyDescent="0.25">
      <c r="A220" s="50"/>
      <c r="B220" s="50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</row>
    <row r="221" spans="1:27" x14ac:dyDescent="0.25">
      <c r="A221" s="50"/>
      <c r="B221" s="50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</row>
    <row r="222" spans="1:27" x14ac:dyDescent="0.25">
      <c r="A222" s="50"/>
      <c r="B222" s="50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</row>
    <row r="223" spans="1:27" x14ac:dyDescent="0.25">
      <c r="A223" s="50"/>
      <c r="B223" s="50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0"/>
    </row>
    <row r="224" spans="1:27" x14ac:dyDescent="0.25">
      <c r="A224" s="50"/>
      <c r="B224" s="50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  <c r="AA224" s="50"/>
    </row>
    <row r="225" spans="1:27" x14ac:dyDescent="0.25">
      <c r="A225" s="50"/>
      <c r="B225" s="50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  <c r="AA225" s="50"/>
    </row>
    <row r="226" spans="1:27" x14ac:dyDescent="0.25">
      <c r="A226" s="50"/>
      <c r="B226" s="50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</row>
    <row r="227" spans="1:27" x14ac:dyDescent="0.25">
      <c r="A227" s="50"/>
      <c r="B227" s="50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</row>
    <row r="228" spans="1:27" x14ac:dyDescent="0.25">
      <c r="A228" s="50"/>
      <c r="B228" s="50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</row>
    <row r="229" spans="1:27" x14ac:dyDescent="0.25">
      <c r="A229" s="50"/>
      <c r="B229" s="50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</row>
    <row r="230" spans="1:27" x14ac:dyDescent="0.25">
      <c r="A230" s="50"/>
      <c r="B230" s="50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</row>
    <row r="231" spans="1:27" x14ac:dyDescent="0.25">
      <c r="A231" s="50"/>
      <c r="B231" s="50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</row>
    <row r="232" spans="1:27" x14ac:dyDescent="0.25">
      <c r="A232" s="50"/>
      <c r="B232" s="50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</row>
    <row r="233" spans="1:27" x14ac:dyDescent="0.25">
      <c r="A233" s="50"/>
      <c r="B233" s="50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</row>
    <row r="234" spans="1:27" x14ac:dyDescent="0.25">
      <c r="A234" s="50"/>
      <c r="B234" s="50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</row>
    <row r="235" spans="1:27" x14ac:dyDescent="0.25">
      <c r="A235" s="50"/>
      <c r="B235" s="50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</row>
    <row r="236" spans="1:27" x14ac:dyDescent="0.25">
      <c r="A236" s="50"/>
      <c r="B236" s="50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</row>
    <row r="237" spans="1:27" x14ac:dyDescent="0.25">
      <c r="A237" s="50"/>
      <c r="B237" s="50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</row>
    <row r="238" spans="1:27" x14ac:dyDescent="0.25">
      <c r="A238" s="50"/>
      <c r="B238" s="50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</row>
    <row r="239" spans="1:27" x14ac:dyDescent="0.25">
      <c r="A239" s="50"/>
      <c r="B239" s="50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</row>
    <row r="240" spans="1:27" x14ac:dyDescent="0.25">
      <c r="A240" s="50"/>
      <c r="B240" s="50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</row>
    <row r="241" spans="1:27" x14ac:dyDescent="0.25">
      <c r="A241" s="50"/>
      <c r="B241" s="50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</row>
    <row r="242" spans="1:27" x14ac:dyDescent="0.25">
      <c r="A242" s="50"/>
      <c r="B242" s="50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</row>
    <row r="243" spans="1:27" x14ac:dyDescent="0.25">
      <c r="A243" s="50"/>
      <c r="B243" s="50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</row>
    <row r="244" spans="1:27" x14ac:dyDescent="0.25">
      <c r="A244" s="50"/>
      <c r="B244" s="50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</row>
    <row r="245" spans="1:27" x14ac:dyDescent="0.25">
      <c r="A245" s="50"/>
      <c r="B245" s="50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</row>
    <row r="246" spans="1:27" x14ac:dyDescent="0.25">
      <c r="A246" s="50"/>
      <c r="B246" s="50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</row>
    <row r="247" spans="1:27" x14ac:dyDescent="0.25">
      <c r="A247" s="50"/>
      <c r="B247" s="50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</row>
    <row r="248" spans="1:27" x14ac:dyDescent="0.25">
      <c r="A248" s="50"/>
      <c r="B248" s="50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</row>
    <row r="249" spans="1:27" x14ac:dyDescent="0.25">
      <c r="A249" s="50"/>
      <c r="B249" s="50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</row>
    <row r="250" spans="1:27" x14ac:dyDescent="0.25">
      <c r="A250" s="50"/>
      <c r="B250" s="50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</row>
    <row r="251" spans="1:27" x14ac:dyDescent="0.25">
      <c r="A251" s="50"/>
      <c r="B251" s="50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0"/>
    </row>
    <row r="252" spans="1:27" x14ac:dyDescent="0.25">
      <c r="A252" s="50"/>
      <c r="B252" s="50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0"/>
    </row>
    <row r="253" spans="1:27" x14ac:dyDescent="0.25">
      <c r="A253" s="50"/>
      <c r="B253" s="50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</row>
    <row r="254" spans="1:27" x14ac:dyDescent="0.25">
      <c r="A254" s="50"/>
      <c r="B254" s="50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</row>
    <row r="255" spans="1:27" x14ac:dyDescent="0.25">
      <c r="A255" s="50"/>
      <c r="B255" s="50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</row>
    <row r="256" spans="1:27" x14ac:dyDescent="0.25">
      <c r="A256" s="50"/>
      <c r="B256" s="50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/>
    </row>
    <row r="257" spans="1:27" x14ac:dyDescent="0.25">
      <c r="A257" s="50"/>
      <c r="B257" s="50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</row>
    <row r="258" spans="1:27" x14ac:dyDescent="0.25">
      <c r="A258" s="50"/>
      <c r="B258" s="50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</row>
    <row r="259" spans="1:27" x14ac:dyDescent="0.25">
      <c r="A259" s="50"/>
      <c r="B259" s="50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/>
    </row>
    <row r="260" spans="1:27" x14ac:dyDescent="0.25">
      <c r="A260" s="50"/>
      <c r="B260" s="50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</row>
    <row r="261" spans="1:27" x14ac:dyDescent="0.25">
      <c r="A261" s="50"/>
      <c r="B261" s="50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</row>
    <row r="262" spans="1:27" x14ac:dyDescent="0.25">
      <c r="A262" s="50"/>
      <c r="B262" s="50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</row>
    <row r="263" spans="1:27" x14ac:dyDescent="0.25">
      <c r="A263" s="50"/>
      <c r="B263" s="50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</row>
    <row r="264" spans="1:27" x14ac:dyDescent="0.25">
      <c r="A264" s="50"/>
      <c r="B264" s="50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</row>
    <row r="265" spans="1:27" x14ac:dyDescent="0.25">
      <c r="A265" s="50"/>
      <c r="B265" s="50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50"/>
    </row>
    <row r="266" spans="1:27" x14ac:dyDescent="0.25">
      <c r="A266" s="50"/>
      <c r="B266" s="50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</row>
    <row r="267" spans="1:27" x14ac:dyDescent="0.25">
      <c r="A267" s="50"/>
      <c r="B267" s="50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</row>
    <row r="268" spans="1:27" x14ac:dyDescent="0.25">
      <c r="A268" s="50"/>
      <c r="B268" s="50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</row>
    <row r="269" spans="1:27" x14ac:dyDescent="0.25">
      <c r="A269" s="50"/>
      <c r="B269" s="50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50"/>
    </row>
    <row r="270" spans="1:27" x14ac:dyDescent="0.25">
      <c r="A270" s="50"/>
      <c r="B270" s="50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0"/>
    </row>
    <row r="271" spans="1:27" x14ac:dyDescent="0.25">
      <c r="A271" s="50"/>
      <c r="B271" s="50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</row>
    <row r="272" spans="1:27" x14ac:dyDescent="0.25">
      <c r="A272" s="50"/>
      <c r="B272" s="50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</row>
    <row r="273" spans="1:27" x14ac:dyDescent="0.25">
      <c r="A273" s="50"/>
      <c r="B273" s="50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  <c r="AA273" s="50"/>
    </row>
    <row r="274" spans="1:27" x14ac:dyDescent="0.25">
      <c r="A274" s="50"/>
      <c r="B274" s="50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50"/>
    </row>
    <row r="275" spans="1:27" x14ac:dyDescent="0.25">
      <c r="A275" s="50"/>
      <c r="B275" s="50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50"/>
    </row>
    <row r="276" spans="1:27" x14ac:dyDescent="0.25">
      <c r="A276" s="50"/>
      <c r="B276" s="50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50"/>
    </row>
    <row r="277" spans="1:27" x14ac:dyDescent="0.25">
      <c r="A277" s="50"/>
      <c r="B277" s="50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0"/>
    </row>
    <row r="278" spans="1:27" x14ac:dyDescent="0.25">
      <c r="A278" s="50"/>
      <c r="B278" s="50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50"/>
    </row>
    <row r="279" spans="1:27" x14ac:dyDescent="0.25">
      <c r="A279" s="50"/>
      <c r="B279" s="50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50"/>
    </row>
    <row r="280" spans="1:27" x14ac:dyDescent="0.25">
      <c r="A280" s="50"/>
      <c r="B280" s="50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</row>
    <row r="281" spans="1:27" x14ac:dyDescent="0.25">
      <c r="A281" s="50"/>
      <c r="B281" s="50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50"/>
    </row>
    <row r="282" spans="1:27" x14ac:dyDescent="0.25">
      <c r="A282" s="50"/>
      <c r="B282" s="50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</row>
    <row r="283" spans="1:27" x14ac:dyDescent="0.25">
      <c r="A283" s="50"/>
      <c r="B283" s="50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</row>
    <row r="284" spans="1:27" x14ac:dyDescent="0.25">
      <c r="A284" s="50"/>
      <c r="B284" s="50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50"/>
    </row>
    <row r="285" spans="1:27" x14ac:dyDescent="0.25">
      <c r="A285" s="50"/>
      <c r="B285" s="50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  <c r="AA285" s="50"/>
    </row>
    <row r="286" spans="1:27" x14ac:dyDescent="0.25">
      <c r="A286" s="50"/>
      <c r="B286" s="50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50"/>
    </row>
    <row r="287" spans="1:27" x14ac:dyDescent="0.25">
      <c r="A287" s="50"/>
      <c r="B287" s="50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  <c r="AA287" s="50"/>
    </row>
    <row r="288" spans="1:27" x14ac:dyDescent="0.25">
      <c r="A288" s="50"/>
      <c r="B288" s="50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50"/>
    </row>
    <row r="289" spans="1:27" x14ac:dyDescent="0.25">
      <c r="A289" s="50"/>
      <c r="B289" s="50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</row>
    <row r="290" spans="1:27" x14ac:dyDescent="0.25">
      <c r="A290" s="50"/>
      <c r="B290" s="50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50"/>
    </row>
    <row r="291" spans="1:27" x14ac:dyDescent="0.25">
      <c r="A291" s="50"/>
      <c r="B291" s="50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50"/>
    </row>
    <row r="292" spans="1:27" x14ac:dyDescent="0.25">
      <c r="A292" s="50"/>
      <c r="B292" s="50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  <c r="AA292" s="50"/>
    </row>
    <row r="293" spans="1:27" x14ac:dyDescent="0.25">
      <c r="A293" s="50"/>
      <c r="B293" s="50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</row>
    <row r="294" spans="1:27" x14ac:dyDescent="0.25">
      <c r="A294" s="50"/>
      <c r="B294" s="50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</row>
    <row r="295" spans="1:27" x14ac:dyDescent="0.25">
      <c r="A295" s="50"/>
      <c r="B295" s="50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</row>
    <row r="296" spans="1:27" x14ac:dyDescent="0.25">
      <c r="A296" s="50"/>
      <c r="B296" s="50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</row>
    <row r="297" spans="1:27" x14ac:dyDescent="0.25">
      <c r="A297" s="50"/>
      <c r="B297" s="50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</row>
    <row r="298" spans="1:27" x14ac:dyDescent="0.25">
      <c r="A298" s="50"/>
      <c r="B298" s="50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</row>
    <row r="299" spans="1:27" x14ac:dyDescent="0.25">
      <c r="A299" s="50"/>
      <c r="B299" s="50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</row>
    <row r="300" spans="1:27" x14ac:dyDescent="0.25">
      <c r="A300" s="50"/>
      <c r="B300" s="50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  <c r="AA300" s="50"/>
    </row>
    <row r="301" spans="1:27" x14ac:dyDescent="0.25">
      <c r="A301" s="50"/>
      <c r="B301" s="50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  <c r="AA301" s="50"/>
    </row>
    <row r="302" spans="1:27" x14ac:dyDescent="0.25">
      <c r="A302" s="50"/>
      <c r="B302" s="50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50"/>
    </row>
    <row r="303" spans="1:27" x14ac:dyDescent="0.25">
      <c r="A303" s="50"/>
      <c r="B303" s="50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50"/>
    </row>
    <row r="304" spans="1:27" x14ac:dyDescent="0.25">
      <c r="A304" s="50"/>
      <c r="B304" s="50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  <c r="AA304" s="50"/>
    </row>
    <row r="305" spans="1:27" x14ac:dyDescent="0.25">
      <c r="A305" s="50"/>
      <c r="B305" s="50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  <c r="AA305" s="50"/>
    </row>
    <row r="306" spans="1:27" x14ac:dyDescent="0.25">
      <c r="A306" s="50"/>
      <c r="B306" s="50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50"/>
    </row>
    <row r="307" spans="1:27" x14ac:dyDescent="0.25">
      <c r="A307" s="50"/>
      <c r="B307" s="50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</row>
    <row r="308" spans="1:27" x14ac:dyDescent="0.25">
      <c r="A308" s="50"/>
      <c r="B308" s="50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  <c r="AA308" s="50"/>
    </row>
    <row r="309" spans="1:27" x14ac:dyDescent="0.25">
      <c r="A309" s="50"/>
      <c r="B309" s="50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</row>
    <row r="310" spans="1:27" x14ac:dyDescent="0.25">
      <c r="A310" s="50"/>
      <c r="B310" s="50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</row>
    <row r="311" spans="1:27" x14ac:dyDescent="0.25">
      <c r="A311" s="50"/>
      <c r="B311" s="50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</row>
    <row r="312" spans="1:27" x14ac:dyDescent="0.25">
      <c r="A312" s="50"/>
      <c r="B312" s="50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  <c r="AA312" s="50"/>
    </row>
    <row r="313" spans="1:27" x14ac:dyDescent="0.25">
      <c r="A313" s="50"/>
      <c r="B313" s="50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  <c r="AA313" s="50"/>
    </row>
    <row r="314" spans="1:27" x14ac:dyDescent="0.25">
      <c r="A314" s="50"/>
      <c r="B314" s="50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</row>
    <row r="315" spans="1:27" x14ac:dyDescent="0.25">
      <c r="A315" s="50"/>
      <c r="B315" s="50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  <c r="AA315" s="50"/>
    </row>
    <row r="316" spans="1:27" x14ac:dyDescent="0.25">
      <c r="A316" s="50"/>
      <c r="B316" s="50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50"/>
    </row>
    <row r="317" spans="1:27" x14ac:dyDescent="0.25">
      <c r="A317" s="50"/>
      <c r="B317" s="50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50"/>
    </row>
    <row r="318" spans="1:27" x14ac:dyDescent="0.25">
      <c r="A318" s="50"/>
      <c r="B318" s="50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50"/>
    </row>
    <row r="319" spans="1:27" x14ac:dyDescent="0.25">
      <c r="A319" s="50"/>
      <c r="B319" s="50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50"/>
    </row>
    <row r="320" spans="1:27" x14ac:dyDescent="0.25">
      <c r="A320" s="50"/>
      <c r="B320" s="50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</row>
    <row r="321" spans="1:27" x14ac:dyDescent="0.25">
      <c r="A321" s="50"/>
      <c r="B321" s="50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50"/>
    </row>
    <row r="322" spans="1:27" x14ac:dyDescent="0.25">
      <c r="A322" s="50"/>
      <c r="B322" s="50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  <c r="AA322" s="50"/>
    </row>
    <row r="323" spans="1:27" x14ac:dyDescent="0.25">
      <c r="A323" s="50"/>
      <c r="B323" s="50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  <c r="AA323" s="50"/>
    </row>
    <row r="324" spans="1:27" x14ac:dyDescent="0.25">
      <c r="A324" s="50"/>
      <c r="B324" s="50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  <c r="AA324" s="50"/>
    </row>
    <row r="325" spans="1:27" x14ac:dyDescent="0.25">
      <c r="A325" s="50"/>
      <c r="B325" s="50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50"/>
    </row>
    <row r="326" spans="1:27" x14ac:dyDescent="0.25">
      <c r="A326" s="50"/>
      <c r="B326" s="50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  <c r="AA326" s="50"/>
    </row>
    <row r="327" spans="1:27" x14ac:dyDescent="0.25">
      <c r="A327" s="50"/>
      <c r="B327" s="50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  <c r="AA327" s="50"/>
    </row>
    <row r="328" spans="1:27" x14ac:dyDescent="0.25">
      <c r="A328" s="50"/>
      <c r="B328" s="50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  <c r="AA328" s="50"/>
    </row>
    <row r="329" spans="1:27" x14ac:dyDescent="0.25">
      <c r="A329" s="50"/>
      <c r="B329" s="50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50"/>
    </row>
    <row r="330" spans="1:27" x14ac:dyDescent="0.25">
      <c r="A330" s="50"/>
      <c r="B330" s="50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50"/>
    </row>
    <row r="331" spans="1:27" x14ac:dyDescent="0.25">
      <c r="A331" s="50"/>
      <c r="B331" s="50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50"/>
    </row>
    <row r="332" spans="1:27" x14ac:dyDescent="0.25">
      <c r="A332" s="50"/>
      <c r="B332" s="50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</row>
    <row r="333" spans="1:27" x14ac:dyDescent="0.25">
      <c r="A333" s="50"/>
      <c r="B333" s="50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50"/>
    </row>
    <row r="334" spans="1:27" x14ac:dyDescent="0.25">
      <c r="A334" s="50"/>
      <c r="B334" s="50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50"/>
    </row>
    <row r="335" spans="1:27" x14ac:dyDescent="0.25">
      <c r="A335" s="50"/>
      <c r="B335" s="50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</row>
    <row r="336" spans="1:27" x14ac:dyDescent="0.25">
      <c r="A336" s="50"/>
      <c r="B336" s="50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50"/>
    </row>
    <row r="337" spans="1:27" x14ac:dyDescent="0.25">
      <c r="A337" s="50"/>
      <c r="B337" s="50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  <c r="AA337" s="50"/>
    </row>
    <row r="338" spans="1:27" x14ac:dyDescent="0.25">
      <c r="A338" s="50"/>
      <c r="B338" s="50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  <c r="AA338" s="50"/>
    </row>
    <row r="339" spans="1:27" x14ac:dyDescent="0.25">
      <c r="A339" s="50"/>
      <c r="B339" s="50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  <c r="AA339" s="50"/>
    </row>
    <row r="340" spans="1:27" x14ac:dyDescent="0.25">
      <c r="A340" s="50"/>
      <c r="B340" s="50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  <c r="AA340" s="50"/>
    </row>
    <row r="341" spans="1:27" x14ac:dyDescent="0.25">
      <c r="A341" s="50"/>
      <c r="B341" s="50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50"/>
    </row>
    <row r="342" spans="1:27" x14ac:dyDescent="0.25">
      <c r="A342" s="50"/>
      <c r="B342" s="50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50"/>
    </row>
    <row r="343" spans="1:27" x14ac:dyDescent="0.25">
      <c r="A343" s="50"/>
      <c r="B343" s="50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50"/>
    </row>
    <row r="344" spans="1:27" x14ac:dyDescent="0.25">
      <c r="A344" s="50"/>
      <c r="B344" s="50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50"/>
    </row>
    <row r="345" spans="1:27" x14ac:dyDescent="0.25">
      <c r="A345" s="50"/>
      <c r="B345" s="50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  <c r="AA345" s="50"/>
    </row>
    <row r="346" spans="1:27" x14ac:dyDescent="0.25">
      <c r="A346" s="50"/>
      <c r="B346" s="50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  <c r="AA346" s="50"/>
    </row>
    <row r="347" spans="1:27" x14ac:dyDescent="0.25">
      <c r="A347" s="50"/>
      <c r="B347" s="50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50"/>
    </row>
    <row r="348" spans="1:27" x14ac:dyDescent="0.25">
      <c r="A348" s="50"/>
      <c r="B348" s="50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</row>
    <row r="349" spans="1:27" x14ac:dyDescent="0.25">
      <c r="A349" s="50"/>
      <c r="B349" s="50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50"/>
    </row>
    <row r="350" spans="1:27" x14ac:dyDescent="0.25">
      <c r="A350" s="50"/>
      <c r="B350" s="50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50"/>
    </row>
    <row r="351" spans="1:27" x14ac:dyDescent="0.25">
      <c r="A351" s="50"/>
      <c r="B351" s="50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50"/>
    </row>
    <row r="352" spans="1:27" x14ac:dyDescent="0.25">
      <c r="A352" s="50"/>
      <c r="B352" s="50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50"/>
    </row>
    <row r="353" spans="1:27" x14ac:dyDescent="0.25">
      <c r="A353" s="50"/>
      <c r="B353" s="50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  <c r="AA353" s="50"/>
    </row>
    <row r="354" spans="1:27" x14ac:dyDescent="0.25">
      <c r="A354" s="50"/>
      <c r="B354" s="50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  <c r="AA354" s="50"/>
    </row>
    <row r="355" spans="1:27" x14ac:dyDescent="0.25">
      <c r="A355" s="50"/>
      <c r="B355" s="50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  <c r="AA355" s="50"/>
    </row>
    <row r="356" spans="1:27" x14ac:dyDescent="0.25">
      <c r="A356" s="50"/>
      <c r="B356" s="50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  <c r="AA356" s="50"/>
    </row>
    <row r="357" spans="1:27" x14ac:dyDescent="0.25">
      <c r="A357" s="50"/>
      <c r="B357" s="50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  <c r="AA357" s="50"/>
    </row>
    <row r="358" spans="1:27" x14ac:dyDescent="0.25">
      <c r="A358" s="50"/>
      <c r="B358" s="50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  <c r="AA358" s="50"/>
    </row>
    <row r="359" spans="1:27" x14ac:dyDescent="0.25">
      <c r="A359" s="50"/>
      <c r="B359" s="50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  <c r="AA359" s="50"/>
    </row>
  </sheetData>
  <mergeCells count="32"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  <mergeCell ref="A4:S4"/>
    <mergeCell ref="A6:S6"/>
    <mergeCell ref="A7:S7"/>
    <mergeCell ref="A8:S8"/>
    <mergeCell ref="A9:S9"/>
    <mergeCell ref="L19:L20"/>
    <mergeCell ref="E19:E20"/>
    <mergeCell ref="F19:F20"/>
    <mergeCell ref="I19:I20"/>
    <mergeCell ref="J19:J20"/>
    <mergeCell ref="A15:S15"/>
    <mergeCell ref="A10:S10"/>
    <mergeCell ref="A11:S11"/>
    <mergeCell ref="A12:S12"/>
    <mergeCell ref="A13:S13"/>
    <mergeCell ref="A14:S14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zoomScale="55" zoomScaleNormal="60" zoomScaleSheetLayoutView="55" workbookViewId="0">
      <selection activeCell="A14" sqref="A14:T14"/>
    </sheetView>
  </sheetViews>
  <sheetFormatPr defaultColWidth="10.7109375" defaultRowHeight="15.75" x14ac:dyDescent="0.25"/>
  <cols>
    <col min="1" max="1" width="9.5703125" style="39" customWidth="1"/>
    <col min="2" max="2" width="8.7109375" style="39" customWidth="1"/>
    <col min="3" max="3" width="26" style="39" customWidth="1"/>
    <col min="4" max="4" width="16.140625" style="39" customWidth="1"/>
    <col min="5" max="5" width="11.140625" style="39" customWidth="1"/>
    <col min="6" max="6" width="11" style="39" customWidth="1"/>
    <col min="7" max="7" width="8.7109375" style="39" customWidth="1"/>
    <col min="8" max="8" width="11.28515625" style="39" customWidth="1"/>
    <col min="9" max="9" width="7.28515625" style="39" customWidth="1"/>
    <col min="10" max="10" width="9.28515625" style="39" customWidth="1"/>
    <col min="11" max="11" width="10.28515625" style="39" customWidth="1"/>
    <col min="12" max="15" width="8.7109375" style="39" customWidth="1"/>
    <col min="16" max="16" width="19.42578125" style="39" customWidth="1"/>
    <col min="17" max="17" width="21.7109375" style="39" customWidth="1"/>
    <col min="18" max="18" width="22" style="39" customWidth="1"/>
    <col min="19" max="19" width="19.7109375" style="39" customWidth="1"/>
    <col min="20" max="20" width="18.42578125" style="39" customWidth="1"/>
    <col min="21" max="237" width="10.7109375" style="39"/>
    <col min="238" max="242" width="15.7109375" style="39" customWidth="1"/>
    <col min="243" max="246" width="12.7109375" style="39" customWidth="1"/>
    <col min="247" max="250" width="15.7109375" style="39" customWidth="1"/>
    <col min="251" max="251" width="22.85546875" style="39" customWidth="1"/>
    <col min="252" max="252" width="20.7109375" style="39" customWidth="1"/>
    <col min="253" max="253" width="16.7109375" style="39" customWidth="1"/>
    <col min="254" max="16384" width="10.7109375" style="39"/>
  </cols>
  <sheetData>
    <row r="1" spans="1:20" ht="3" customHeight="1" x14ac:dyDescent="0.25"/>
    <row r="2" spans="1:20" ht="15" customHeight="1" x14ac:dyDescent="0.25">
      <c r="T2" s="22" t="s">
        <v>57</v>
      </c>
    </row>
    <row r="3" spans="1:20" s="2" customFormat="1" ht="18.75" customHeight="1" x14ac:dyDescent="0.3">
      <c r="A3" s="21"/>
      <c r="T3" s="23" t="s">
        <v>6</v>
      </c>
    </row>
    <row r="4" spans="1:20" s="2" customFormat="1" ht="18.75" customHeight="1" x14ac:dyDescent="0.3">
      <c r="A4" s="21"/>
      <c r="T4" s="23" t="s">
        <v>56</v>
      </c>
    </row>
    <row r="5" spans="1:20" s="2" customFormat="1" ht="18.75" customHeight="1" x14ac:dyDescent="0.3">
      <c r="A5" s="21"/>
      <c r="T5" s="23"/>
    </row>
    <row r="6" spans="1:20" s="2" customFormat="1" x14ac:dyDescent="0.2">
      <c r="A6" s="198" t="str">
        <f>'1. паспорт местоположение'!$A$5</f>
        <v>Год раскрытия информации: 2025 год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/>
    </row>
    <row r="7" spans="1:20" s="2" customFormat="1" x14ac:dyDescent="0.2">
      <c r="A7" s="24"/>
    </row>
    <row r="8" spans="1:20" s="2" customFormat="1" ht="18.75" x14ac:dyDescent="0.2">
      <c r="A8" s="202" t="s">
        <v>5</v>
      </c>
      <c r="B8" s="202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</row>
    <row r="9" spans="1:20" s="2" customFormat="1" ht="18.75" x14ac:dyDescent="0.2">
      <c r="A9" s="202"/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</row>
    <row r="10" spans="1:20" s="2" customFormat="1" ht="18.75" customHeight="1" x14ac:dyDescent="0.2">
      <c r="A10" s="203" t="s">
        <v>308</v>
      </c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</row>
    <row r="11" spans="1:20" s="2" customFormat="1" ht="18.75" customHeight="1" x14ac:dyDescent="0.2">
      <c r="A11" s="204" t="s">
        <v>4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4"/>
    </row>
    <row r="12" spans="1:20" s="2" customFormat="1" ht="18.75" x14ac:dyDescent="0.2">
      <c r="A12" s="202"/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</row>
    <row r="13" spans="1:20" s="2" customFormat="1" ht="18.75" customHeight="1" x14ac:dyDescent="0.2">
      <c r="A13" s="203" t="str">
        <f>'1. паспорт местоположение'!A12:C12</f>
        <v>P_Che478_24</v>
      </c>
      <c r="B13" s="203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</row>
    <row r="14" spans="1:20" s="2" customFormat="1" ht="18.75" customHeight="1" x14ac:dyDescent="0.2">
      <c r="A14" s="204" t="s">
        <v>3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</row>
    <row r="15" spans="1:20" s="35" customFormat="1" ht="15.75" customHeight="1" x14ac:dyDescent="0.2">
      <c r="A15" s="206"/>
      <c r="B15" s="206"/>
      <c r="C15" s="206"/>
      <c r="D15" s="206"/>
      <c r="E15" s="206"/>
      <c r="F15" s="206"/>
      <c r="G15" s="206"/>
      <c r="H15" s="206"/>
      <c r="I15" s="206"/>
      <c r="J15" s="206"/>
      <c r="K15" s="206"/>
      <c r="L15" s="206"/>
      <c r="M15" s="206"/>
      <c r="N15" s="206"/>
      <c r="O15" s="206"/>
      <c r="P15" s="206"/>
      <c r="Q15" s="206"/>
      <c r="R15" s="206"/>
      <c r="S15" s="206"/>
      <c r="T15" s="206"/>
    </row>
    <row r="16" spans="1:20" s="36" customFormat="1" ht="90.75" customHeight="1" x14ac:dyDescent="0.2">
      <c r="A16" s="205" t="str">
        <f>'1. паспорт местоположение'!A15:C15</f>
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5"/>
      <c r="N16" s="205"/>
      <c r="O16" s="205"/>
      <c r="P16" s="205"/>
      <c r="Q16" s="205"/>
      <c r="R16" s="205"/>
      <c r="S16" s="205"/>
      <c r="T16" s="205"/>
    </row>
    <row r="17" spans="1:113" s="36" customFormat="1" ht="15" customHeight="1" x14ac:dyDescent="0.2">
      <c r="A17" s="204" t="s">
        <v>2</v>
      </c>
      <c r="B17" s="204"/>
      <c r="C17" s="204"/>
      <c r="D17" s="204"/>
      <c r="E17" s="204"/>
      <c r="F17" s="204"/>
      <c r="G17" s="204"/>
      <c r="H17" s="204"/>
      <c r="I17" s="204"/>
      <c r="J17" s="204"/>
      <c r="K17" s="204"/>
      <c r="L17" s="204"/>
      <c r="M17" s="204"/>
      <c r="N17" s="204"/>
      <c r="O17" s="204"/>
      <c r="P17" s="204"/>
      <c r="Q17" s="204"/>
      <c r="R17" s="204"/>
      <c r="S17" s="204"/>
      <c r="T17" s="204"/>
    </row>
    <row r="18" spans="1:113" s="36" customFormat="1" ht="15" customHeight="1" x14ac:dyDescent="0.2">
      <c r="A18" s="208"/>
      <c r="B18" s="208"/>
      <c r="C18" s="208"/>
      <c r="D18" s="208"/>
      <c r="E18" s="208"/>
      <c r="F18" s="208"/>
      <c r="G18" s="208"/>
      <c r="H18" s="208"/>
      <c r="I18" s="208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</row>
    <row r="19" spans="1:113" s="36" customFormat="1" ht="15" customHeight="1" x14ac:dyDescent="0.2">
      <c r="A19" s="214" t="s">
        <v>328</v>
      </c>
      <c r="B19" s="214"/>
      <c r="C19" s="214"/>
      <c r="D19" s="214"/>
      <c r="E19" s="214"/>
      <c r="F19" s="214"/>
      <c r="G19" s="214"/>
      <c r="H19" s="214"/>
      <c r="I19" s="214"/>
      <c r="J19" s="214"/>
      <c r="K19" s="214"/>
      <c r="L19" s="214"/>
      <c r="M19" s="214"/>
      <c r="N19" s="214"/>
      <c r="O19" s="214"/>
      <c r="P19" s="214"/>
      <c r="Q19" s="214"/>
      <c r="R19" s="214"/>
      <c r="S19" s="214"/>
      <c r="T19" s="214"/>
    </row>
    <row r="20" spans="1:113" s="38" customFormat="1" ht="21" customHeight="1" x14ac:dyDescent="0.25">
      <c r="A20" s="226"/>
      <c r="B20" s="226"/>
      <c r="C20" s="226"/>
      <c r="D20" s="226"/>
      <c r="E20" s="226"/>
      <c r="F20" s="226"/>
      <c r="G20" s="226"/>
      <c r="H20" s="226"/>
      <c r="I20" s="226"/>
      <c r="J20" s="226"/>
      <c r="K20" s="226"/>
      <c r="L20" s="226"/>
      <c r="M20" s="226"/>
      <c r="N20" s="226"/>
      <c r="O20" s="226"/>
      <c r="P20" s="226"/>
      <c r="Q20" s="226"/>
      <c r="R20" s="226"/>
      <c r="S20" s="226"/>
      <c r="T20" s="226"/>
    </row>
    <row r="21" spans="1:113" ht="46.5" customHeight="1" x14ac:dyDescent="0.25">
      <c r="A21" s="227" t="s">
        <v>1</v>
      </c>
      <c r="B21" s="216" t="s">
        <v>329</v>
      </c>
      <c r="C21" s="217"/>
      <c r="D21" s="220" t="s">
        <v>330</v>
      </c>
      <c r="E21" s="216" t="s">
        <v>331</v>
      </c>
      <c r="F21" s="217"/>
      <c r="G21" s="216" t="s">
        <v>332</v>
      </c>
      <c r="H21" s="217"/>
      <c r="I21" s="216" t="s">
        <v>333</v>
      </c>
      <c r="J21" s="217"/>
      <c r="K21" s="220" t="s">
        <v>334</v>
      </c>
      <c r="L21" s="216" t="s">
        <v>335</v>
      </c>
      <c r="M21" s="217"/>
      <c r="N21" s="216" t="s">
        <v>357</v>
      </c>
      <c r="O21" s="217"/>
      <c r="P21" s="220" t="s">
        <v>336</v>
      </c>
      <c r="Q21" s="223" t="s">
        <v>337</v>
      </c>
      <c r="R21" s="224"/>
      <c r="S21" s="223" t="s">
        <v>338</v>
      </c>
      <c r="T21" s="225"/>
    </row>
    <row r="22" spans="1:113" ht="204.75" customHeight="1" x14ac:dyDescent="0.25">
      <c r="A22" s="228"/>
      <c r="B22" s="218"/>
      <c r="C22" s="219"/>
      <c r="D22" s="222"/>
      <c r="E22" s="218"/>
      <c r="F22" s="219"/>
      <c r="G22" s="218"/>
      <c r="H22" s="219"/>
      <c r="I22" s="218"/>
      <c r="J22" s="219"/>
      <c r="K22" s="221"/>
      <c r="L22" s="218"/>
      <c r="M22" s="219"/>
      <c r="N22" s="218"/>
      <c r="O22" s="219"/>
      <c r="P22" s="221"/>
      <c r="Q22" s="40" t="s">
        <v>339</v>
      </c>
      <c r="R22" s="40" t="s">
        <v>340</v>
      </c>
      <c r="S22" s="40" t="s">
        <v>341</v>
      </c>
      <c r="T22" s="40" t="s">
        <v>342</v>
      </c>
    </row>
    <row r="23" spans="1:113" ht="51.75" customHeight="1" x14ac:dyDescent="0.25">
      <c r="A23" s="229"/>
      <c r="B23" s="40" t="s">
        <v>343</v>
      </c>
      <c r="C23" s="40" t="s">
        <v>344</v>
      </c>
      <c r="D23" s="221"/>
      <c r="E23" s="40" t="s">
        <v>343</v>
      </c>
      <c r="F23" s="40" t="s">
        <v>344</v>
      </c>
      <c r="G23" s="40" t="s">
        <v>343</v>
      </c>
      <c r="H23" s="40" t="s">
        <v>344</v>
      </c>
      <c r="I23" s="40" t="s">
        <v>343</v>
      </c>
      <c r="J23" s="40" t="s">
        <v>344</v>
      </c>
      <c r="K23" s="40" t="s">
        <v>343</v>
      </c>
      <c r="L23" s="40" t="s">
        <v>343</v>
      </c>
      <c r="M23" s="40" t="s">
        <v>344</v>
      </c>
      <c r="N23" s="40" t="s">
        <v>343</v>
      </c>
      <c r="O23" s="40" t="s">
        <v>344</v>
      </c>
      <c r="P23" s="61" t="s">
        <v>343</v>
      </c>
      <c r="Q23" s="40" t="s">
        <v>343</v>
      </c>
      <c r="R23" s="40" t="s">
        <v>343</v>
      </c>
      <c r="S23" s="40" t="s">
        <v>343</v>
      </c>
      <c r="T23" s="40" t="s">
        <v>343</v>
      </c>
    </row>
    <row r="24" spans="1:113" x14ac:dyDescent="0.25">
      <c r="A24" s="41">
        <v>1</v>
      </c>
      <c r="B24" s="41">
        <v>2</v>
      </c>
      <c r="C24" s="41">
        <v>3</v>
      </c>
      <c r="D24" s="41">
        <v>4</v>
      </c>
      <c r="E24" s="41">
        <v>5</v>
      </c>
      <c r="F24" s="41">
        <v>6</v>
      </c>
      <c r="G24" s="41">
        <v>7</v>
      </c>
      <c r="H24" s="41">
        <v>8</v>
      </c>
      <c r="I24" s="41">
        <v>9</v>
      </c>
      <c r="J24" s="41">
        <v>10</v>
      </c>
      <c r="K24" s="41">
        <v>11</v>
      </c>
      <c r="L24" s="41">
        <v>12</v>
      </c>
      <c r="M24" s="41">
        <v>13</v>
      </c>
      <c r="N24" s="41">
        <v>14</v>
      </c>
      <c r="O24" s="41">
        <v>15</v>
      </c>
      <c r="P24" s="41">
        <v>16</v>
      </c>
      <c r="Q24" s="41">
        <v>17</v>
      </c>
      <c r="R24" s="41">
        <v>18</v>
      </c>
      <c r="S24" s="41">
        <v>19</v>
      </c>
      <c r="T24" s="41">
        <v>20</v>
      </c>
    </row>
    <row r="25" spans="1:113" s="38" customFormat="1" ht="54" customHeight="1" x14ac:dyDescent="0.25">
      <c r="A25" s="42">
        <v>1</v>
      </c>
      <c r="B25" s="43" t="s">
        <v>300</v>
      </c>
      <c r="C25" s="43" t="s">
        <v>300</v>
      </c>
      <c r="D25" s="43" t="s">
        <v>300</v>
      </c>
      <c r="E25" s="43" t="s">
        <v>300</v>
      </c>
      <c r="F25" s="43" t="s">
        <v>300</v>
      </c>
      <c r="G25" s="43" t="s">
        <v>300</v>
      </c>
      <c r="H25" s="43" t="s">
        <v>300</v>
      </c>
      <c r="I25" s="43" t="s">
        <v>300</v>
      </c>
      <c r="J25" s="43" t="s">
        <v>300</v>
      </c>
      <c r="K25" s="43" t="s">
        <v>300</v>
      </c>
      <c r="L25" s="43" t="s">
        <v>300</v>
      </c>
      <c r="M25" s="43" t="s">
        <v>300</v>
      </c>
      <c r="N25" s="43" t="s">
        <v>300</v>
      </c>
      <c r="O25" s="43" t="s">
        <v>300</v>
      </c>
      <c r="P25" s="43" t="s">
        <v>300</v>
      </c>
      <c r="Q25" s="43" t="s">
        <v>300</v>
      </c>
      <c r="R25" s="43" t="s">
        <v>300</v>
      </c>
      <c r="S25" s="43" t="s">
        <v>300</v>
      </c>
      <c r="T25" s="43" t="s">
        <v>300</v>
      </c>
    </row>
    <row r="26" spans="1:113" ht="3" customHeight="1" x14ac:dyDescent="0.25"/>
    <row r="27" spans="1:113" s="106" customFormat="1" ht="12.75" x14ac:dyDescent="0.2">
      <c r="B27" s="105"/>
      <c r="C27" s="105"/>
      <c r="K27" s="105"/>
    </row>
    <row r="28" spans="1:113" s="106" customFormat="1" x14ac:dyDescent="0.25">
      <c r="B28" s="108" t="s">
        <v>345</v>
      </c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</row>
    <row r="29" spans="1:113" x14ac:dyDescent="0.25">
      <c r="B29" s="215" t="s">
        <v>346</v>
      </c>
      <c r="C29" s="215"/>
      <c r="D29" s="215"/>
      <c r="E29" s="215"/>
      <c r="F29" s="215"/>
      <c r="G29" s="215"/>
      <c r="H29" s="215"/>
      <c r="I29" s="215"/>
      <c r="J29" s="215"/>
      <c r="K29" s="215"/>
      <c r="L29" s="215"/>
      <c r="M29" s="215"/>
      <c r="N29" s="215"/>
      <c r="O29" s="215"/>
      <c r="P29" s="215"/>
      <c r="Q29" s="215"/>
      <c r="R29" s="215"/>
    </row>
    <row r="30" spans="1:113" x14ac:dyDescent="0.25"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AN30" s="108"/>
      <c r="AO30" s="108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A30" s="108"/>
      <c r="BB30" s="108"/>
      <c r="BC30" s="108"/>
      <c r="BD30" s="108"/>
      <c r="BE30" s="108"/>
      <c r="BF30" s="108"/>
      <c r="BG30" s="108"/>
      <c r="BH30" s="108"/>
      <c r="BI30" s="108"/>
      <c r="BJ30" s="108"/>
      <c r="BK30" s="108"/>
      <c r="BL30" s="108"/>
      <c r="BM30" s="108"/>
      <c r="BN30" s="108"/>
      <c r="BO30" s="108"/>
      <c r="BP30" s="108"/>
      <c r="BQ30" s="108"/>
      <c r="BR30" s="108"/>
      <c r="BS30" s="108"/>
      <c r="BT30" s="108"/>
      <c r="BU30" s="108"/>
      <c r="BV30" s="108"/>
      <c r="BW30" s="108"/>
      <c r="BX30" s="108"/>
      <c r="BY30" s="108"/>
      <c r="BZ30" s="108"/>
      <c r="CA30" s="108"/>
      <c r="CB30" s="108"/>
      <c r="CC30" s="108"/>
      <c r="CD30" s="108"/>
      <c r="CE30" s="108"/>
      <c r="CF30" s="108"/>
      <c r="CG30" s="108"/>
      <c r="CH30" s="108"/>
      <c r="CI30" s="108"/>
      <c r="CJ30" s="108"/>
      <c r="CK30" s="108"/>
      <c r="CL30" s="108"/>
      <c r="CM30" s="108"/>
      <c r="CN30" s="108"/>
      <c r="CO30" s="108"/>
      <c r="CP30" s="108"/>
      <c r="CQ30" s="108"/>
      <c r="CR30" s="108"/>
      <c r="CS30" s="108"/>
      <c r="CT30" s="108"/>
      <c r="CU30" s="108"/>
      <c r="CV30" s="108"/>
      <c r="CW30" s="108"/>
      <c r="CX30" s="108"/>
      <c r="CY30" s="108"/>
      <c r="CZ30" s="108"/>
      <c r="DA30" s="108"/>
      <c r="DB30" s="108"/>
      <c r="DC30" s="108"/>
      <c r="DD30" s="108"/>
      <c r="DE30" s="108"/>
      <c r="DF30" s="108"/>
      <c r="DG30" s="108"/>
      <c r="DH30" s="108"/>
      <c r="DI30" s="108"/>
    </row>
    <row r="31" spans="1:113" x14ac:dyDescent="0.25">
      <c r="B31" s="109" t="s">
        <v>347</v>
      </c>
      <c r="C31" s="109"/>
      <c r="D31" s="109"/>
      <c r="E31" s="109"/>
      <c r="F31" s="110"/>
      <c r="G31" s="110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11"/>
      <c r="T31" s="111"/>
      <c r="U31" s="111"/>
      <c r="V31" s="111"/>
      <c r="AN31" s="111"/>
      <c r="AO31" s="111"/>
      <c r="AP31" s="111"/>
      <c r="AQ31" s="111"/>
      <c r="AR31" s="111"/>
      <c r="AS31" s="111"/>
      <c r="AT31" s="111"/>
      <c r="AU31" s="111"/>
      <c r="AV31" s="111"/>
      <c r="AW31" s="111"/>
      <c r="AX31" s="111"/>
      <c r="AY31" s="111"/>
      <c r="AZ31" s="111"/>
      <c r="BA31" s="111"/>
      <c r="BB31" s="111"/>
      <c r="BC31" s="111"/>
      <c r="BD31" s="111"/>
      <c r="BE31" s="111"/>
      <c r="BF31" s="111"/>
      <c r="BG31" s="111"/>
      <c r="BH31" s="111"/>
      <c r="BI31" s="111"/>
      <c r="BJ31" s="111"/>
      <c r="BK31" s="111"/>
      <c r="BL31" s="111"/>
      <c r="BM31" s="111"/>
      <c r="BN31" s="111"/>
      <c r="BO31" s="111"/>
      <c r="BP31" s="111"/>
      <c r="BQ31" s="111"/>
      <c r="BR31" s="111"/>
      <c r="BS31" s="111"/>
      <c r="BT31" s="111"/>
      <c r="BU31" s="111"/>
      <c r="BV31" s="111"/>
      <c r="BW31" s="111"/>
      <c r="BX31" s="111"/>
      <c r="BY31" s="111"/>
      <c r="BZ31" s="111"/>
      <c r="CA31" s="111"/>
      <c r="CB31" s="111"/>
      <c r="CC31" s="111"/>
      <c r="CD31" s="111"/>
      <c r="CE31" s="111"/>
      <c r="CF31" s="111"/>
      <c r="CG31" s="111"/>
      <c r="CH31" s="111"/>
      <c r="CI31" s="111"/>
      <c r="CJ31" s="111"/>
      <c r="CK31" s="111"/>
      <c r="CL31" s="111"/>
      <c r="CM31" s="111"/>
      <c r="CN31" s="111"/>
      <c r="CO31" s="111"/>
      <c r="CP31" s="111"/>
      <c r="CQ31" s="111"/>
      <c r="CR31" s="111"/>
      <c r="CS31" s="111"/>
      <c r="CT31" s="111"/>
      <c r="CU31" s="111"/>
      <c r="CV31" s="111"/>
      <c r="CW31" s="111"/>
      <c r="CX31" s="111"/>
      <c r="CY31" s="111"/>
      <c r="CZ31" s="111"/>
      <c r="DA31" s="111"/>
      <c r="DB31" s="111"/>
      <c r="DC31" s="111"/>
      <c r="DD31" s="111"/>
      <c r="DE31" s="111"/>
      <c r="DF31" s="111"/>
      <c r="DG31" s="111"/>
      <c r="DH31" s="111"/>
      <c r="DI31" s="111"/>
    </row>
    <row r="32" spans="1:113" x14ac:dyDescent="0.25">
      <c r="B32" s="109" t="s">
        <v>348</v>
      </c>
      <c r="C32" s="109"/>
      <c r="D32" s="109"/>
      <c r="E32" s="109"/>
      <c r="F32" s="110"/>
      <c r="G32" s="110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AN32" s="108"/>
      <c r="AO32" s="108"/>
      <c r="AP32" s="108"/>
      <c r="AQ32" s="108"/>
      <c r="AR32" s="108"/>
      <c r="AS32" s="108"/>
      <c r="AT32" s="108"/>
      <c r="AU32" s="108"/>
      <c r="AV32" s="108"/>
      <c r="AW32" s="108"/>
      <c r="AX32" s="108"/>
      <c r="AY32" s="108"/>
      <c r="AZ32" s="108"/>
      <c r="BA32" s="108"/>
      <c r="BB32" s="108"/>
      <c r="BC32" s="108"/>
      <c r="BD32" s="108"/>
      <c r="BE32" s="108"/>
      <c r="BF32" s="108"/>
      <c r="BG32" s="108"/>
      <c r="BH32" s="108"/>
      <c r="BI32" s="108"/>
      <c r="BJ32" s="108"/>
      <c r="BK32" s="108"/>
      <c r="BL32" s="108"/>
      <c r="BM32" s="108"/>
      <c r="BN32" s="108"/>
      <c r="BO32" s="108"/>
      <c r="BP32" s="108"/>
      <c r="BQ32" s="108"/>
      <c r="BR32" s="108"/>
      <c r="BS32" s="108"/>
      <c r="BT32" s="108"/>
      <c r="BU32" s="108"/>
      <c r="BV32" s="108"/>
      <c r="BW32" s="108"/>
      <c r="BX32" s="108"/>
      <c r="BY32" s="108"/>
      <c r="BZ32" s="108"/>
      <c r="CA32" s="108"/>
      <c r="CB32" s="108"/>
      <c r="CC32" s="108"/>
      <c r="CD32" s="108"/>
      <c r="CE32" s="108"/>
      <c r="CF32" s="108"/>
      <c r="CG32" s="108"/>
      <c r="CH32" s="108"/>
      <c r="CI32" s="108"/>
      <c r="CJ32" s="108"/>
      <c r="CK32" s="108"/>
      <c r="CL32" s="108"/>
      <c r="CM32" s="108"/>
      <c r="CN32" s="108"/>
      <c r="CO32" s="108"/>
      <c r="CP32" s="108"/>
      <c r="CQ32" s="108"/>
      <c r="CR32" s="108"/>
      <c r="CS32" s="108"/>
      <c r="CT32" s="108"/>
      <c r="CU32" s="108"/>
      <c r="CV32" s="108"/>
      <c r="CW32" s="108"/>
      <c r="CX32" s="108"/>
      <c r="CY32" s="108"/>
      <c r="CZ32" s="108"/>
      <c r="DA32" s="108"/>
      <c r="DB32" s="108"/>
      <c r="DC32" s="108"/>
      <c r="DD32" s="108"/>
      <c r="DE32" s="108"/>
      <c r="DF32" s="108"/>
      <c r="DG32" s="108"/>
      <c r="DH32" s="108"/>
      <c r="DI32" s="108"/>
    </row>
    <row r="33" spans="2:113" s="110" customFormat="1" x14ac:dyDescent="0.25">
      <c r="B33" s="109" t="s">
        <v>349</v>
      </c>
      <c r="C33" s="109"/>
      <c r="D33" s="109"/>
      <c r="E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  <c r="BI33" s="109"/>
      <c r="BJ33" s="109"/>
      <c r="BK33" s="112"/>
      <c r="BL33" s="112"/>
      <c r="BM33" s="112"/>
      <c r="BN33" s="112"/>
      <c r="BO33" s="112"/>
      <c r="BP33" s="112"/>
      <c r="BQ33" s="112"/>
      <c r="BR33" s="112"/>
      <c r="BS33" s="112"/>
      <c r="BT33" s="112"/>
      <c r="BU33" s="112"/>
      <c r="BV33" s="112"/>
      <c r="BW33" s="112"/>
      <c r="BX33" s="112"/>
      <c r="BY33" s="112"/>
      <c r="BZ33" s="112"/>
      <c r="CA33" s="112"/>
      <c r="CB33" s="112"/>
      <c r="CC33" s="112"/>
      <c r="CD33" s="112"/>
      <c r="CE33" s="112"/>
      <c r="CF33" s="112"/>
      <c r="CG33" s="112"/>
      <c r="CH33" s="112"/>
      <c r="CI33" s="112"/>
      <c r="CJ33" s="112"/>
      <c r="CK33" s="112"/>
      <c r="CL33" s="112"/>
      <c r="CM33" s="112"/>
      <c r="CN33" s="112"/>
      <c r="CO33" s="112"/>
      <c r="CP33" s="112"/>
      <c r="CQ33" s="112"/>
      <c r="CR33" s="112"/>
      <c r="CS33" s="112"/>
      <c r="CT33" s="112"/>
      <c r="CU33" s="112"/>
      <c r="CV33" s="112"/>
      <c r="CW33" s="112"/>
      <c r="CX33" s="112"/>
      <c r="CY33" s="112"/>
      <c r="CZ33" s="112"/>
      <c r="DA33" s="112"/>
      <c r="DB33" s="112"/>
      <c r="DC33" s="112"/>
      <c r="DD33" s="112"/>
      <c r="DE33" s="112"/>
      <c r="DF33" s="112"/>
      <c r="DG33" s="112"/>
      <c r="DH33" s="112"/>
      <c r="DI33" s="112"/>
    </row>
    <row r="34" spans="2:113" s="110" customFormat="1" x14ac:dyDescent="0.25">
      <c r="B34" s="109" t="s">
        <v>350</v>
      </c>
      <c r="C34" s="109"/>
      <c r="D34" s="109"/>
      <c r="E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AN34" s="109"/>
      <c r="AO34" s="109"/>
      <c r="AP34" s="109"/>
      <c r="AQ34" s="109"/>
      <c r="AR34" s="109"/>
      <c r="AS34" s="109"/>
      <c r="AT34" s="109"/>
      <c r="AU34" s="109"/>
      <c r="AV34" s="109"/>
      <c r="AW34" s="109"/>
      <c r="AX34" s="109"/>
      <c r="AY34" s="109"/>
      <c r="AZ34" s="109"/>
      <c r="BA34" s="109"/>
      <c r="BB34" s="109"/>
      <c r="BC34" s="109"/>
      <c r="BD34" s="109"/>
      <c r="BE34" s="109"/>
      <c r="BF34" s="109"/>
      <c r="BG34" s="109"/>
      <c r="BH34" s="109"/>
      <c r="BI34" s="109"/>
      <c r="BJ34" s="109"/>
      <c r="BK34" s="112"/>
      <c r="BL34" s="112"/>
      <c r="BM34" s="112"/>
      <c r="BN34" s="112"/>
      <c r="BO34" s="112"/>
      <c r="BP34" s="112"/>
      <c r="BQ34" s="112"/>
      <c r="BR34" s="112"/>
      <c r="BS34" s="112"/>
      <c r="BT34" s="112"/>
      <c r="BU34" s="112"/>
      <c r="BV34" s="112"/>
      <c r="BW34" s="112"/>
      <c r="BX34" s="112"/>
      <c r="BY34" s="112"/>
      <c r="BZ34" s="112"/>
      <c r="CA34" s="112"/>
      <c r="CB34" s="112"/>
      <c r="CC34" s="112"/>
      <c r="CD34" s="112"/>
      <c r="CE34" s="112"/>
      <c r="CF34" s="112"/>
      <c r="CG34" s="112"/>
      <c r="CH34" s="112"/>
      <c r="CI34" s="112"/>
      <c r="CJ34" s="112"/>
      <c r="CK34" s="112"/>
      <c r="CL34" s="112"/>
      <c r="CM34" s="112"/>
      <c r="CN34" s="112"/>
      <c r="CO34" s="112"/>
      <c r="CP34" s="112"/>
      <c r="CQ34" s="112"/>
      <c r="CR34" s="112"/>
      <c r="CS34" s="112"/>
      <c r="CT34" s="112"/>
      <c r="CU34" s="112"/>
      <c r="CV34" s="112"/>
      <c r="CW34" s="112"/>
      <c r="CX34" s="112"/>
      <c r="CY34" s="112"/>
      <c r="CZ34" s="112"/>
      <c r="DA34" s="112"/>
      <c r="DB34" s="112"/>
      <c r="DC34" s="112"/>
      <c r="DD34" s="112"/>
      <c r="DE34" s="112"/>
      <c r="DF34" s="112"/>
      <c r="DG34" s="112"/>
      <c r="DH34" s="112"/>
      <c r="DI34" s="112"/>
    </row>
    <row r="35" spans="2:113" s="110" customFormat="1" x14ac:dyDescent="0.25">
      <c r="B35" s="109" t="s">
        <v>351</v>
      </c>
      <c r="C35" s="109"/>
      <c r="D35" s="109"/>
      <c r="E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12"/>
      <c r="BL35" s="112"/>
      <c r="BM35" s="112"/>
      <c r="BN35" s="112"/>
      <c r="BO35" s="112"/>
      <c r="BP35" s="112"/>
      <c r="BQ35" s="112"/>
      <c r="BR35" s="112"/>
      <c r="BS35" s="112"/>
      <c r="BT35" s="112"/>
      <c r="BU35" s="112"/>
      <c r="BV35" s="112"/>
      <c r="BW35" s="112"/>
      <c r="BX35" s="112"/>
      <c r="BY35" s="112"/>
      <c r="BZ35" s="112"/>
      <c r="CA35" s="112"/>
      <c r="CB35" s="112"/>
      <c r="CC35" s="112"/>
      <c r="CD35" s="112"/>
      <c r="CE35" s="112"/>
      <c r="CF35" s="112"/>
      <c r="CG35" s="112"/>
      <c r="CH35" s="112"/>
      <c r="CI35" s="112"/>
      <c r="CJ35" s="112"/>
      <c r="CK35" s="112"/>
      <c r="CL35" s="112"/>
      <c r="CM35" s="112"/>
      <c r="CN35" s="112"/>
      <c r="CO35" s="112"/>
      <c r="CP35" s="112"/>
      <c r="CQ35" s="112"/>
      <c r="CR35" s="112"/>
      <c r="CS35" s="112"/>
      <c r="CT35" s="112"/>
      <c r="CU35" s="112"/>
      <c r="CV35" s="112"/>
      <c r="CW35" s="112"/>
      <c r="CX35" s="112"/>
      <c r="CY35" s="112"/>
      <c r="CZ35" s="112"/>
      <c r="DA35" s="112"/>
      <c r="DB35" s="112"/>
      <c r="DC35" s="112"/>
      <c r="DD35" s="112"/>
      <c r="DE35" s="112"/>
      <c r="DF35" s="112"/>
      <c r="DG35" s="112"/>
      <c r="DH35" s="112"/>
      <c r="DI35" s="112"/>
    </row>
    <row r="36" spans="2:113" s="110" customFormat="1" x14ac:dyDescent="0.25">
      <c r="B36" s="109" t="s">
        <v>352</v>
      </c>
      <c r="C36" s="109"/>
      <c r="D36" s="109"/>
      <c r="E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  <c r="BI36" s="109"/>
      <c r="BJ36" s="109"/>
      <c r="BK36" s="112"/>
      <c r="BL36" s="112"/>
      <c r="BM36" s="112"/>
      <c r="BN36" s="112"/>
      <c r="BO36" s="112"/>
      <c r="BP36" s="112"/>
      <c r="BQ36" s="112"/>
      <c r="BR36" s="112"/>
      <c r="BS36" s="112"/>
      <c r="BT36" s="112"/>
      <c r="BU36" s="112"/>
      <c r="BV36" s="112"/>
      <c r="BW36" s="112"/>
      <c r="BX36" s="112"/>
      <c r="BY36" s="112"/>
      <c r="BZ36" s="112"/>
      <c r="CA36" s="112"/>
      <c r="CB36" s="112"/>
      <c r="CC36" s="112"/>
      <c r="CD36" s="112"/>
      <c r="CE36" s="112"/>
      <c r="CF36" s="112"/>
      <c r="CG36" s="112"/>
      <c r="CH36" s="112"/>
      <c r="CI36" s="112"/>
      <c r="CJ36" s="112"/>
      <c r="CK36" s="112"/>
      <c r="CL36" s="112"/>
      <c r="CM36" s="112"/>
      <c r="CN36" s="112"/>
      <c r="CO36" s="112"/>
      <c r="CP36" s="112"/>
      <c r="CQ36" s="112"/>
      <c r="CR36" s="112"/>
      <c r="CS36" s="112"/>
      <c r="CT36" s="112"/>
      <c r="CU36" s="112"/>
      <c r="CV36" s="112"/>
      <c r="CW36" s="112"/>
      <c r="CX36" s="112"/>
      <c r="CY36" s="112"/>
      <c r="CZ36" s="112"/>
      <c r="DA36" s="112"/>
      <c r="DB36" s="112"/>
      <c r="DC36" s="112"/>
      <c r="DD36" s="112"/>
      <c r="DE36" s="112"/>
      <c r="DF36" s="112"/>
      <c r="DG36" s="112"/>
      <c r="DH36" s="112"/>
      <c r="DI36" s="112"/>
    </row>
    <row r="37" spans="2:113" s="110" customFormat="1" x14ac:dyDescent="0.25">
      <c r="B37" s="109" t="s">
        <v>353</v>
      </c>
      <c r="C37" s="109"/>
      <c r="D37" s="109"/>
      <c r="E37" s="109"/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09"/>
      <c r="U37" s="109"/>
      <c r="V37" s="109"/>
      <c r="AN37" s="109"/>
      <c r="AO37" s="109"/>
      <c r="AP37" s="109"/>
      <c r="AQ37" s="109"/>
      <c r="AR37" s="109"/>
      <c r="AS37" s="109"/>
      <c r="AT37" s="109"/>
      <c r="AU37" s="109"/>
      <c r="AV37" s="109"/>
      <c r="AW37" s="109"/>
      <c r="AX37" s="109"/>
      <c r="AY37" s="109"/>
      <c r="AZ37" s="109"/>
      <c r="BA37" s="109"/>
      <c r="BB37" s="109"/>
      <c r="BC37" s="109"/>
      <c r="BD37" s="109"/>
      <c r="BE37" s="109"/>
      <c r="BF37" s="109"/>
      <c r="BG37" s="109"/>
      <c r="BH37" s="109"/>
      <c r="BI37" s="109"/>
      <c r="BJ37" s="109"/>
      <c r="BK37" s="112"/>
      <c r="BL37" s="112"/>
      <c r="BM37" s="112"/>
      <c r="BN37" s="112"/>
      <c r="BO37" s="112"/>
      <c r="BP37" s="112"/>
      <c r="BQ37" s="112"/>
      <c r="BR37" s="112"/>
      <c r="BS37" s="112"/>
      <c r="BT37" s="112"/>
      <c r="BU37" s="112"/>
      <c r="BV37" s="112"/>
      <c r="BW37" s="112"/>
      <c r="BX37" s="112"/>
      <c r="BY37" s="112"/>
      <c r="BZ37" s="112"/>
      <c r="CA37" s="112"/>
      <c r="CB37" s="112"/>
      <c r="CC37" s="112"/>
      <c r="CD37" s="112"/>
      <c r="CE37" s="112"/>
      <c r="CF37" s="112"/>
      <c r="CG37" s="112"/>
      <c r="CH37" s="112"/>
      <c r="CI37" s="112"/>
      <c r="CJ37" s="112"/>
      <c r="CK37" s="112"/>
      <c r="CL37" s="112"/>
      <c r="CM37" s="112"/>
      <c r="CN37" s="112"/>
      <c r="CO37" s="112"/>
      <c r="CP37" s="112"/>
      <c r="CQ37" s="112"/>
      <c r="CR37" s="112"/>
      <c r="CS37" s="112"/>
      <c r="CT37" s="112"/>
      <c r="CU37" s="112"/>
      <c r="CV37" s="112"/>
      <c r="CW37" s="112"/>
      <c r="CX37" s="112"/>
      <c r="CY37" s="112"/>
      <c r="CZ37" s="112"/>
      <c r="DA37" s="112"/>
      <c r="DB37" s="112"/>
      <c r="DC37" s="112"/>
      <c r="DD37" s="112"/>
      <c r="DE37" s="112"/>
      <c r="DF37" s="112"/>
      <c r="DG37" s="112"/>
      <c r="DH37" s="112"/>
      <c r="DI37" s="112"/>
    </row>
    <row r="38" spans="2:113" s="110" customFormat="1" x14ac:dyDescent="0.25">
      <c r="B38" s="109" t="s">
        <v>354</v>
      </c>
      <c r="C38" s="109"/>
      <c r="D38" s="109"/>
      <c r="E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09"/>
      <c r="U38" s="109"/>
      <c r="V38" s="109"/>
      <c r="AN38" s="109"/>
      <c r="AO38" s="109"/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  <c r="BI38" s="109"/>
      <c r="BJ38" s="109"/>
      <c r="BK38" s="112"/>
      <c r="BL38" s="112"/>
      <c r="BM38" s="112"/>
      <c r="BN38" s="112"/>
      <c r="BO38" s="112"/>
      <c r="BP38" s="112"/>
      <c r="BQ38" s="112"/>
      <c r="BR38" s="112"/>
      <c r="BS38" s="112"/>
      <c r="BT38" s="112"/>
      <c r="BU38" s="112"/>
      <c r="BV38" s="112"/>
      <c r="BW38" s="112"/>
      <c r="BX38" s="112"/>
      <c r="BY38" s="112"/>
      <c r="BZ38" s="112"/>
      <c r="CA38" s="112"/>
      <c r="CB38" s="112"/>
      <c r="CC38" s="112"/>
      <c r="CD38" s="112"/>
      <c r="CE38" s="112"/>
      <c r="CF38" s="112"/>
      <c r="CG38" s="112"/>
      <c r="CH38" s="112"/>
      <c r="CI38" s="112"/>
      <c r="CJ38" s="112"/>
      <c r="CK38" s="112"/>
      <c r="CL38" s="112"/>
      <c r="CM38" s="112"/>
      <c r="CN38" s="112"/>
      <c r="CO38" s="112"/>
      <c r="CP38" s="112"/>
      <c r="CQ38" s="112"/>
      <c r="CR38" s="112"/>
      <c r="CS38" s="112"/>
      <c r="CT38" s="112"/>
      <c r="CU38" s="112"/>
      <c r="CV38" s="112"/>
      <c r="CW38" s="112"/>
      <c r="CX38" s="112"/>
      <c r="CY38" s="112"/>
      <c r="CZ38" s="112"/>
      <c r="DA38" s="112"/>
      <c r="DB38" s="112"/>
      <c r="DC38" s="112"/>
      <c r="DD38" s="112"/>
      <c r="DE38" s="112"/>
      <c r="DF38" s="112"/>
      <c r="DG38" s="112"/>
      <c r="DH38" s="112"/>
      <c r="DI38" s="112"/>
    </row>
    <row r="39" spans="2:113" s="110" customFormat="1" x14ac:dyDescent="0.25">
      <c r="B39" s="109" t="s">
        <v>355</v>
      </c>
      <c r="C39" s="109"/>
      <c r="D39" s="109"/>
      <c r="E39" s="109"/>
      <c r="H39" s="109"/>
      <c r="I39" s="109"/>
      <c r="J39" s="109"/>
      <c r="K39" s="109"/>
      <c r="L39" s="109"/>
      <c r="M39" s="109"/>
      <c r="N39" s="109"/>
      <c r="O39" s="109"/>
      <c r="P39" s="109"/>
      <c r="Q39" s="109"/>
      <c r="R39" s="109"/>
      <c r="S39" s="109"/>
      <c r="T39" s="109"/>
      <c r="U39" s="109"/>
      <c r="V39" s="109"/>
      <c r="AN39" s="109"/>
      <c r="AO39" s="109"/>
      <c r="AP39" s="109"/>
      <c r="AQ39" s="109"/>
      <c r="AR39" s="109"/>
      <c r="AS39" s="109"/>
      <c r="AT39" s="109"/>
      <c r="AU39" s="109"/>
      <c r="AV39" s="109"/>
      <c r="AW39" s="109"/>
      <c r="AX39" s="109"/>
      <c r="AY39" s="109"/>
      <c r="AZ39" s="109"/>
      <c r="BA39" s="109"/>
      <c r="BB39" s="109"/>
      <c r="BC39" s="109"/>
      <c r="BD39" s="109"/>
      <c r="BE39" s="109"/>
      <c r="BF39" s="109"/>
      <c r="BG39" s="109"/>
      <c r="BH39" s="109"/>
      <c r="BI39" s="109"/>
      <c r="BJ39" s="109"/>
      <c r="BK39" s="112"/>
      <c r="BL39" s="112"/>
      <c r="BM39" s="112"/>
      <c r="BN39" s="112"/>
      <c r="BO39" s="112"/>
      <c r="BP39" s="112"/>
      <c r="BQ39" s="112"/>
      <c r="BR39" s="112"/>
      <c r="BS39" s="112"/>
      <c r="BT39" s="112"/>
      <c r="BU39" s="112"/>
      <c r="BV39" s="112"/>
      <c r="BW39" s="112"/>
      <c r="BX39" s="112"/>
      <c r="BY39" s="112"/>
      <c r="BZ39" s="112"/>
      <c r="CA39" s="112"/>
      <c r="CB39" s="112"/>
      <c r="CC39" s="112"/>
      <c r="CD39" s="112"/>
      <c r="CE39" s="112"/>
      <c r="CF39" s="112"/>
      <c r="CG39" s="112"/>
      <c r="CH39" s="112"/>
      <c r="CI39" s="112"/>
      <c r="CJ39" s="112"/>
      <c r="CK39" s="112"/>
      <c r="CL39" s="112"/>
      <c r="CM39" s="112"/>
      <c r="CN39" s="112"/>
      <c r="CO39" s="112"/>
      <c r="CP39" s="112"/>
      <c r="CQ39" s="112"/>
      <c r="CR39" s="112"/>
      <c r="CS39" s="112"/>
      <c r="CT39" s="112"/>
      <c r="CU39" s="112"/>
      <c r="CV39" s="112"/>
      <c r="CW39" s="112"/>
      <c r="CX39" s="112"/>
      <c r="CY39" s="112"/>
      <c r="CZ39" s="112"/>
      <c r="DA39" s="112"/>
      <c r="DB39" s="112"/>
      <c r="DC39" s="112"/>
      <c r="DD39" s="112"/>
      <c r="DE39" s="112"/>
      <c r="DF39" s="112"/>
      <c r="DG39" s="112"/>
      <c r="DH39" s="112"/>
      <c r="DI39" s="112"/>
    </row>
    <row r="40" spans="2:113" s="110" customFormat="1" x14ac:dyDescent="0.25">
      <c r="B40" s="109" t="s">
        <v>356</v>
      </c>
      <c r="C40" s="109"/>
      <c r="D40" s="109"/>
      <c r="E40" s="109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09"/>
      <c r="T40" s="109"/>
      <c r="U40" s="109"/>
      <c r="V40" s="109"/>
      <c r="AN40" s="109"/>
      <c r="AO40" s="109"/>
      <c r="AP40" s="109"/>
      <c r="AQ40" s="109"/>
      <c r="AR40" s="109"/>
      <c r="AS40" s="109"/>
      <c r="AT40" s="109"/>
      <c r="AU40" s="109"/>
      <c r="AV40" s="109"/>
      <c r="AW40" s="109"/>
      <c r="AX40" s="109"/>
      <c r="AY40" s="109"/>
      <c r="AZ40" s="109"/>
      <c r="BA40" s="109"/>
      <c r="BB40" s="109"/>
      <c r="BC40" s="109"/>
      <c r="BD40" s="109"/>
      <c r="BE40" s="109"/>
      <c r="BF40" s="109"/>
      <c r="BG40" s="109"/>
      <c r="BH40" s="109"/>
      <c r="BI40" s="109"/>
      <c r="BJ40" s="109"/>
      <c r="BK40" s="112"/>
      <c r="BL40" s="112"/>
      <c r="BM40" s="112"/>
      <c r="BN40" s="112"/>
      <c r="BO40" s="112"/>
      <c r="BP40" s="112"/>
      <c r="BQ40" s="112"/>
      <c r="BR40" s="112"/>
      <c r="BS40" s="112"/>
      <c r="BT40" s="112"/>
      <c r="BU40" s="112"/>
      <c r="BV40" s="112"/>
      <c r="BW40" s="112"/>
      <c r="BX40" s="112"/>
      <c r="BY40" s="112"/>
      <c r="BZ40" s="112"/>
      <c r="CA40" s="112"/>
      <c r="CB40" s="112"/>
      <c r="CC40" s="112"/>
      <c r="CD40" s="112"/>
      <c r="CE40" s="112"/>
      <c r="CF40" s="112"/>
      <c r="CG40" s="112"/>
      <c r="CH40" s="112"/>
      <c r="CI40" s="112"/>
      <c r="CJ40" s="112"/>
      <c r="CK40" s="112"/>
      <c r="CL40" s="112"/>
      <c r="CM40" s="112"/>
      <c r="CN40" s="112"/>
      <c r="CO40" s="112"/>
      <c r="CP40" s="112"/>
      <c r="CQ40" s="112"/>
      <c r="CR40" s="112"/>
      <c r="CS40" s="112"/>
      <c r="CT40" s="112"/>
      <c r="CU40" s="112"/>
      <c r="CV40" s="112"/>
      <c r="CW40" s="112"/>
      <c r="CX40" s="112"/>
      <c r="CY40" s="112"/>
      <c r="CZ40" s="112"/>
      <c r="DA40" s="112"/>
      <c r="DB40" s="112"/>
      <c r="DC40" s="112"/>
      <c r="DD40" s="112"/>
      <c r="DE40" s="112"/>
      <c r="DF40" s="112"/>
      <c r="DG40" s="112"/>
      <c r="DH40" s="112"/>
      <c r="DI40" s="112"/>
    </row>
    <row r="41" spans="2:113" s="110" customFormat="1" x14ac:dyDescent="0.25">
      <c r="Q41" s="109"/>
      <c r="R41" s="109"/>
      <c r="S41" s="109"/>
      <c r="T41" s="109"/>
      <c r="U41" s="109"/>
      <c r="V41" s="109"/>
      <c r="AN41" s="109"/>
      <c r="AO41" s="109"/>
      <c r="AP41" s="109"/>
      <c r="AQ41" s="109"/>
      <c r="AR41" s="109"/>
      <c r="AS41" s="109"/>
      <c r="AT41" s="109"/>
      <c r="AU41" s="109"/>
      <c r="AV41" s="109"/>
      <c r="AW41" s="109"/>
      <c r="AX41" s="109"/>
      <c r="AY41" s="109"/>
      <c r="AZ41" s="109"/>
      <c r="BA41" s="109"/>
      <c r="BB41" s="109"/>
      <c r="BC41" s="109"/>
      <c r="BD41" s="109"/>
      <c r="BE41" s="109"/>
      <c r="BF41" s="109"/>
      <c r="BG41" s="109"/>
      <c r="BH41" s="109"/>
      <c r="BI41" s="109"/>
      <c r="BJ41" s="109"/>
      <c r="BK41" s="112"/>
      <c r="BL41" s="112"/>
      <c r="BM41" s="112"/>
      <c r="BN41" s="112"/>
      <c r="BO41" s="112"/>
      <c r="BP41" s="112"/>
      <c r="BQ41" s="112"/>
      <c r="BR41" s="112"/>
      <c r="BS41" s="112"/>
      <c r="BT41" s="112"/>
      <c r="BU41" s="112"/>
      <c r="BV41" s="112"/>
      <c r="BW41" s="112"/>
      <c r="BX41" s="112"/>
      <c r="BY41" s="112"/>
      <c r="BZ41" s="112"/>
      <c r="CA41" s="112"/>
      <c r="CB41" s="112"/>
      <c r="CC41" s="112"/>
      <c r="CD41" s="112"/>
      <c r="CE41" s="112"/>
      <c r="CF41" s="112"/>
      <c r="CG41" s="112"/>
      <c r="CH41" s="112"/>
      <c r="CI41" s="112"/>
      <c r="CJ41" s="112"/>
      <c r="CK41" s="112"/>
      <c r="CL41" s="112"/>
      <c r="CM41" s="112"/>
      <c r="CN41" s="112"/>
      <c r="CO41" s="112"/>
      <c r="CP41" s="112"/>
      <c r="CQ41" s="112"/>
      <c r="CR41" s="112"/>
      <c r="CS41" s="112"/>
      <c r="CT41" s="112"/>
      <c r="CU41" s="112"/>
      <c r="CV41" s="112"/>
      <c r="CW41" s="112"/>
      <c r="CX41" s="112"/>
      <c r="CY41" s="112"/>
      <c r="CZ41" s="112"/>
      <c r="DA41" s="112"/>
      <c r="DB41" s="112"/>
      <c r="DC41" s="112"/>
      <c r="DD41" s="112"/>
      <c r="DE41" s="112"/>
      <c r="DF41" s="112"/>
      <c r="DG41" s="112"/>
      <c r="DH41" s="112"/>
      <c r="DI41" s="112"/>
    </row>
    <row r="42" spans="2:113" s="110" customFormat="1" x14ac:dyDescent="0.25"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  <c r="BK42" s="112"/>
      <c r="BL42" s="112"/>
      <c r="BM42" s="112"/>
      <c r="BN42" s="112"/>
      <c r="BO42" s="112"/>
      <c r="BP42" s="112"/>
      <c r="BQ42" s="112"/>
      <c r="BR42" s="112"/>
      <c r="BS42" s="112"/>
      <c r="BT42" s="112"/>
      <c r="BU42" s="112"/>
      <c r="BV42" s="112"/>
      <c r="BW42" s="112"/>
      <c r="BX42" s="112"/>
      <c r="BY42" s="112"/>
      <c r="BZ42" s="112"/>
      <c r="CA42" s="112"/>
      <c r="CB42" s="112"/>
      <c r="CC42" s="112"/>
      <c r="CD42" s="112"/>
      <c r="CE42" s="112"/>
      <c r="CF42" s="112"/>
      <c r="CG42" s="112"/>
      <c r="CH42" s="112"/>
      <c r="CI42" s="112"/>
      <c r="CJ42" s="112"/>
      <c r="CK42" s="112"/>
      <c r="CL42" s="112"/>
      <c r="CM42" s="112"/>
      <c r="CN42" s="112"/>
      <c r="CO42" s="112"/>
      <c r="CP42" s="112"/>
      <c r="CQ42" s="112"/>
      <c r="CR42" s="112"/>
      <c r="CS42" s="112"/>
      <c r="CT42" s="112"/>
      <c r="CU42" s="112"/>
      <c r="CV42" s="112"/>
      <c r="CW42" s="112"/>
      <c r="CX42" s="112"/>
      <c r="CY42" s="112"/>
      <c r="CZ42" s="112"/>
      <c r="DA42" s="112"/>
      <c r="DB42" s="112"/>
      <c r="DC42" s="112"/>
      <c r="DD42" s="112"/>
      <c r="DE42" s="112"/>
      <c r="DF42" s="112"/>
      <c r="DG42" s="112"/>
      <c r="DH42" s="112"/>
      <c r="DI42" s="112"/>
    </row>
  </sheetData>
  <mergeCells count="27"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7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13" sqref="A13:AA13"/>
    </sheetView>
  </sheetViews>
  <sheetFormatPr defaultColWidth="17.7109375" defaultRowHeight="15.75" x14ac:dyDescent="0.25"/>
  <cols>
    <col min="1" max="3" width="10.7109375" style="39" customWidth="1"/>
    <col min="4" max="4" width="11.5703125" style="39" customWidth="1"/>
    <col min="5" max="5" width="11.85546875" style="39" customWidth="1"/>
    <col min="6" max="6" width="8.7109375" style="39" customWidth="1"/>
    <col min="7" max="7" width="10.28515625" style="39" customWidth="1"/>
    <col min="8" max="8" width="8.7109375" style="39" customWidth="1"/>
    <col min="9" max="9" width="8.28515625" style="39" customWidth="1"/>
    <col min="10" max="10" width="20.140625" style="39" customWidth="1"/>
    <col min="11" max="11" width="11.140625" style="39" customWidth="1"/>
    <col min="12" max="12" width="8.85546875" style="39" customWidth="1"/>
    <col min="13" max="13" width="8.7109375" style="39" customWidth="1"/>
    <col min="14" max="14" width="13.7109375" style="39" customWidth="1"/>
    <col min="15" max="16" width="8.7109375" style="39" customWidth="1"/>
    <col min="17" max="17" width="11.85546875" style="39" customWidth="1"/>
    <col min="18" max="18" width="12" style="39" customWidth="1"/>
    <col min="19" max="19" width="18.28515625" style="39" customWidth="1"/>
    <col min="20" max="20" width="22.42578125" style="39" customWidth="1"/>
    <col min="21" max="21" width="30.7109375" style="39" customWidth="1"/>
    <col min="22" max="23" width="8.7109375" style="39" customWidth="1"/>
    <col min="24" max="24" width="24.5703125" style="39" customWidth="1"/>
    <col min="25" max="25" width="15.28515625" style="39" customWidth="1"/>
    <col min="26" max="26" width="18.5703125" style="39" customWidth="1"/>
    <col min="27" max="27" width="19.140625" style="39" customWidth="1"/>
    <col min="28" max="240" width="10.7109375" style="39" customWidth="1"/>
    <col min="241" max="242" width="15.7109375" style="39" customWidth="1"/>
    <col min="243" max="245" width="14.7109375" style="39" customWidth="1"/>
    <col min="246" max="249" width="13.7109375" style="39" customWidth="1"/>
    <col min="250" max="253" width="15.7109375" style="39" customWidth="1"/>
    <col min="254" max="254" width="22.85546875" style="39" customWidth="1"/>
    <col min="255" max="255" width="20.7109375" style="39" customWidth="1"/>
    <col min="256" max="16384" width="17.7109375" style="39"/>
  </cols>
  <sheetData>
    <row r="1" spans="1:27" ht="25.5" customHeight="1" x14ac:dyDescent="0.25">
      <c r="AA1" s="22" t="s">
        <v>57</v>
      </c>
    </row>
    <row r="2" spans="1:27" s="2" customFormat="1" ht="18.75" customHeight="1" x14ac:dyDescent="0.3">
      <c r="E2" s="21"/>
      <c r="AA2" s="23" t="s">
        <v>6</v>
      </c>
    </row>
    <row r="3" spans="1:27" s="2" customFormat="1" ht="18.75" customHeight="1" x14ac:dyDescent="0.3">
      <c r="E3" s="21"/>
      <c r="AA3" s="23" t="s">
        <v>56</v>
      </c>
    </row>
    <row r="4" spans="1:27" s="2" customFormat="1" x14ac:dyDescent="0.2">
      <c r="E4" s="24"/>
    </row>
    <row r="5" spans="1:27" s="2" customFormat="1" x14ac:dyDescent="0.2">
      <c r="A5" s="198" t="str">
        <f>'1. паспорт местоположение'!$A$5</f>
        <v>Год раскрытия информации: 2025 год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</row>
    <row r="6" spans="1:27" s="2" customFormat="1" x14ac:dyDescent="0.2">
      <c r="A6" s="24"/>
    </row>
    <row r="7" spans="1:27" s="2" customFormat="1" ht="18.75" x14ac:dyDescent="0.2">
      <c r="A7" s="202" t="s">
        <v>5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  <c r="Y7" s="202"/>
      <c r="Z7" s="202"/>
      <c r="AA7" s="202"/>
    </row>
    <row r="8" spans="1:27" s="2" customFormat="1" ht="18.75" x14ac:dyDescent="0.2">
      <c r="A8" s="202"/>
      <c r="B8" s="202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</row>
    <row r="9" spans="1:27" s="2" customFormat="1" ht="18.75" customHeight="1" x14ac:dyDescent="0.2">
      <c r="A9" s="203" t="s">
        <v>308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3"/>
      <c r="Y9" s="203"/>
      <c r="Z9" s="203"/>
      <c r="AA9" s="203"/>
    </row>
    <row r="10" spans="1:27" s="2" customFormat="1" ht="18.75" customHeight="1" x14ac:dyDescent="0.2">
      <c r="A10" s="204" t="s">
        <v>4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4"/>
      <c r="U10" s="204"/>
      <c r="V10" s="204"/>
      <c r="W10" s="204"/>
      <c r="X10" s="204"/>
      <c r="Y10" s="204"/>
      <c r="Z10" s="204"/>
      <c r="AA10" s="204"/>
    </row>
    <row r="11" spans="1:27" s="2" customFormat="1" ht="18.75" x14ac:dyDescent="0.2">
      <c r="A11" s="202"/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</row>
    <row r="12" spans="1:27" s="2" customFormat="1" ht="18.75" customHeight="1" x14ac:dyDescent="0.2">
      <c r="A12" s="203" t="str">
        <f>'1. паспорт местоположение'!A12:C12</f>
        <v>P_Che478_24</v>
      </c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3"/>
      <c r="Y12" s="203"/>
      <c r="Z12" s="203"/>
      <c r="AA12" s="203"/>
    </row>
    <row r="13" spans="1:27" s="2" customFormat="1" ht="18.75" customHeight="1" x14ac:dyDescent="0.2">
      <c r="A13" s="204" t="s">
        <v>3</v>
      </c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4"/>
    </row>
    <row r="14" spans="1:27" s="35" customFormat="1" ht="15.75" customHeight="1" x14ac:dyDescent="0.2">
      <c r="A14" s="206"/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</row>
    <row r="15" spans="1:27" s="36" customFormat="1" x14ac:dyDescent="0.2">
      <c r="A15" s="205" t="str">
        <f>'1. паспорт местоположение'!A15:C15</f>
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5"/>
      <c r="P15" s="205"/>
      <c r="Q15" s="205"/>
      <c r="R15" s="205"/>
      <c r="S15" s="205"/>
      <c r="T15" s="205"/>
      <c r="U15" s="205"/>
      <c r="V15" s="205"/>
      <c r="W15" s="205"/>
      <c r="X15" s="205"/>
      <c r="Y15" s="205"/>
      <c r="Z15" s="205"/>
      <c r="AA15" s="205"/>
    </row>
    <row r="16" spans="1:27" s="36" customFormat="1" ht="15" customHeight="1" x14ac:dyDescent="0.2">
      <c r="A16" s="204" t="s">
        <v>2</v>
      </c>
      <c r="B16" s="204"/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4"/>
      <c r="Z16" s="204"/>
      <c r="AA16" s="204"/>
    </row>
    <row r="17" spans="1:27" s="36" customFormat="1" ht="15" customHeight="1" x14ac:dyDescent="0.2"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</row>
    <row r="18" spans="1:27" s="36" customFormat="1" ht="15" customHeight="1" x14ac:dyDescent="0.2">
      <c r="E18" s="214"/>
      <c r="F18" s="214"/>
      <c r="G18" s="214"/>
      <c r="H18" s="214"/>
      <c r="I18" s="214"/>
      <c r="J18" s="214"/>
      <c r="K18" s="214"/>
      <c r="L18" s="214"/>
      <c r="M18" s="214"/>
      <c r="N18" s="214"/>
      <c r="O18" s="214"/>
      <c r="P18" s="214"/>
      <c r="Q18" s="214"/>
      <c r="R18" s="214"/>
      <c r="S18" s="214"/>
      <c r="T18" s="214"/>
      <c r="U18" s="214"/>
      <c r="V18" s="214"/>
      <c r="W18" s="214"/>
      <c r="X18" s="214"/>
      <c r="Y18" s="214"/>
    </row>
    <row r="19" spans="1:27" ht="25.5" customHeight="1" x14ac:dyDescent="0.25">
      <c r="A19" s="214" t="s">
        <v>358</v>
      </c>
      <c r="B19" s="214"/>
      <c r="C19" s="214"/>
      <c r="D19" s="214"/>
      <c r="E19" s="214"/>
      <c r="F19" s="214"/>
      <c r="G19" s="214"/>
      <c r="H19" s="214"/>
      <c r="I19" s="214"/>
      <c r="J19" s="214"/>
      <c r="K19" s="214"/>
      <c r="L19" s="214"/>
      <c r="M19" s="214"/>
      <c r="N19" s="214"/>
      <c r="O19" s="214"/>
      <c r="P19" s="214"/>
      <c r="Q19" s="214"/>
      <c r="R19" s="214"/>
      <c r="S19" s="214"/>
      <c r="T19" s="214"/>
      <c r="U19" s="214"/>
      <c r="V19" s="214"/>
      <c r="W19" s="214"/>
      <c r="X19" s="214"/>
      <c r="Y19" s="214"/>
      <c r="Z19" s="214"/>
      <c r="AA19" s="214"/>
    </row>
    <row r="20" spans="1:27" s="38" customFormat="1" ht="21" customHeight="1" x14ac:dyDescent="0.25"/>
    <row r="21" spans="1:27" ht="15.75" customHeight="1" x14ac:dyDescent="0.25">
      <c r="A21" s="220" t="s">
        <v>1</v>
      </c>
      <c r="B21" s="216" t="s">
        <v>359</v>
      </c>
      <c r="C21" s="217"/>
      <c r="D21" s="216" t="s">
        <v>360</v>
      </c>
      <c r="E21" s="217"/>
      <c r="F21" s="223" t="s">
        <v>318</v>
      </c>
      <c r="G21" s="225"/>
      <c r="H21" s="225"/>
      <c r="I21" s="224"/>
      <c r="J21" s="220" t="s">
        <v>361</v>
      </c>
      <c r="K21" s="216" t="s">
        <v>362</v>
      </c>
      <c r="L21" s="217"/>
      <c r="M21" s="216" t="s">
        <v>363</v>
      </c>
      <c r="N21" s="217"/>
      <c r="O21" s="216" t="s">
        <v>364</v>
      </c>
      <c r="P21" s="217"/>
      <c r="Q21" s="216" t="s">
        <v>365</v>
      </c>
      <c r="R21" s="217"/>
      <c r="S21" s="220" t="s">
        <v>366</v>
      </c>
      <c r="T21" s="220" t="s">
        <v>367</v>
      </c>
      <c r="U21" s="220" t="s">
        <v>368</v>
      </c>
      <c r="V21" s="216" t="s">
        <v>369</v>
      </c>
      <c r="W21" s="217"/>
      <c r="X21" s="223" t="s">
        <v>337</v>
      </c>
      <c r="Y21" s="225"/>
      <c r="Z21" s="223" t="s">
        <v>338</v>
      </c>
      <c r="AA21" s="225"/>
    </row>
    <row r="22" spans="1:27" ht="216" customHeight="1" x14ac:dyDescent="0.25">
      <c r="A22" s="222"/>
      <c r="B22" s="218"/>
      <c r="C22" s="219"/>
      <c r="D22" s="218"/>
      <c r="E22" s="219"/>
      <c r="F22" s="223" t="s">
        <v>370</v>
      </c>
      <c r="G22" s="224"/>
      <c r="H22" s="223" t="s">
        <v>371</v>
      </c>
      <c r="I22" s="224"/>
      <c r="J22" s="221"/>
      <c r="K22" s="218"/>
      <c r="L22" s="219"/>
      <c r="M22" s="218"/>
      <c r="N22" s="219"/>
      <c r="O22" s="218"/>
      <c r="P22" s="219"/>
      <c r="Q22" s="218"/>
      <c r="R22" s="219"/>
      <c r="S22" s="221"/>
      <c r="T22" s="221"/>
      <c r="U22" s="221"/>
      <c r="V22" s="218"/>
      <c r="W22" s="219"/>
      <c r="X22" s="40" t="s">
        <v>339</v>
      </c>
      <c r="Y22" s="40" t="s">
        <v>340</v>
      </c>
      <c r="Z22" s="40" t="s">
        <v>341</v>
      </c>
      <c r="AA22" s="40" t="s">
        <v>342</v>
      </c>
    </row>
    <row r="23" spans="1:27" ht="60" customHeight="1" x14ac:dyDescent="0.25">
      <c r="A23" s="221"/>
      <c r="B23" s="61" t="s">
        <v>343</v>
      </c>
      <c r="C23" s="146" t="s">
        <v>344</v>
      </c>
      <c r="D23" s="61" t="s">
        <v>343</v>
      </c>
      <c r="E23" s="61" t="s">
        <v>344</v>
      </c>
      <c r="F23" s="61" t="s">
        <v>343</v>
      </c>
      <c r="G23" s="61" t="s">
        <v>344</v>
      </c>
      <c r="H23" s="61" t="s">
        <v>343</v>
      </c>
      <c r="I23" s="61" t="s">
        <v>344</v>
      </c>
      <c r="J23" s="61" t="s">
        <v>343</v>
      </c>
      <c r="K23" s="61" t="s">
        <v>343</v>
      </c>
      <c r="L23" s="61" t="s">
        <v>344</v>
      </c>
      <c r="M23" s="61" t="s">
        <v>343</v>
      </c>
      <c r="N23" s="61" t="s">
        <v>344</v>
      </c>
      <c r="O23" s="61" t="s">
        <v>343</v>
      </c>
      <c r="P23" s="61" t="s">
        <v>344</v>
      </c>
      <c r="Q23" s="61" t="s">
        <v>343</v>
      </c>
      <c r="R23" s="61" t="s">
        <v>344</v>
      </c>
      <c r="S23" s="61" t="s">
        <v>343</v>
      </c>
      <c r="T23" s="61" t="s">
        <v>343</v>
      </c>
      <c r="U23" s="61" t="s">
        <v>343</v>
      </c>
      <c r="V23" s="61" t="s">
        <v>343</v>
      </c>
      <c r="W23" s="61" t="s">
        <v>344</v>
      </c>
      <c r="X23" s="61" t="s">
        <v>343</v>
      </c>
      <c r="Y23" s="61" t="s">
        <v>343</v>
      </c>
      <c r="Z23" s="40" t="s">
        <v>343</v>
      </c>
      <c r="AA23" s="40" t="s">
        <v>343</v>
      </c>
    </row>
    <row r="24" spans="1:27" x14ac:dyDescent="0.25">
      <c r="A24" s="103">
        <v>1</v>
      </c>
      <c r="B24" s="103">
        <v>2</v>
      </c>
      <c r="C24" s="103">
        <v>3</v>
      </c>
      <c r="D24" s="103">
        <v>4</v>
      </c>
      <c r="E24" s="103">
        <v>5</v>
      </c>
      <c r="F24" s="103">
        <v>6</v>
      </c>
      <c r="G24" s="103">
        <v>7</v>
      </c>
      <c r="H24" s="103">
        <v>8</v>
      </c>
      <c r="I24" s="103">
        <v>9</v>
      </c>
      <c r="J24" s="103">
        <v>10</v>
      </c>
      <c r="K24" s="103">
        <v>11</v>
      </c>
      <c r="L24" s="103">
        <v>12</v>
      </c>
      <c r="M24" s="103">
        <v>13</v>
      </c>
      <c r="N24" s="103">
        <v>14</v>
      </c>
      <c r="O24" s="103">
        <v>15</v>
      </c>
      <c r="P24" s="103">
        <v>16</v>
      </c>
      <c r="Q24" s="103">
        <v>19</v>
      </c>
      <c r="R24" s="103">
        <v>20</v>
      </c>
      <c r="S24" s="103">
        <v>21</v>
      </c>
      <c r="T24" s="103">
        <v>22</v>
      </c>
      <c r="U24" s="103">
        <v>23</v>
      </c>
      <c r="V24" s="103">
        <v>24</v>
      </c>
      <c r="W24" s="103">
        <v>25</v>
      </c>
      <c r="X24" s="103">
        <v>26</v>
      </c>
      <c r="Y24" s="103">
        <v>27</v>
      </c>
      <c r="Z24" s="103">
        <v>28</v>
      </c>
      <c r="AA24" s="103">
        <v>29</v>
      </c>
    </row>
    <row r="25" spans="1:27" s="38" customFormat="1" ht="24" customHeight="1" x14ac:dyDescent="0.25">
      <c r="A25" s="104" t="s">
        <v>300</v>
      </c>
      <c r="B25" s="104" t="s">
        <v>300</v>
      </c>
      <c r="C25" s="104" t="s">
        <v>300</v>
      </c>
      <c r="D25" s="104" t="s">
        <v>300</v>
      </c>
      <c r="E25" s="104" t="s">
        <v>300</v>
      </c>
      <c r="F25" s="104" t="s">
        <v>300</v>
      </c>
      <c r="G25" s="104" t="s">
        <v>300</v>
      </c>
      <c r="H25" s="104" t="s">
        <v>300</v>
      </c>
      <c r="I25" s="104" t="s">
        <v>300</v>
      </c>
      <c r="J25" s="104" t="s">
        <v>300</v>
      </c>
      <c r="K25" s="104" t="s">
        <v>300</v>
      </c>
      <c r="L25" s="104" t="s">
        <v>300</v>
      </c>
      <c r="M25" s="104" t="s">
        <v>300</v>
      </c>
      <c r="N25" s="104" t="s">
        <v>300</v>
      </c>
      <c r="O25" s="104" t="s">
        <v>300</v>
      </c>
      <c r="P25" s="104" t="s">
        <v>300</v>
      </c>
      <c r="Q25" s="104" t="s">
        <v>300</v>
      </c>
      <c r="R25" s="104" t="s">
        <v>300</v>
      </c>
      <c r="S25" s="104" t="s">
        <v>300</v>
      </c>
      <c r="T25" s="104" t="s">
        <v>300</v>
      </c>
      <c r="U25" s="104" t="s">
        <v>300</v>
      </c>
      <c r="V25" s="104" t="s">
        <v>300</v>
      </c>
      <c r="W25" s="104" t="s">
        <v>300</v>
      </c>
      <c r="X25" s="104" t="s">
        <v>300</v>
      </c>
      <c r="Y25" s="104" t="s">
        <v>300</v>
      </c>
      <c r="Z25" s="104" t="s">
        <v>300</v>
      </c>
      <c r="AA25" s="104" t="s">
        <v>300</v>
      </c>
    </row>
    <row r="26" spans="1:27" ht="21.75" customHeight="1" x14ac:dyDescent="0.25"/>
    <row r="27" spans="1:27" s="106" customFormat="1" ht="12.75" x14ac:dyDescent="0.2">
      <c r="A27" s="105"/>
      <c r="B27" s="105"/>
      <c r="C27" s="105"/>
      <c r="E27" s="105"/>
      <c r="X27" s="107"/>
      <c r="Y27" s="107"/>
      <c r="Z27" s="107"/>
      <c r="AA27" s="107"/>
    </row>
    <row r="28" spans="1:27" s="106" customFormat="1" ht="12.75" x14ac:dyDescent="0.2">
      <c r="A28" s="105"/>
      <c r="B28" s="105"/>
      <c r="C28" s="105"/>
    </row>
  </sheetData>
  <mergeCells count="30"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topLeftCell="C1" zoomScale="60" zoomScaleNormal="100" workbookViewId="0">
      <selection activeCell="C29" sqref="C29"/>
    </sheetView>
  </sheetViews>
  <sheetFormatPr defaultColWidth="9.140625" defaultRowHeight="15" x14ac:dyDescent="0.25"/>
  <cols>
    <col min="1" max="1" width="6.140625" style="51" customWidth="1"/>
    <col min="2" max="2" width="69.7109375" style="51" customWidth="1"/>
    <col min="3" max="3" width="156.5703125" style="51" customWidth="1"/>
    <col min="4" max="16384" width="9.140625" style="51"/>
  </cols>
  <sheetData>
    <row r="1" spans="1:3" s="2" customFormat="1" ht="18.75" customHeight="1" x14ac:dyDescent="0.2">
      <c r="A1" s="21"/>
      <c r="C1" s="22" t="s">
        <v>57</v>
      </c>
    </row>
    <row r="2" spans="1:3" s="2" customFormat="1" ht="18.75" customHeight="1" x14ac:dyDescent="0.3">
      <c r="A2" s="21"/>
      <c r="C2" s="23" t="s">
        <v>6</v>
      </c>
    </row>
    <row r="3" spans="1:3" s="2" customFormat="1" ht="18.75" customHeight="1" x14ac:dyDescent="0.3">
      <c r="A3" s="24"/>
      <c r="C3" s="23" t="s">
        <v>56</v>
      </c>
    </row>
    <row r="4" spans="1:3" s="2" customFormat="1" ht="18.75" customHeight="1" x14ac:dyDescent="0.3">
      <c r="A4" s="24"/>
      <c r="C4" s="23"/>
    </row>
    <row r="5" spans="1:3" s="2" customFormat="1" ht="15.75" x14ac:dyDescent="0.2">
      <c r="A5" s="198" t="str">
        <f>'1. паспорт местоположение'!A5:C5</f>
        <v>Год раскрытия информации: 2025 год</v>
      </c>
      <c r="B5" s="198"/>
      <c r="C5" s="198"/>
    </row>
    <row r="6" spans="1:3" s="2" customFormat="1" ht="7.5" customHeight="1" x14ac:dyDescent="0.2">
      <c r="A6" s="24"/>
    </row>
    <row r="7" spans="1:3" s="2" customFormat="1" ht="18.75" x14ac:dyDescent="0.2">
      <c r="A7" s="202" t="s">
        <v>5</v>
      </c>
      <c r="B7" s="202"/>
      <c r="C7" s="202"/>
    </row>
    <row r="8" spans="1:3" s="2" customFormat="1" ht="9.75" customHeight="1" x14ac:dyDescent="0.2">
      <c r="A8" s="202"/>
      <c r="B8" s="202"/>
      <c r="C8" s="202"/>
    </row>
    <row r="9" spans="1:3" s="2" customFormat="1" ht="15.75" x14ac:dyDescent="0.2">
      <c r="A9" s="203" t="str">
        <f>'1. паспорт местоположение'!A9:C9</f>
        <v>АО "Чеченэнерго"</v>
      </c>
      <c r="B9" s="203"/>
      <c r="C9" s="203"/>
    </row>
    <row r="10" spans="1:3" s="2" customFormat="1" ht="15.75" x14ac:dyDescent="0.2">
      <c r="A10" s="204" t="s">
        <v>4</v>
      </c>
      <c r="B10" s="204"/>
      <c r="C10" s="204"/>
    </row>
    <row r="11" spans="1:3" s="2" customFormat="1" ht="10.5" customHeight="1" x14ac:dyDescent="0.2">
      <c r="A11" s="231"/>
      <c r="B11" s="231"/>
      <c r="C11" s="231"/>
    </row>
    <row r="12" spans="1:3" s="2" customFormat="1" ht="15.75" x14ac:dyDescent="0.2">
      <c r="A12" s="203" t="str">
        <f>'1. паспорт местоположение'!A12:C12</f>
        <v>P_Che478_24</v>
      </c>
      <c r="B12" s="203"/>
      <c r="C12" s="203"/>
    </row>
    <row r="13" spans="1:3" s="2" customFormat="1" ht="15.75" x14ac:dyDescent="0.2">
      <c r="A13" s="204" t="s">
        <v>3</v>
      </c>
      <c r="B13" s="204"/>
      <c r="C13" s="204"/>
    </row>
    <row r="14" spans="1:3" s="35" customFormat="1" ht="15.75" customHeight="1" x14ac:dyDescent="0.2">
      <c r="A14" s="206"/>
      <c r="B14" s="206"/>
      <c r="C14" s="206"/>
    </row>
    <row r="15" spans="1:3" s="36" customFormat="1" ht="44.25" customHeight="1" x14ac:dyDescent="0.2">
      <c r="A15" s="205" t="str">
        <f>'1. паспорт местоположение'!A15:C15</f>
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205"/>
      <c r="C15" s="205"/>
    </row>
    <row r="16" spans="1:3" s="36" customFormat="1" ht="15" customHeight="1" x14ac:dyDescent="0.2">
      <c r="A16" s="204" t="s">
        <v>2</v>
      </c>
      <c r="B16" s="204"/>
      <c r="C16" s="204"/>
    </row>
    <row r="17" spans="1:3" s="36" customFormat="1" ht="9" customHeight="1" x14ac:dyDescent="0.2">
      <c r="A17" s="208"/>
      <c r="B17" s="208"/>
      <c r="C17" s="208"/>
    </row>
    <row r="18" spans="1:3" s="36" customFormat="1" ht="27.75" customHeight="1" x14ac:dyDescent="0.2">
      <c r="A18" s="230" t="s">
        <v>271</v>
      </c>
      <c r="B18" s="230"/>
      <c r="C18" s="230"/>
    </row>
    <row r="19" spans="1:3" s="36" customFormat="1" ht="9" customHeight="1" x14ac:dyDescent="0.2">
      <c r="A19" s="64"/>
      <c r="B19" s="64"/>
      <c r="C19" s="64"/>
    </row>
    <row r="20" spans="1:3" s="36" customFormat="1" ht="24.75" customHeight="1" x14ac:dyDescent="0.2">
      <c r="A20" s="101" t="s">
        <v>1</v>
      </c>
      <c r="B20" s="93" t="s">
        <v>55</v>
      </c>
      <c r="C20" s="92" t="s">
        <v>54</v>
      </c>
    </row>
    <row r="21" spans="1:3" s="36" customFormat="1" ht="16.5" customHeight="1" x14ac:dyDescent="0.2">
      <c r="A21" s="92">
        <v>1</v>
      </c>
      <c r="B21" s="93">
        <v>2</v>
      </c>
      <c r="C21" s="92">
        <v>3</v>
      </c>
    </row>
    <row r="22" spans="1:3" s="36" customFormat="1" ht="60" customHeight="1" x14ac:dyDescent="0.2">
      <c r="A22" s="3" t="s">
        <v>53</v>
      </c>
      <c r="B22" s="5" t="s">
        <v>275</v>
      </c>
      <c r="C22" s="4" t="s">
        <v>483</v>
      </c>
    </row>
    <row r="23" spans="1:3" ht="63" customHeight="1" x14ac:dyDescent="0.25">
      <c r="A23" s="3" t="s">
        <v>52</v>
      </c>
      <c r="B23" s="102" t="s">
        <v>49</v>
      </c>
      <c r="C23" s="4" t="s">
        <v>484</v>
      </c>
    </row>
    <row r="24" spans="1:3" ht="76.5" customHeight="1" x14ac:dyDescent="0.25">
      <c r="A24" s="3" t="s">
        <v>51</v>
      </c>
      <c r="B24" s="102" t="s">
        <v>281</v>
      </c>
      <c r="C24" s="101" t="s">
        <v>485</v>
      </c>
    </row>
    <row r="25" spans="1:3" ht="38.25" customHeight="1" x14ac:dyDescent="0.25">
      <c r="A25" s="3" t="s">
        <v>50</v>
      </c>
      <c r="B25" s="102" t="s">
        <v>282</v>
      </c>
      <c r="C25" s="4"/>
    </row>
    <row r="26" spans="1:3" ht="33" customHeight="1" x14ac:dyDescent="0.25">
      <c r="A26" s="3" t="s">
        <v>48</v>
      </c>
      <c r="B26" s="102" t="s">
        <v>166</v>
      </c>
      <c r="C26" s="101" t="s">
        <v>450</v>
      </c>
    </row>
    <row r="27" spans="1:3" ht="15.75" x14ac:dyDescent="0.25">
      <c r="A27" s="3" t="s">
        <v>47</v>
      </c>
      <c r="B27" s="102" t="s">
        <v>276</v>
      </c>
      <c r="C27" s="101" t="s">
        <v>486</v>
      </c>
    </row>
    <row r="28" spans="1:3" ht="27.75" customHeight="1" x14ac:dyDescent="0.25">
      <c r="A28" s="3" t="s">
        <v>45</v>
      </c>
      <c r="B28" s="102" t="s">
        <v>46</v>
      </c>
      <c r="C28" s="56">
        <v>2024</v>
      </c>
    </row>
    <row r="29" spans="1:3" ht="22.5" customHeight="1" x14ac:dyDescent="0.25">
      <c r="A29" s="3" t="s">
        <v>43</v>
      </c>
      <c r="B29" s="101" t="s">
        <v>44</v>
      </c>
      <c r="C29" s="56">
        <v>2025</v>
      </c>
    </row>
    <row r="30" spans="1:3" ht="24.75" customHeight="1" x14ac:dyDescent="0.25">
      <c r="A30" s="3" t="s">
        <v>61</v>
      </c>
      <c r="B30" s="101" t="s">
        <v>42</v>
      </c>
      <c r="C30" s="68" t="s">
        <v>473</v>
      </c>
    </row>
    <row r="31" spans="1:3" x14ac:dyDescent="0.25">
      <c r="A31" s="50"/>
      <c r="B31" s="50"/>
      <c r="C31" s="50"/>
    </row>
    <row r="32" spans="1:3" x14ac:dyDescent="0.25">
      <c r="A32" s="50"/>
      <c r="B32" s="50"/>
      <c r="C32" s="50"/>
    </row>
    <row r="33" spans="1:3" x14ac:dyDescent="0.25">
      <c r="A33" s="50"/>
      <c r="B33" s="50"/>
      <c r="C33" s="50"/>
    </row>
    <row r="34" spans="1:3" x14ac:dyDescent="0.25">
      <c r="A34" s="50"/>
      <c r="B34" s="50"/>
      <c r="C34" s="50"/>
    </row>
    <row r="35" spans="1:3" x14ac:dyDescent="0.25">
      <c r="A35" s="50"/>
      <c r="B35" s="50"/>
      <c r="C35" s="50"/>
    </row>
    <row r="36" spans="1:3" x14ac:dyDescent="0.25">
      <c r="A36" s="50"/>
      <c r="B36" s="50"/>
      <c r="C36" s="50"/>
    </row>
    <row r="37" spans="1:3" x14ac:dyDescent="0.25">
      <c r="A37" s="50"/>
      <c r="B37" s="50"/>
      <c r="C37" s="50"/>
    </row>
    <row r="38" spans="1:3" x14ac:dyDescent="0.25">
      <c r="A38" s="50"/>
      <c r="B38" s="50"/>
      <c r="C38" s="50"/>
    </row>
    <row r="39" spans="1:3" x14ac:dyDescent="0.25">
      <c r="A39" s="50"/>
      <c r="B39" s="50"/>
      <c r="C39" s="50"/>
    </row>
    <row r="40" spans="1:3" x14ac:dyDescent="0.25">
      <c r="A40" s="50"/>
      <c r="B40" s="50"/>
      <c r="C40" s="50"/>
    </row>
    <row r="41" spans="1:3" x14ac:dyDescent="0.25">
      <c r="A41" s="50"/>
      <c r="B41" s="50"/>
      <c r="C41" s="50"/>
    </row>
    <row r="42" spans="1:3" x14ac:dyDescent="0.25">
      <c r="A42" s="50"/>
      <c r="B42" s="50"/>
      <c r="C42" s="50"/>
    </row>
    <row r="43" spans="1:3" x14ac:dyDescent="0.25">
      <c r="A43" s="50"/>
      <c r="B43" s="50"/>
      <c r="C43" s="50"/>
    </row>
    <row r="44" spans="1:3" x14ac:dyDescent="0.25">
      <c r="A44" s="50"/>
      <c r="B44" s="50"/>
      <c r="C44" s="50"/>
    </row>
    <row r="45" spans="1:3" x14ac:dyDescent="0.25">
      <c r="A45" s="50"/>
      <c r="B45" s="50"/>
      <c r="C45" s="50"/>
    </row>
    <row r="46" spans="1:3" x14ac:dyDescent="0.25">
      <c r="A46" s="50"/>
      <c r="B46" s="50"/>
      <c r="C46" s="50"/>
    </row>
    <row r="47" spans="1:3" x14ac:dyDescent="0.25">
      <c r="A47" s="50"/>
      <c r="B47" s="50"/>
      <c r="C47" s="50"/>
    </row>
    <row r="48" spans="1:3" x14ac:dyDescent="0.25">
      <c r="A48" s="50"/>
      <c r="B48" s="50"/>
      <c r="C48" s="50"/>
    </row>
    <row r="49" spans="1:3" x14ac:dyDescent="0.25">
      <c r="A49" s="50"/>
      <c r="B49" s="50"/>
      <c r="C49" s="50"/>
    </row>
    <row r="50" spans="1:3" x14ac:dyDescent="0.25">
      <c r="A50" s="50"/>
      <c r="B50" s="50"/>
      <c r="C50" s="50"/>
    </row>
    <row r="51" spans="1:3" x14ac:dyDescent="0.25">
      <c r="A51" s="50"/>
      <c r="B51" s="50"/>
      <c r="C51" s="50"/>
    </row>
    <row r="52" spans="1:3" x14ac:dyDescent="0.25">
      <c r="A52" s="50"/>
      <c r="B52" s="50"/>
      <c r="C52" s="50"/>
    </row>
    <row r="53" spans="1:3" x14ac:dyDescent="0.25">
      <c r="A53" s="50"/>
      <c r="B53" s="50"/>
      <c r="C53" s="50"/>
    </row>
    <row r="54" spans="1:3" x14ac:dyDescent="0.25">
      <c r="A54" s="50"/>
      <c r="B54" s="50"/>
      <c r="C54" s="50"/>
    </row>
    <row r="55" spans="1:3" x14ac:dyDescent="0.25">
      <c r="A55" s="50"/>
      <c r="B55" s="50"/>
      <c r="C55" s="50"/>
    </row>
    <row r="56" spans="1:3" x14ac:dyDescent="0.25">
      <c r="A56" s="50"/>
      <c r="B56" s="50"/>
      <c r="C56" s="50"/>
    </row>
    <row r="57" spans="1:3" x14ac:dyDescent="0.25">
      <c r="A57" s="50"/>
      <c r="B57" s="50"/>
      <c r="C57" s="50"/>
    </row>
    <row r="58" spans="1:3" x14ac:dyDescent="0.25">
      <c r="A58" s="50"/>
      <c r="B58" s="50"/>
      <c r="C58" s="50"/>
    </row>
    <row r="59" spans="1:3" x14ac:dyDescent="0.25">
      <c r="A59" s="50"/>
      <c r="B59" s="50"/>
      <c r="C59" s="50"/>
    </row>
    <row r="60" spans="1:3" x14ac:dyDescent="0.25">
      <c r="A60" s="50"/>
      <c r="B60" s="50"/>
      <c r="C60" s="50"/>
    </row>
    <row r="61" spans="1:3" x14ac:dyDescent="0.25">
      <c r="A61" s="50"/>
      <c r="B61" s="50"/>
      <c r="C61" s="50"/>
    </row>
    <row r="62" spans="1:3" x14ac:dyDescent="0.25">
      <c r="A62" s="50"/>
      <c r="B62" s="50"/>
      <c r="C62" s="50"/>
    </row>
    <row r="63" spans="1:3" x14ac:dyDescent="0.25">
      <c r="A63" s="50"/>
      <c r="B63" s="50"/>
      <c r="C63" s="50"/>
    </row>
    <row r="64" spans="1:3" x14ac:dyDescent="0.25">
      <c r="A64" s="50"/>
      <c r="B64" s="50"/>
      <c r="C64" s="50"/>
    </row>
    <row r="65" spans="1:3" x14ac:dyDescent="0.25">
      <c r="A65" s="50"/>
      <c r="B65" s="50"/>
      <c r="C65" s="50"/>
    </row>
    <row r="66" spans="1:3" x14ac:dyDescent="0.25">
      <c r="A66" s="50"/>
      <c r="B66" s="50"/>
      <c r="C66" s="50"/>
    </row>
    <row r="67" spans="1:3" x14ac:dyDescent="0.25">
      <c r="A67" s="50"/>
      <c r="B67" s="50"/>
      <c r="C67" s="50"/>
    </row>
    <row r="68" spans="1:3" x14ac:dyDescent="0.25">
      <c r="A68" s="50"/>
      <c r="B68" s="50"/>
      <c r="C68" s="50"/>
    </row>
    <row r="69" spans="1:3" x14ac:dyDescent="0.25">
      <c r="A69" s="50"/>
      <c r="B69" s="50"/>
      <c r="C69" s="50"/>
    </row>
    <row r="70" spans="1:3" x14ac:dyDescent="0.25">
      <c r="A70" s="50"/>
      <c r="B70" s="50"/>
      <c r="C70" s="50"/>
    </row>
    <row r="71" spans="1:3" x14ac:dyDescent="0.25">
      <c r="A71" s="50"/>
      <c r="B71" s="50"/>
      <c r="C71" s="50"/>
    </row>
    <row r="72" spans="1:3" x14ac:dyDescent="0.25">
      <c r="A72" s="50"/>
      <c r="B72" s="50"/>
      <c r="C72" s="50"/>
    </row>
    <row r="73" spans="1:3" x14ac:dyDescent="0.25">
      <c r="A73" s="50"/>
      <c r="B73" s="50"/>
      <c r="C73" s="50"/>
    </row>
    <row r="74" spans="1:3" x14ac:dyDescent="0.25">
      <c r="A74" s="50"/>
      <c r="B74" s="50"/>
      <c r="C74" s="50"/>
    </row>
    <row r="75" spans="1:3" x14ac:dyDescent="0.25">
      <c r="A75" s="50"/>
      <c r="B75" s="50"/>
      <c r="C75" s="50"/>
    </row>
    <row r="76" spans="1:3" x14ac:dyDescent="0.25">
      <c r="A76" s="50"/>
      <c r="B76" s="50"/>
      <c r="C76" s="50"/>
    </row>
    <row r="77" spans="1:3" x14ac:dyDescent="0.25">
      <c r="A77" s="50"/>
      <c r="B77" s="50"/>
      <c r="C77" s="50"/>
    </row>
    <row r="78" spans="1:3" x14ac:dyDescent="0.25">
      <c r="A78" s="50"/>
      <c r="B78" s="50"/>
      <c r="C78" s="50"/>
    </row>
    <row r="79" spans="1:3" x14ac:dyDescent="0.25">
      <c r="A79" s="50"/>
      <c r="B79" s="50"/>
      <c r="C79" s="50"/>
    </row>
    <row r="80" spans="1:3" x14ac:dyDescent="0.25">
      <c r="A80" s="50"/>
      <c r="B80" s="50"/>
      <c r="C80" s="50"/>
    </row>
    <row r="81" spans="1:3" x14ac:dyDescent="0.25">
      <c r="A81" s="50"/>
      <c r="B81" s="50"/>
      <c r="C81" s="50"/>
    </row>
    <row r="82" spans="1:3" x14ac:dyDescent="0.25">
      <c r="A82" s="50"/>
      <c r="B82" s="50"/>
      <c r="C82" s="50"/>
    </row>
    <row r="83" spans="1:3" x14ac:dyDescent="0.25">
      <c r="A83" s="50"/>
      <c r="B83" s="50"/>
      <c r="C83" s="50"/>
    </row>
    <row r="84" spans="1:3" x14ac:dyDescent="0.25">
      <c r="A84" s="50"/>
      <c r="B84" s="50"/>
      <c r="C84" s="50"/>
    </row>
    <row r="85" spans="1:3" x14ac:dyDescent="0.25">
      <c r="A85" s="50"/>
      <c r="B85" s="50"/>
      <c r="C85" s="50"/>
    </row>
    <row r="86" spans="1:3" x14ac:dyDescent="0.25">
      <c r="A86" s="50"/>
      <c r="B86" s="50"/>
      <c r="C86" s="50"/>
    </row>
    <row r="87" spans="1:3" x14ac:dyDescent="0.25">
      <c r="A87" s="50"/>
      <c r="B87" s="50"/>
      <c r="C87" s="50"/>
    </row>
    <row r="88" spans="1:3" x14ac:dyDescent="0.25">
      <c r="A88" s="50"/>
      <c r="B88" s="50"/>
      <c r="C88" s="50"/>
    </row>
    <row r="89" spans="1:3" x14ac:dyDescent="0.25">
      <c r="A89" s="50"/>
      <c r="B89" s="50"/>
      <c r="C89" s="50"/>
    </row>
    <row r="90" spans="1:3" x14ac:dyDescent="0.25">
      <c r="A90" s="50"/>
      <c r="B90" s="50"/>
      <c r="C90" s="50"/>
    </row>
    <row r="91" spans="1:3" x14ac:dyDescent="0.25">
      <c r="A91" s="50"/>
      <c r="B91" s="50"/>
      <c r="C91" s="50"/>
    </row>
    <row r="92" spans="1:3" x14ac:dyDescent="0.25">
      <c r="A92" s="50"/>
      <c r="B92" s="50"/>
      <c r="C92" s="50"/>
    </row>
    <row r="93" spans="1:3" x14ac:dyDescent="0.25">
      <c r="A93" s="50"/>
      <c r="B93" s="50"/>
      <c r="C93" s="50"/>
    </row>
    <row r="94" spans="1:3" x14ac:dyDescent="0.25">
      <c r="A94" s="50"/>
      <c r="B94" s="50"/>
      <c r="C94" s="50"/>
    </row>
    <row r="95" spans="1:3" x14ac:dyDescent="0.25">
      <c r="A95" s="50"/>
      <c r="B95" s="50"/>
      <c r="C95" s="50"/>
    </row>
    <row r="96" spans="1:3" x14ac:dyDescent="0.25">
      <c r="A96" s="50"/>
      <c r="B96" s="50"/>
      <c r="C96" s="50"/>
    </row>
    <row r="97" spans="1:3" x14ac:dyDescent="0.25">
      <c r="A97" s="50"/>
      <c r="B97" s="50"/>
      <c r="C97" s="50"/>
    </row>
    <row r="98" spans="1:3" x14ac:dyDescent="0.25">
      <c r="A98" s="50"/>
      <c r="B98" s="50"/>
      <c r="C98" s="50"/>
    </row>
    <row r="99" spans="1:3" x14ac:dyDescent="0.25">
      <c r="A99" s="50"/>
      <c r="B99" s="50"/>
      <c r="C99" s="50"/>
    </row>
    <row r="100" spans="1:3" x14ac:dyDescent="0.25">
      <c r="A100" s="50"/>
      <c r="B100" s="50"/>
      <c r="C100" s="50"/>
    </row>
    <row r="101" spans="1:3" x14ac:dyDescent="0.25">
      <c r="A101" s="50"/>
      <c r="B101" s="50"/>
      <c r="C101" s="50"/>
    </row>
    <row r="102" spans="1:3" x14ac:dyDescent="0.25">
      <c r="A102" s="50"/>
      <c r="B102" s="50"/>
      <c r="C102" s="50"/>
    </row>
    <row r="103" spans="1:3" x14ac:dyDescent="0.25">
      <c r="A103" s="50"/>
      <c r="B103" s="50"/>
      <c r="C103" s="50"/>
    </row>
    <row r="104" spans="1:3" x14ac:dyDescent="0.25">
      <c r="A104" s="50"/>
      <c r="B104" s="50"/>
      <c r="C104" s="50"/>
    </row>
    <row r="105" spans="1:3" x14ac:dyDescent="0.25">
      <c r="A105" s="50"/>
      <c r="B105" s="50"/>
      <c r="C105" s="50"/>
    </row>
    <row r="106" spans="1:3" x14ac:dyDescent="0.25">
      <c r="A106" s="50"/>
      <c r="B106" s="50"/>
      <c r="C106" s="50"/>
    </row>
    <row r="107" spans="1:3" x14ac:dyDescent="0.25">
      <c r="A107" s="50"/>
      <c r="B107" s="50"/>
      <c r="C107" s="50"/>
    </row>
    <row r="108" spans="1:3" x14ac:dyDescent="0.25">
      <c r="A108" s="50"/>
      <c r="B108" s="50"/>
      <c r="C108" s="50"/>
    </row>
    <row r="109" spans="1:3" x14ac:dyDescent="0.25">
      <c r="A109" s="50"/>
      <c r="B109" s="50"/>
      <c r="C109" s="50"/>
    </row>
    <row r="110" spans="1:3" x14ac:dyDescent="0.25">
      <c r="A110" s="50"/>
      <c r="B110" s="50"/>
      <c r="C110" s="50"/>
    </row>
    <row r="111" spans="1:3" x14ac:dyDescent="0.25">
      <c r="A111" s="50"/>
      <c r="B111" s="50"/>
      <c r="C111" s="50"/>
    </row>
    <row r="112" spans="1:3" x14ac:dyDescent="0.25">
      <c r="A112" s="50"/>
      <c r="B112" s="50"/>
      <c r="C112" s="50"/>
    </row>
    <row r="113" spans="1:3" x14ac:dyDescent="0.25">
      <c r="A113" s="50"/>
      <c r="B113" s="50"/>
      <c r="C113" s="50"/>
    </row>
    <row r="114" spans="1:3" x14ac:dyDescent="0.25">
      <c r="A114" s="50"/>
      <c r="B114" s="50"/>
      <c r="C114" s="50"/>
    </row>
    <row r="115" spans="1:3" x14ac:dyDescent="0.25">
      <c r="A115" s="50"/>
      <c r="B115" s="50"/>
      <c r="C115" s="50"/>
    </row>
    <row r="116" spans="1:3" x14ac:dyDescent="0.25">
      <c r="A116" s="50"/>
      <c r="B116" s="50"/>
      <c r="C116" s="50"/>
    </row>
    <row r="117" spans="1:3" x14ac:dyDescent="0.25">
      <c r="A117" s="50"/>
      <c r="B117" s="50"/>
      <c r="C117" s="50"/>
    </row>
    <row r="118" spans="1:3" x14ac:dyDescent="0.25">
      <c r="A118" s="50"/>
      <c r="B118" s="50"/>
      <c r="C118" s="50"/>
    </row>
    <row r="119" spans="1:3" x14ac:dyDescent="0.25">
      <c r="A119" s="50"/>
      <c r="B119" s="50"/>
      <c r="C119" s="50"/>
    </row>
    <row r="120" spans="1:3" x14ac:dyDescent="0.25">
      <c r="A120" s="50"/>
      <c r="B120" s="50"/>
      <c r="C120" s="50"/>
    </row>
    <row r="121" spans="1:3" x14ac:dyDescent="0.25">
      <c r="A121" s="50"/>
      <c r="B121" s="50"/>
      <c r="C121" s="50"/>
    </row>
    <row r="122" spans="1:3" x14ac:dyDescent="0.25">
      <c r="A122" s="50"/>
      <c r="B122" s="50"/>
      <c r="C122" s="50"/>
    </row>
    <row r="123" spans="1:3" x14ac:dyDescent="0.25">
      <c r="A123" s="50"/>
      <c r="B123" s="50"/>
      <c r="C123" s="50"/>
    </row>
    <row r="124" spans="1:3" x14ac:dyDescent="0.25">
      <c r="A124" s="50"/>
      <c r="B124" s="50"/>
      <c r="C124" s="50"/>
    </row>
    <row r="125" spans="1:3" x14ac:dyDescent="0.25">
      <c r="A125" s="50"/>
      <c r="B125" s="50"/>
      <c r="C125" s="50"/>
    </row>
    <row r="126" spans="1:3" x14ac:dyDescent="0.25">
      <c r="A126" s="50"/>
      <c r="B126" s="50"/>
      <c r="C126" s="50"/>
    </row>
    <row r="127" spans="1:3" x14ac:dyDescent="0.25">
      <c r="A127" s="50"/>
      <c r="B127" s="50"/>
      <c r="C127" s="50"/>
    </row>
    <row r="128" spans="1:3" x14ac:dyDescent="0.25">
      <c r="A128" s="50"/>
      <c r="B128" s="50"/>
      <c r="C128" s="50"/>
    </row>
    <row r="129" spans="1:3" x14ac:dyDescent="0.25">
      <c r="A129" s="50"/>
      <c r="B129" s="50"/>
      <c r="C129" s="50"/>
    </row>
    <row r="130" spans="1:3" x14ac:dyDescent="0.25">
      <c r="A130" s="50"/>
      <c r="B130" s="50"/>
      <c r="C130" s="50"/>
    </row>
    <row r="131" spans="1:3" x14ac:dyDescent="0.25">
      <c r="A131" s="50"/>
      <c r="B131" s="50"/>
      <c r="C131" s="50"/>
    </row>
    <row r="132" spans="1:3" x14ac:dyDescent="0.25">
      <c r="A132" s="50"/>
      <c r="B132" s="50"/>
      <c r="C132" s="50"/>
    </row>
    <row r="133" spans="1:3" x14ac:dyDescent="0.25">
      <c r="A133" s="50"/>
      <c r="B133" s="50"/>
      <c r="C133" s="50"/>
    </row>
    <row r="134" spans="1:3" x14ac:dyDescent="0.25">
      <c r="A134" s="50"/>
      <c r="B134" s="50"/>
      <c r="C134" s="50"/>
    </row>
    <row r="135" spans="1:3" x14ac:dyDescent="0.25">
      <c r="A135" s="50"/>
      <c r="B135" s="50"/>
      <c r="C135" s="50"/>
    </row>
    <row r="136" spans="1:3" x14ac:dyDescent="0.25">
      <c r="A136" s="50"/>
      <c r="B136" s="50"/>
      <c r="C136" s="50"/>
    </row>
    <row r="137" spans="1:3" x14ac:dyDescent="0.25">
      <c r="A137" s="50"/>
      <c r="B137" s="50"/>
      <c r="C137" s="50"/>
    </row>
    <row r="138" spans="1:3" x14ac:dyDescent="0.25">
      <c r="A138" s="50"/>
      <c r="B138" s="50"/>
      <c r="C138" s="50"/>
    </row>
    <row r="139" spans="1:3" x14ac:dyDescent="0.25">
      <c r="A139" s="50"/>
      <c r="B139" s="50"/>
      <c r="C139" s="50"/>
    </row>
    <row r="140" spans="1:3" x14ac:dyDescent="0.25">
      <c r="A140" s="50"/>
      <c r="B140" s="50"/>
      <c r="C140" s="50"/>
    </row>
    <row r="141" spans="1:3" x14ac:dyDescent="0.25">
      <c r="A141" s="50"/>
      <c r="B141" s="50"/>
      <c r="C141" s="50"/>
    </row>
    <row r="142" spans="1:3" x14ac:dyDescent="0.25">
      <c r="A142" s="50"/>
      <c r="B142" s="50"/>
      <c r="C142" s="50"/>
    </row>
    <row r="143" spans="1:3" x14ac:dyDescent="0.25">
      <c r="A143" s="50"/>
      <c r="B143" s="50"/>
      <c r="C143" s="50"/>
    </row>
    <row r="144" spans="1:3" x14ac:dyDescent="0.25">
      <c r="A144" s="50"/>
      <c r="B144" s="50"/>
      <c r="C144" s="50"/>
    </row>
    <row r="145" spans="1:3" x14ac:dyDescent="0.25">
      <c r="A145" s="50"/>
      <c r="B145" s="50"/>
      <c r="C145" s="50"/>
    </row>
    <row r="146" spans="1:3" x14ac:dyDescent="0.25">
      <c r="A146" s="50"/>
      <c r="B146" s="50"/>
      <c r="C146" s="50"/>
    </row>
    <row r="147" spans="1:3" x14ac:dyDescent="0.25">
      <c r="A147" s="50"/>
      <c r="B147" s="50"/>
      <c r="C147" s="50"/>
    </row>
    <row r="148" spans="1:3" x14ac:dyDescent="0.25">
      <c r="A148" s="50"/>
      <c r="B148" s="50"/>
      <c r="C148" s="50"/>
    </row>
    <row r="149" spans="1:3" x14ac:dyDescent="0.25">
      <c r="A149" s="50"/>
      <c r="B149" s="50"/>
      <c r="C149" s="50"/>
    </row>
    <row r="150" spans="1:3" x14ac:dyDescent="0.25">
      <c r="A150" s="50"/>
      <c r="B150" s="50"/>
      <c r="C150" s="50"/>
    </row>
    <row r="151" spans="1:3" x14ac:dyDescent="0.25">
      <c r="A151" s="50"/>
      <c r="B151" s="50"/>
      <c r="C151" s="50"/>
    </row>
    <row r="152" spans="1:3" x14ac:dyDescent="0.25">
      <c r="A152" s="50"/>
      <c r="B152" s="50"/>
      <c r="C152" s="50"/>
    </row>
    <row r="153" spans="1:3" x14ac:dyDescent="0.25">
      <c r="A153" s="50"/>
      <c r="B153" s="50"/>
      <c r="C153" s="50"/>
    </row>
    <row r="154" spans="1:3" x14ac:dyDescent="0.25">
      <c r="A154" s="50"/>
      <c r="B154" s="50"/>
      <c r="C154" s="50"/>
    </row>
    <row r="155" spans="1:3" x14ac:dyDescent="0.25">
      <c r="A155" s="50"/>
      <c r="B155" s="50"/>
      <c r="C155" s="50"/>
    </row>
    <row r="156" spans="1:3" x14ac:dyDescent="0.25">
      <c r="A156" s="50"/>
      <c r="B156" s="50"/>
      <c r="C156" s="50"/>
    </row>
    <row r="157" spans="1:3" x14ac:dyDescent="0.25">
      <c r="A157" s="50"/>
      <c r="B157" s="50"/>
      <c r="C157" s="50"/>
    </row>
    <row r="158" spans="1:3" x14ac:dyDescent="0.25">
      <c r="A158" s="50"/>
      <c r="B158" s="50"/>
      <c r="C158" s="50"/>
    </row>
    <row r="159" spans="1:3" x14ac:dyDescent="0.25">
      <c r="A159" s="50"/>
      <c r="B159" s="50"/>
      <c r="C159" s="50"/>
    </row>
    <row r="160" spans="1:3" x14ac:dyDescent="0.25">
      <c r="A160" s="50"/>
      <c r="B160" s="50"/>
      <c r="C160" s="50"/>
    </row>
    <row r="161" spans="1:3" x14ac:dyDescent="0.25">
      <c r="A161" s="50"/>
      <c r="B161" s="50"/>
      <c r="C161" s="50"/>
    </row>
    <row r="162" spans="1:3" x14ac:dyDescent="0.25">
      <c r="A162" s="50"/>
      <c r="B162" s="50"/>
      <c r="C162" s="50"/>
    </row>
    <row r="163" spans="1:3" x14ac:dyDescent="0.25">
      <c r="A163" s="50"/>
      <c r="B163" s="50"/>
      <c r="C163" s="50"/>
    </row>
    <row r="164" spans="1:3" x14ac:dyDescent="0.25">
      <c r="A164" s="50"/>
      <c r="B164" s="50"/>
      <c r="C164" s="50"/>
    </row>
    <row r="165" spans="1:3" x14ac:dyDescent="0.25">
      <c r="A165" s="50"/>
      <c r="B165" s="50"/>
      <c r="C165" s="50"/>
    </row>
    <row r="166" spans="1:3" x14ac:dyDescent="0.25">
      <c r="A166" s="50"/>
      <c r="B166" s="50"/>
      <c r="C166" s="50"/>
    </row>
    <row r="167" spans="1:3" x14ac:dyDescent="0.25">
      <c r="A167" s="50"/>
      <c r="B167" s="50"/>
      <c r="C167" s="50"/>
    </row>
    <row r="168" spans="1:3" x14ac:dyDescent="0.25">
      <c r="A168" s="50"/>
      <c r="B168" s="50"/>
      <c r="C168" s="50"/>
    </row>
    <row r="169" spans="1:3" x14ac:dyDescent="0.25">
      <c r="A169" s="50"/>
      <c r="B169" s="50"/>
      <c r="C169" s="50"/>
    </row>
    <row r="170" spans="1:3" x14ac:dyDescent="0.25">
      <c r="A170" s="50"/>
      <c r="B170" s="50"/>
      <c r="C170" s="50"/>
    </row>
    <row r="171" spans="1:3" x14ac:dyDescent="0.25">
      <c r="A171" s="50"/>
      <c r="B171" s="50"/>
      <c r="C171" s="50"/>
    </row>
    <row r="172" spans="1:3" x14ac:dyDescent="0.25">
      <c r="A172" s="50"/>
      <c r="B172" s="50"/>
      <c r="C172" s="50"/>
    </row>
    <row r="173" spans="1:3" x14ac:dyDescent="0.25">
      <c r="A173" s="50"/>
      <c r="B173" s="50"/>
      <c r="C173" s="50"/>
    </row>
    <row r="174" spans="1:3" x14ac:dyDescent="0.25">
      <c r="A174" s="50"/>
      <c r="B174" s="50"/>
      <c r="C174" s="50"/>
    </row>
    <row r="175" spans="1:3" x14ac:dyDescent="0.25">
      <c r="A175" s="50"/>
      <c r="B175" s="50"/>
      <c r="C175" s="50"/>
    </row>
    <row r="176" spans="1:3" x14ac:dyDescent="0.25">
      <c r="A176" s="50"/>
      <c r="B176" s="50"/>
      <c r="C176" s="50"/>
    </row>
    <row r="177" spans="1:3" x14ac:dyDescent="0.25">
      <c r="A177" s="50"/>
      <c r="B177" s="50"/>
      <c r="C177" s="50"/>
    </row>
    <row r="178" spans="1:3" x14ac:dyDescent="0.25">
      <c r="A178" s="50"/>
      <c r="B178" s="50"/>
      <c r="C178" s="50"/>
    </row>
    <row r="179" spans="1:3" x14ac:dyDescent="0.25">
      <c r="A179" s="50"/>
      <c r="B179" s="50"/>
      <c r="C179" s="50"/>
    </row>
    <row r="180" spans="1:3" x14ac:dyDescent="0.25">
      <c r="A180" s="50"/>
      <c r="B180" s="50"/>
      <c r="C180" s="50"/>
    </row>
    <row r="181" spans="1:3" x14ac:dyDescent="0.25">
      <c r="A181" s="50"/>
      <c r="B181" s="50"/>
      <c r="C181" s="50"/>
    </row>
    <row r="182" spans="1:3" x14ac:dyDescent="0.25">
      <c r="A182" s="50"/>
      <c r="B182" s="50"/>
      <c r="C182" s="50"/>
    </row>
    <row r="183" spans="1:3" x14ac:dyDescent="0.25">
      <c r="A183" s="50"/>
      <c r="B183" s="50"/>
      <c r="C183" s="50"/>
    </row>
    <row r="184" spans="1:3" x14ac:dyDescent="0.25">
      <c r="A184" s="50"/>
      <c r="B184" s="50"/>
      <c r="C184" s="50"/>
    </row>
    <row r="185" spans="1:3" x14ac:dyDescent="0.25">
      <c r="A185" s="50"/>
      <c r="B185" s="50"/>
      <c r="C185" s="50"/>
    </row>
    <row r="186" spans="1:3" x14ac:dyDescent="0.25">
      <c r="A186" s="50"/>
      <c r="B186" s="50"/>
      <c r="C186" s="50"/>
    </row>
    <row r="187" spans="1:3" x14ac:dyDescent="0.25">
      <c r="A187" s="50"/>
      <c r="B187" s="50"/>
      <c r="C187" s="50"/>
    </row>
    <row r="188" spans="1:3" x14ac:dyDescent="0.25">
      <c r="A188" s="50"/>
      <c r="B188" s="50"/>
      <c r="C188" s="50"/>
    </row>
    <row r="189" spans="1:3" x14ac:dyDescent="0.25">
      <c r="A189" s="50"/>
      <c r="B189" s="50"/>
      <c r="C189" s="50"/>
    </row>
    <row r="190" spans="1:3" x14ac:dyDescent="0.25">
      <c r="A190" s="50"/>
      <c r="B190" s="50"/>
      <c r="C190" s="50"/>
    </row>
    <row r="191" spans="1:3" x14ac:dyDescent="0.25">
      <c r="A191" s="50"/>
      <c r="B191" s="50"/>
      <c r="C191" s="50"/>
    </row>
    <row r="192" spans="1:3" x14ac:dyDescent="0.25">
      <c r="A192" s="50"/>
      <c r="B192" s="50"/>
      <c r="C192" s="50"/>
    </row>
    <row r="193" spans="1:3" x14ac:dyDescent="0.25">
      <c r="A193" s="50"/>
      <c r="B193" s="50"/>
      <c r="C193" s="50"/>
    </row>
    <row r="194" spans="1:3" x14ac:dyDescent="0.25">
      <c r="A194" s="50"/>
      <c r="B194" s="50"/>
      <c r="C194" s="50"/>
    </row>
    <row r="195" spans="1:3" x14ac:dyDescent="0.25">
      <c r="A195" s="50"/>
      <c r="B195" s="50"/>
      <c r="C195" s="50"/>
    </row>
    <row r="196" spans="1:3" x14ac:dyDescent="0.25">
      <c r="A196" s="50"/>
      <c r="B196" s="50"/>
      <c r="C196" s="50"/>
    </row>
    <row r="197" spans="1:3" x14ac:dyDescent="0.25">
      <c r="A197" s="50"/>
      <c r="B197" s="50"/>
      <c r="C197" s="50"/>
    </row>
    <row r="198" spans="1:3" x14ac:dyDescent="0.25">
      <c r="A198" s="50"/>
      <c r="B198" s="50"/>
      <c r="C198" s="50"/>
    </row>
    <row r="199" spans="1:3" x14ac:dyDescent="0.25">
      <c r="A199" s="50"/>
      <c r="B199" s="50"/>
      <c r="C199" s="50"/>
    </row>
    <row r="200" spans="1:3" x14ac:dyDescent="0.25">
      <c r="A200" s="50"/>
      <c r="B200" s="50"/>
      <c r="C200" s="50"/>
    </row>
    <row r="201" spans="1:3" x14ac:dyDescent="0.25">
      <c r="A201" s="50"/>
      <c r="B201" s="50"/>
      <c r="C201" s="50"/>
    </row>
    <row r="202" spans="1:3" x14ac:dyDescent="0.25">
      <c r="A202" s="50"/>
      <c r="B202" s="50"/>
      <c r="C202" s="50"/>
    </row>
    <row r="203" spans="1:3" x14ac:dyDescent="0.25">
      <c r="A203" s="50"/>
      <c r="B203" s="50"/>
      <c r="C203" s="50"/>
    </row>
    <row r="204" spans="1:3" x14ac:dyDescent="0.25">
      <c r="A204" s="50"/>
      <c r="B204" s="50"/>
      <c r="C204" s="50"/>
    </row>
    <row r="205" spans="1:3" x14ac:dyDescent="0.25">
      <c r="A205" s="50"/>
      <c r="B205" s="50"/>
      <c r="C205" s="50"/>
    </row>
    <row r="206" spans="1:3" x14ac:dyDescent="0.25">
      <c r="A206" s="50"/>
      <c r="B206" s="50"/>
      <c r="C206" s="50"/>
    </row>
    <row r="207" spans="1:3" x14ac:dyDescent="0.25">
      <c r="A207" s="50"/>
      <c r="B207" s="50"/>
      <c r="C207" s="50"/>
    </row>
    <row r="208" spans="1:3" x14ac:dyDescent="0.25">
      <c r="A208" s="50"/>
      <c r="B208" s="50"/>
      <c r="C208" s="50"/>
    </row>
    <row r="209" spans="1:3" x14ac:dyDescent="0.25">
      <c r="A209" s="50"/>
      <c r="B209" s="50"/>
      <c r="C209" s="50"/>
    </row>
    <row r="210" spans="1:3" x14ac:dyDescent="0.25">
      <c r="A210" s="50"/>
      <c r="B210" s="50"/>
      <c r="C210" s="50"/>
    </row>
    <row r="211" spans="1:3" x14ac:dyDescent="0.25">
      <c r="A211" s="50"/>
      <c r="B211" s="50"/>
      <c r="C211" s="50"/>
    </row>
    <row r="212" spans="1:3" x14ac:dyDescent="0.25">
      <c r="A212" s="50"/>
      <c r="B212" s="50"/>
      <c r="C212" s="50"/>
    </row>
    <row r="213" spans="1:3" x14ac:dyDescent="0.25">
      <c r="A213" s="50"/>
      <c r="B213" s="50"/>
      <c r="C213" s="50"/>
    </row>
    <row r="214" spans="1:3" x14ac:dyDescent="0.25">
      <c r="A214" s="50"/>
      <c r="B214" s="50"/>
      <c r="C214" s="50"/>
    </row>
    <row r="215" spans="1:3" x14ac:dyDescent="0.25">
      <c r="A215" s="50"/>
      <c r="B215" s="50"/>
      <c r="C215" s="50"/>
    </row>
    <row r="216" spans="1:3" x14ac:dyDescent="0.25">
      <c r="A216" s="50"/>
      <c r="B216" s="50"/>
      <c r="C216" s="50"/>
    </row>
    <row r="217" spans="1:3" x14ac:dyDescent="0.25">
      <c r="A217" s="50"/>
      <c r="B217" s="50"/>
      <c r="C217" s="50"/>
    </row>
    <row r="218" spans="1:3" x14ac:dyDescent="0.25">
      <c r="A218" s="50"/>
      <c r="B218" s="50"/>
      <c r="C218" s="50"/>
    </row>
    <row r="219" spans="1:3" x14ac:dyDescent="0.25">
      <c r="A219" s="50"/>
      <c r="B219" s="50"/>
      <c r="C219" s="50"/>
    </row>
    <row r="220" spans="1:3" x14ac:dyDescent="0.25">
      <c r="A220" s="50"/>
      <c r="B220" s="50"/>
      <c r="C220" s="50"/>
    </row>
    <row r="221" spans="1:3" x14ac:dyDescent="0.25">
      <c r="A221" s="50"/>
      <c r="B221" s="50"/>
      <c r="C221" s="50"/>
    </row>
    <row r="222" spans="1:3" x14ac:dyDescent="0.25">
      <c r="A222" s="50"/>
      <c r="B222" s="50"/>
      <c r="C222" s="50"/>
    </row>
    <row r="223" spans="1:3" x14ac:dyDescent="0.25">
      <c r="A223" s="50"/>
      <c r="B223" s="50"/>
      <c r="C223" s="50"/>
    </row>
    <row r="224" spans="1:3" x14ac:dyDescent="0.25">
      <c r="A224" s="50"/>
      <c r="B224" s="50"/>
      <c r="C224" s="50"/>
    </row>
    <row r="225" spans="1:3" x14ac:dyDescent="0.25">
      <c r="A225" s="50"/>
      <c r="B225" s="50"/>
      <c r="C225" s="50"/>
    </row>
    <row r="226" spans="1:3" x14ac:dyDescent="0.25">
      <c r="A226" s="50"/>
      <c r="B226" s="50"/>
      <c r="C226" s="50"/>
    </row>
    <row r="227" spans="1:3" x14ac:dyDescent="0.25">
      <c r="A227" s="50"/>
      <c r="B227" s="50"/>
      <c r="C227" s="50"/>
    </row>
    <row r="228" spans="1:3" x14ac:dyDescent="0.25">
      <c r="A228" s="50"/>
      <c r="B228" s="50"/>
      <c r="C228" s="50"/>
    </row>
    <row r="229" spans="1:3" x14ac:dyDescent="0.25">
      <c r="A229" s="50"/>
      <c r="B229" s="50"/>
      <c r="C229" s="50"/>
    </row>
    <row r="230" spans="1:3" x14ac:dyDescent="0.25">
      <c r="A230" s="50"/>
      <c r="B230" s="50"/>
      <c r="C230" s="50"/>
    </row>
    <row r="231" spans="1:3" x14ac:dyDescent="0.25">
      <c r="A231" s="50"/>
      <c r="B231" s="50"/>
      <c r="C231" s="50"/>
    </row>
    <row r="232" spans="1:3" x14ac:dyDescent="0.25">
      <c r="A232" s="50"/>
      <c r="B232" s="50"/>
      <c r="C232" s="50"/>
    </row>
    <row r="233" spans="1:3" x14ac:dyDescent="0.25">
      <c r="A233" s="50"/>
      <c r="B233" s="50"/>
      <c r="C233" s="50"/>
    </row>
    <row r="234" spans="1:3" x14ac:dyDescent="0.25">
      <c r="A234" s="50"/>
      <c r="B234" s="50"/>
      <c r="C234" s="50"/>
    </row>
    <row r="235" spans="1:3" x14ac:dyDescent="0.25">
      <c r="A235" s="50"/>
      <c r="B235" s="50"/>
      <c r="C235" s="50"/>
    </row>
    <row r="236" spans="1:3" x14ac:dyDescent="0.25">
      <c r="A236" s="50"/>
      <c r="B236" s="50"/>
      <c r="C236" s="50"/>
    </row>
    <row r="237" spans="1:3" x14ac:dyDescent="0.25">
      <c r="A237" s="50"/>
      <c r="B237" s="50"/>
      <c r="C237" s="50"/>
    </row>
    <row r="238" spans="1:3" x14ac:dyDescent="0.25">
      <c r="A238" s="50"/>
      <c r="B238" s="50"/>
      <c r="C238" s="50"/>
    </row>
    <row r="239" spans="1:3" x14ac:dyDescent="0.25">
      <c r="A239" s="50"/>
      <c r="B239" s="50"/>
      <c r="C239" s="50"/>
    </row>
    <row r="240" spans="1:3" x14ac:dyDescent="0.25">
      <c r="A240" s="50"/>
      <c r="B240" s="50"/>
      <c r="C240" s="50"/>
    </row>
    <row r="241" spans="1:3" x14ac:dyDescent="0.25">
      <c r="A241" s="50"/>
      <c r="B241" s="50"/>
      <c r="C241" s="50"/>
    </row>
    <row r="242" spans="1:3" x14ac:dyDescent="0.25">
      <c r="A242" s="50"/>
      <c r="B242" s="50"/>
      <c r="C242" s="50"/>
    </row>
    <row r="243" spans="1:3" x14ac:dyDescent="0.25">
      <c r="A243" s="50"/>
      <c r="B243" s="50"/>
      <c r="C243" s="50"/>
    </row>
    <row r="244" spans="1:3" x14ac:dyDescent="0.25">
      <c r="A244" s="50"/>
      <c r="B244" s="50"/>
      <c r="C244" s="50"/>
    </row>
    <row r="245" spans="1:3" x14ac:dyDescent="0.25">
      <c r="A245" s="50"/>
      <c r="B245" s="50"/>
      <c r="C245" s="50"/>
    </row>
    <row r="246" spans="1:3" x14ac:dyDescent="0.25">
      <c r="A246" s="50"/>
      <c r="B246" s="50"/>
      <c r="C246" s="50"/>
    </row>
    <row r="247" spans="1:3" x14ac:dyDescent="0.25">
      <c r="A247" s="50"/>
      <c r="B247" s="50"/>
      <c r="C247" s="50"/>
    </row>
    <row r="248" spans="1:3" x14ac:dyDescent="0.25">
      <c r="A248" s="50"/>
      <c r="B248" s="50"/>
      <c r="C248" s="50"/>
    </row>
    <row r="249" spans="1:3" x14ac:dyDescent="0.25">
      <c r="A249" s="50"/>
      <c r="B249" s="50"/>
      <c r="C249" s="50"/>
    </row>
    <row r="250" spans="1:3" x14ac:dyDescent="0.25">
      <c r="A250" s="50"/>
      <c r="B250" s="50"/>
      <c r="C250" s="50"/>
    </row>
    <row r="251" spans="1:3" x14ac:dyDescent="0.25">
      <c r="A251" s="50"/>
      <c r="B251" s="50"/>
      <c r="C251" s="50"/>
    </row>
    <row r="252" spans="1:3" x14ac:dyDescent="0.25">
      <c r="A252" s="50"/>
      <c r="B252" s="50"/>
      <c r="C252" s="50"/>
    </row>
    <row r="253" spans="1:3" x14ac:dyDescent="0.25">
      <c r="A253" s="50"/>
      <c r="B253" s="50"/>
      <c r="C253" s="50"/>
    </row>
    <row r="254" spans="1:3" x14ac:dyDescent="0.25">
      <c r="A254" s="50"/>
      <c r="B254" s="50"/>
      <c r="C254" s="50"/>
    </row>
    <row r="255" spans="1:3" x14ac:dyDescent="0.25">
      <c r="A255" s="50"/>
      <c r="B255" s="50"/>
      <c r="C255" s="50"/>
    </row>
    <row r="256" spans="1:3" x14ac:dyDescent="0.25">
      <c r="A256" s="50"/>
      <c r="B256" s="50"/>
      <c r="C256" s="50"/>
    </row>
    <row r="257" spans="1:3" x14ac:dyDescent="0.25">
      <c r="A257" s="50"/>
      <c r="B257" s="50"/>
      <c r="C257" s="50"/>
    </row>
    <row r="258" spans="1:3" x14ac:dyDescent="0.25">
      <c r="A258" s="50"/>
      <c r="B258" s="50"/>
      <c r="C258" s="50"/>
    </row>
    <row r="259" spans="1:3" x14ac:dyDescent="0.25">
      <c r="A259" s="50"/>
      <c r="B259" s="50"/>
      <c r="C259" s="50"/>
    </row>
    <row r="260" spans="1:3" x14ac:dyDescent="0.25">
      <c r="A260" s="50"/>
      <c r="B260" s="50"/>
      <c r="C260" s="50"/>
    </row>
    <row r="261" spans="1:3" x14ac:dyDescent="0.25">
      <c r="A261" s="50"/>
      <c r="B261" s="50"/>
      <c r="C261" s="50"/>
    </row>
    <row r="262" spans="1:3" x14ac:dyDescent="0.25">
      <c r="A262" s="50"/>
      <c r="B262" s="50"/>
      <c r="C262" s="50"/>
    </row>
    <row r="263" spans="1:3" x14ac:dyDescent="0.25">
      <c r="A263" s="50"/>
      <c r="B263" s="50"/>
      <c r="C263" s="50"/>
    </row>
    <row r="264" spans="1:3" x14ac:dyDescent="0.25">
      <c r="A264" s="50"/>
      <c r="B264" s="50"/>
      <c r="C264" s="50"/>
    </row>
    <row r="265" spans="1:3" x14ac:dyDescent="0.25">
      <c r="A265" s="50"/>
      <c r="B265" s="50"/>
      <c r="C265" s="50"/>
    </row>
    <row r="266" spans="1:3" x14ac:dyDescent="0.25">
      <c r="A266" s="50"/>
      <c r="B266" s="50"/>
      <c r="C266" s="50"/>
    </row>
    <row r="267" spans="1:3" x14ac:dyDescent="0.25">
      <c r="A267" s="50"/>
      <c r="B267" s="50"/>
      <c r="C267" s="50"/>
    </row>
    <row r="268" spans="1:3" x14ac:dyDescent="0.25">
      <c r="A268" s="50"/>
      <c r="B268" s="50"/>
      <c r="C268" s="50"/>
    </row>
    <row r="269" spans="1:3" x14ac:dyDescent="0.25">
      <c r="A269" s="50"/>
      <c r="B269" s="50"/>
      <c r="C269" s="50"/>
    </row>
    <row r="270" spans="1:3" x14ac:dyDescent="0.25">
      <c r="A270" s="50"/>
      <c r="B270" s="50"/>
      <c r="C270" s="50"/>
    </row>
    <row r="271" spans="1:3" x14ac:dyDescent="0.25">
      <c r="A271" s="50"/>
      <c r="B271" s="50"/>
      <c r="C271" s="50"/>
    </row>
    <row r="272" spans="1:3" x14ac:dyDescent="0.25">
      <c r="A272" s="50"/>
      <c r="B272" s="50"/>
      <c r="C272" s="50"/>
    </row>
    <row r="273" spans="1:3" x14ac:dyDescent="0.25">
      <c r="A273" s="50"/>
      <c r="B273" s="50"/>
      <c r="C273" s="50"/>
    </row>
    <row r="274" spans="1:3" x14ac:dyDescent="0.25">
      <c r="A274" s="50"/>
      <c r="B274" s="50"/>
      <c r="C274" s="50"/>
    </row>
    <row r="275" spans="1:3" x14ac:dyDescent="0.25">
      <c r="A275" s="50"/>
      <c r="B275" s="50"/>
      <c r="C275" s="50"/>
    </row>
    <row r="276" spans="1:3" x14ac:dyDescent="0.25">
      <c r="A276" s="50"/>
      <c r="B276" s="50"/>
      <c r="C276" s="50"/>
    </row>
    <row r="277" spans="1:3" x14ac:dyDescent="0.25">
      <c r="A277" s="50"/>
      <c r="B277" s="50"/>
      <c r="C277" s="50"/>
    </row>
    <row r="278" spans="1:3" x14ac:dyDescent="0.25">
      <c r="A278" s="50"/>
      <c r="B278" s="50"/>
      <c r="C278" s="50"/>
    </row>
    <row r="279" spans="1:3" x14ac:dyDescent="0.25">
      <c r="A279" s="50"/>
      <c r="B279" s="50"/>
      <c r="C279" s="50"/>
    </row>
    <row r="280" spans="1:3" x14ac:dyDescent="0.25">
      <c r="A280" s="50"/>
      <c r="B280" s="50"/>
      <c r="C280" s="50"/>
    </row>
    <row r="281" spans="1:3" x14ac:dyDescent="0.25">
      <c r="A281" s="50"/>
      <c r="B281" s="50"/>
      <c r="C281" s="50"/>
    </row>
    <row r="282" spans="1:3" x14ac:dyDescent="0.25">
      <c r="A282" s="50"/>
      <c r="B282" s="50"/>
      <c r="C282" s="50"/>
    </row>
    <row r="283" spans="1:3" x14ac:dyDescent="0.25">
      <c r="A283" s="50"/>
      <c r="B283" s="50"/>
      <c r="C283" s="50"/>
    </row>
    <row r="284" spans="1:3" x14ac:dyDescent="0.25">
      <c r="A284" s="50"/>
      <c r="B284" s="50"/>
      <c r="C284" s="50"/>
    </row>
    <row r="285" spans="1:3" x14ac:dyDescent="0.25">
      <c r="A285" s="50"/>
      <c r="B285" s="50"/>
      <c r="C285" s="50"/>
    </row>
    <row r="286" spans="1:3" x14ac:dyDescent="0.25">
      <c r="A286" s="50"/>
      <c r="B286" s="50"/>
      <c r="C286" s="50"/>
    </row>
    <row r="287" spans="1:3" x14ac:dyDescent="0.25">
      <c r="A287" s="50"/>
      <c r="B287" s="50"/>
      <c r="C287" s="50"/>
    </row>
    <row r="288" spans="1:3" x14ac:dyDescent="0.25">
      <c r="A288" s="50"/>
      <c r="B288" s="50"/>
      <c r="C288" s="50"/>
    </row>
    <row r="289" spans="1:3" x14ac:dyDescent="0.25">
      <c r="A289" s="50"/>
      <c r="B289" s="50"/>
      <c r="C289" s="50"/>
    </row>
    <row r="290" spans="1:3" x14ac:dyDescent="0.25">
      <c r="A290" s="50"/>
      <c r="B290" s="50"/>
      <c r="C290" s="50"/>
    </row>
    <row r="291" spans="1:3" x14ac:dyDescent="0.25">
      <c r="A291" s="50"/>
      <c r="B291" s="50"/>
      <c r="C291" s="50"/>
    </row>
    <row r="292" spans="1:3" x14ac:dyDescent="0.25">
      <c r="A292" s="50"/>
      <c r="B292" s="50"/>
      <c r="C292" s="50"/>
    </row>
    <row r="293" spans="1:3" x14ac:dyDescent="0.25">
      <c r="A293" s="50"/>
      <c r="B293" s="50"/>
      <c r="C293" s="50"/>
    </row>
    <row r="294" spans="1:3" x14ac:dyDescent="0.25">
      <c r="A294" s="50"/>
      <c r="B294" s="50"/>
      <c r="C294" s="50"/>
    </row>
    <row r="295" spans="1:3" x14ac:dyDescent="0.25">
      <c r="A295" s="50"/>
      <c r="B295" s="50"/>
      <c r="C295" s="50"/>
    </row>
    <row r="296" spans="1:3" x14ac:dyDescent="0.25">
      <c r="A296" s="50"/>
      <c r="B296" s="50"/>
      <c r="C296" s="50"/>
    </row>
    <row r="297" spans="1:3" x14ac:dyDescent="0.25">
      <c r="A297" s="50"/>
      <c r="B297" s="50"/>
      <c r="C297" s="50"/>
    </row>
    <row r="298" spans="1:3" x14ac:dyDescent="0.25">
      <c r="A298" s="50"/>
      <c r="B298" s="50"/>
      <c r="C298" s="50"/>
    </row>
    <row r="299" spans="1:3" x14ac:dyDescent="0.25">
      <c r="A299" s="50"/>
      <c r="B299" s="50"/>
      <c r="C299" s="50"/>
    </row>
    <row r="300" spans="1:3" x14ac:dyDescent="0.25">
      <c r="A300" s="50"/>
      <c r="B300" s="50"/>
      <c r="C300" s="50"/>
    </row>
    <row r="301" spans="1:3" x14ac:dyDescent="0.25">
      <c r="A301" s="50"/>
      <c r="B301" s="50"/>
      <c r="C301" s="50"/>
    </row>
    <row r="302" spans="1:3" x14ac:dyDescent="0.25">
      <c r="A302" s="50"/>
      <c r="B302" s="50"/>
      <c r="C302" s="50"/>
    </row>
    <row r="303" spans="1:3" x14ac:dyDescent="0.25">
      <c r="A303" s="50"/>
      <c r="B303" s="50"/>
      <c r="C303" s="50"/>
    </row>
    <row r="304" spans="1:3" x14ac:dyDescent="0.25">
      <c r="A304" s="50"/>
      <c r="B304" s="50"/>
      <c r="C304" s="50"/>
    </row>
    <row r="305" spans="1:3" x14ac:dyDescent="0.25">
      <c r="A305" s="50"/>
      <c r="B305" s="50"/>
      <c r="C305" s="50"/>
    </row>
    <row r="306" spans="1:3" x14ac:dyDescent="0.25">
      <c r="A306" s="50"/>
      <c r="B306" s="50"/>
      <c r="C306" s="50"/>
    </row>
    <row r="307" spans="1:3" x14ac:dyDescent="0.25">
      <c r="A307" s="50"/>
      <c r="B307" s="50"/>
      <c r="C307" s="50"/>
    </row>
    <row r="308" spans="1:3" x14ac:dyDescent="0.25">
      <c r="A308" s="50"/>
      <c r="B308" s="50"/>
      <c r="C308" s="50"/>
    </row>
    <row r="309" spans="1:3" x14ac:dyDescent="0.25">
      <c r="A309" s="50"/>
      <c r="B309" s="50"/>
      <c r="C309" s="50"/>
    </row>
    <row r="310" spans="1:3" x14ac:dyDescent="0.25">
      <c r="A310" s="50"/>
      <c r="B310" s="50"/>
      <c r="C310" s="50"/>
    </row>
    <row r="311" spans="1:3" x14ac:dyDescent="0.25">
      <c r="A311" s="50"/>
      <c r="B311" s="50"/>
      <c r="C311" s="50"/>
    </row>
    <row r="312" spans="1:3" x14ac:dyDescent="0.25">
      <c r="A312" s="50"/>
      <c r="B312" s="50"/>
      <c r="C312" s="50"/>
    </row>
    <row r="313" spans="1:3" x14ac:dyDescent="0.25">
      <c r="A313" s="50"/>
      <c r="B313" s="50"/>
      <c r="C313" s="50"/>
    </row>
    <row r="314" spans="1:3" x14ac:dyDescent="0.25">
      <c r="A314" s="50"/>
      <c r="B314" s="50"/>
      <c r="C314" s="50"/>
    </row>
    <row r="315" spans="1:3" x14ac:dyDescent="0.25">
      <c r="A315" s="50"/>
      <c r="B315" s="50"/>
      <c r="C315" s="50"/>
    </row>
    <row r="316" spans="1:3" x14ac:dyDescent="0.25">
      <c r="A316" s="50"/>
      <c r="B316" s="50"/>
      <c r="C316" s="50"/>
    </row>
    <row r="317" spans="1:3" x14ac:dyDescent="0.25">
      <c r="A317" s="50"/>
      <c r="B317" s="50"/>
      <c r="C317" s="50"/>
    </row>
    <row r="318" spans="1:3" x14ac:dyDescent="0.25">
      <c r="A318" s="50"/>
      <c r="B318" s="50"/>
      <c r="C318" s="50"/>
    </row>
    <row r="319" spans="1:3" x14ac:dyDescent="0.25">
      <c r="A319" s="50"/>
      <c r="B319" s="50"/>
      <c r="C319" s="50"/>
    </row>
    <row r="320" spans="1:3" x14ac:dyDescent="0.25">
      <c r="A320" s="50"/>
      <c r="B320" s="50"/>
      <c r="C320" s="50"/>
    </row>
    <row r="321" spans="1:3" x14ac:dyDescent="0.25">
      <c r="A321" s="50"/>
      <c r="B321" s="50"/>
      <c r="C321" s="50"/>
    </row>
    <row r="322" spans="1:3" x14ac:dyDescent="0.25">
      <c r="A322" s="50"/>
      <c r="B322" s="50"/>
      <c r="C322" s="50"/>
    </row>
    <row r="323" spans="1:3" x14ac:dyDescent="0.25">
      <c r="A323" s="50"/>
      <c r="B323" s="50"/>
      <c r="C323" s="50"/>
    </row>
    <row r="324" spans="1:3" x14ac:dyDescent="0.25">
      <c r="A324" s="50"/>
      <c r="B324" s="50"/>
      <c r="C324" s="50"/>
    </row>
    <row r="325" spans="1:3" x14ac:dyDescent="0.25">
      <c r="A325" s="50"/>
      <c r="B325" s="50"/>
      <c r="C325" s="50"/>
    </row>
    <row r="326" spans="1:3" x14ac:dyDescent="0.25">
      <c r="A326" s="50"/>
      <c r="B326" s="50"/>
      <c r="C326" s="50"/>
    </row>
    <row r="327" spans="1:3" x14ac:dyDescent="0.25">
      <c r="A327" s="50"/>
      <c r="B327" s="50"/>
      <c r="C327" s="50"/>
    </row>
    <row r="328" spans="1:3" x14ac:dyDescent="0.25">
      <c r="A328" s="50"/>
      <c r="B328" s="50"/>
      <c r="C328" s="50"/>
    </row>
    <row r="329" spans="1:3" x14ac:dyDescent="0.25">
      <c r="A329" s="50"/>
      <c r="B329" s="50"/>
      <c r="C329" s="50"/>
    </row>
    <row r="330" spans="1:3" x14ac:dyDescent="0.25">
      <c r="A330" s="50"/>
      <c r="B330" s="50"/>
      <c r="C330" s="50"/>
    </row>
    <row r="331" spans="1:3" x14ac:dyDescent="0.25">
      <c r="A331" s="50"/>
      <c r="B331" s="50"/>
      <c r="C331" s="50"/>
    </row>
    <row r="332" spans="1:3" x14ac:dyDescent="0.25">
      <c r="A332" s="50"/>
      <c r="B332" s="50"/>
      <c r="C332" s="50"/>
    </row>
    <row r="333" spans="1:3" x14ac:dyDescent="0.25">
      <c r="A333" s="50"/>
      <c r="B333" s="50"/>
      <c r="C333" s="50"/>
    </row>
    <row r="334" spans="1:3" x14ac:dyDescent="0.25">
      <c r="A334" s="50"/>
      <c r="B334" s="50"/>
      <c r="C334" s="50"/>
    </row>
    <row r="335" spans="1:3" x14ac:dyDescent="0.25">
      <c r="A335" s="50"/>
      <c r="B335" s="50"/>
      <c r="C335" s="50"/>
    </row>
    <row r="336" spans="1:3" x14ac:dyDescent="0.25">
      <c r="A336" s="50"/>
      <c r="B336" s="50"/>
      <c r="C336" s="50"/>
    </row>
    <row r="337" spans="1:3" x14ac:dyDescent="0.25">
      <c r="A337" s="50"/>
      <c r="B337" s="50"/>
      <c r="C337" s="50"/>
    </row>
    <row r="338" spans="1:3" x14ac:dyDescent="0.25">
      <c r="A338" s="50"/>
      <c r="B338" s="50"/>
      <c r="C338" s="50"/>
    </row>
    <row r="339" spans="1:3" x14ac:dyDescent="0.25">
      <c r="A339" s="50"/>
      <c r="B339" s="50"/>
      <c r="C339" s="50"/>
    </row>
    <row r="340" spans="1:3" x14ac:dyDescent="0.25">
      <c r="A340" s="50"/>
      <c r="B340" s="50"/>
      <c r="C340" s="50"/>
    </row>
    <row r="341" spans="1:3" x14ac:dyDescent="0.25">
      <c r="A341" s="50"/>
      <c r="B341" s="50"/>
      <c r="C341" s="50"/>
    </row>
    <row r="342" spans="1:3" x14ac:dyDescent="0.25">
      <c r="A342" s="50"/>
      <c r="B342" s="50"/>
      <c r="C342" s="50"/>
    </row>
    <row r="343" spans="1:3" x14ac:dyDescent="0.25">
      <c r="A343" s="50"/>
      <c r="B343" s="50"/>
      <c r="C343" s="50"/>
    </row>
    <row r="344" spans="1:3" x14ac:dyDescent="0.25">
      <c r="A344" s="50"/>
      <c r="B344" s="50"/>
      <c r="C344" s="50"/>
    </row>
    <row r="345" spans="1:3" x14ac:dyDescent="0.25">
      <c r="A345" s="50"/>
      <c r="B345" s="50"/>
      <c r="C345" s="50"/>
    </row>
    <row r="346" spans="1:3" x14ac:dyDescent="0.25">
      <c r="A346" s="50"/>
      <c r="B346" s="50"/>
      <c r="C346" s="50"/>
    </row>
    <row r="347" spans="1:3" x14ac:dyDescent="0.25">
      <c r="A347" s="50"/>
      <c r="B347" s="50"/>
      <c r="C347" s="50"/>
    </row>
    <row r="348" spans="1:3" x14ac:dyDescent="0.25">
      <c r="A348" s="50"/>
      <c r="B348" s="50"/>
      <c r="C348" s="50"/>
    </row>
    <row r="349" spans="1:3" x14ac:dyDescent="0.25">
      <c r="A349" s="50"/>
      <c r="B349" s="50"/>
      <c r="C349" s="50"/>
    </row>
    <row r="350" spans="1:3" x14ac:dyDescent="0.25">
      <c r="A350" s="50"/>
      <c r="B350" s="50"/>
      <c r="C350" s="50"/>
    </row>
    <row r="351" spans="1:3" x14ac:dyDescent="0.25">
      <c r="A351" s="50"/>
      <c r="B351" s="50"/>
      <c r="C351" s="50"/>
    </row>
    <row r="352" spans="1:3" x14ac:dyDescent="0.25">
      <c r="A352" s="50"/>
      <c r="B352" s="50"/>
      <c r="C352" s="50"/>
    </row>
    <row r="353" spans="1:3" x14ac:dyDescent="0.25">
      <c r="A353" s="50"/>
      <c r="B353" s="50"/>
      <c r="C353" s="50"/>
    </row>
    <row r="354" spans="1:3" x14ac:dyDescent="0.25">
      <c r="A354" s="50"/>
      <c r="B354" s="50"/>
      <c r="C354" s="50"/>
    </row>
    <row r="355" spans="1:3" x14ac:dyDescent="0.25">
      <c r="A355" s="50"/>
      <c r="B355" s="50"/>
      <c r="C355" s="50"/>
    </row>
    <row r="356" spans="1:3" x14ac:dyDescent="0.25">
      <c r="A356" s="50"/>
      <c r="B356" s="50"/>
      <c r="C356" s="50"/>
    </row>
    <row r="357" spans="1:3" x14ac:dyDescent="0.25">
      <c r="A357" s="50"/>
      <c r="B357" s="50"/>
      <c r="C357" s="50"/>
    </row>
    <row r="358" spans="1:3" x14ac:dyDescent="0.25">
      <c r="A358" s="50"/>
      <c r="B358" s="50"/>
      <c r="C358" s="50"/>
    </row>
    <row r="359" spans="1:3" x14ac:dyDescent="0.25">
      <c r="A359" s="50"/>
      <c r="B359" s="50"/>
      <c r="C359" s="50"/>
    </row>
    <row r="360" spans="1:3" x14ac:dyDescent="0.25">
      <c r="A360" s="50"/>
      <c r="B360" s="50"/>
      <c r="C360" s="50"/>
    </row>
    <row r="361" spans="1:3" x14ac:dyDescent="0.25">
      <c r="A361" s="50"/>
      <c r="B361" s="50"/>
      <c r="C361" s="50"/>
    </row>
    <row r="362" spans="1:3" x14ac:dyDescent="0.25">
      <c r="A362" s="50"/>
      <c r="B362" s="50"/>
      <c r="C362" s="50"/>
    </row>
    <row r="363" spans="1:3" x14ac:dyDescent="0.25">
      <c r="A363" s="50"/>
      <c r="B363" s="50"/>
      <c r="C363" s="50"/>
    </row>
    <row r="364" spans="1:3" x14ac:dyDescent="0.25">
      <c r="A364" s="50"/>
      <c r="B364" s="50"/>
      <c r="C364" s="50"/>
    </row>
    <row r="365" spans="1:3" x14ac:dyDescent="0.25">
      <c r="A365" s="50"/>
      <c r="B365" s="50"/>
      <c r="C365" s="50"/>
    </row>
    <row r="366" spans="1:3" x14ac:dyDescent="0.25">
      <c r="A366" s="50"/>
      <c r="B366" s="50"/>
      <c r="C366" s="50"/>
    </row>
    <row r="367" spans="1:3" x14ac:dyDescent="0.25">
      <c r="A367" s="50"/>
      <c r="B367" s="50"/>
      <c r="C367" s="50"/>
    </row>
    <row r="368" spans="1:3" x14ac:dyDescent="0.25">
      <c r="A368" s="50"/>
      <c r="B368" s="50"/>
      <c r="C368" s="50"/>
    </row>
    <row r="369" spans="1:3" x14ac:dyDescent="0.25">
      <c r="A369" s="50"/>
      <c r="B369" s="50"/>
      <c r="C369" s="50"/>
    </row>
    <row r="370" spans="1:3" x14ac:dyDescent="0.25">
      <c r="A370" s="50"/>
      <c r="B370" s="50"/>
      <c r="C370" s="50"/>
    </row>
    <row r="371" spans="1:3" x14ac:dyDescent="0.25">
      <c r="A371" s="50"/>
      <c r="B371" s="50"/>
      <c r="C371" s="50"/>
    </row>
    <row r="372" spans="1:3" x14ac:dyDescent="0.25">
      <c r="A372" s="50"/>
      <c r="B372" s="50"/>
      <c r="C372" s="50"/>
    </row>
    <row r="373" spans="1:3" x14ac:dyDescent="0.25">
      <c r="A373" s="50"/>
      <c r="B373" s="50"/>
      <c r="C373" s="50"/>
    </row>
    <row r="374" spans="1:3" x14ac:dyDescent="0.25">
      <c r="A374" s="50"/>
      <c r="B374" s="50"/>
      <c r="C374" s="50"/>
    </row>
    <row r="375" spans="1:3" x14ac:dyDescent="0.25">
      <c r="A375" s="50"/>
      <c r="B375" s="50"/>
      <c r="C375" s="50"/>
    </row>
    <row r="376" spans="1:3" x14ac:dyDescent="0.25">
      <c r="A376" s="50"/>
      <c r="B376" s="50"/>
      <c r="C376" s="50"/>
    </row>
    <row r="377" spans="1:3" x14ac:dyDescent="0.25">
      <c r="A377" s="50"/>
      <c r="B377" s="50"/>
      <c r="C377" s="50"/>
    </row>
    <row r="378" spans="1:3" x14ac:dyDescent="0.25">
      <c r="A378" s="50"/>
      <c r="B378" s="50"/>
      <c r="C378" s="50"/>
    </row>
    <row r="379" spans="1:3" x14ac:dyDescent="0.25">
      <c r="A379" s="50"/>
      <c r="B379" s="50"/>
      <c r="C379" s="50"/>
    </row>
    <row r="380" spans="1:3" x14ac:dyDescent="0.25">
      <c r="A380" s="50"/>
      <c r="B380" s="50"/>
      <c r="C380" s="50"/>
    </row>
    <row r="381" spans="1:3" x14ac:dyDescent="0.25">
      <c r="A381" s="50"/>
      <c r="B381" s="50"/>
      <c r="C381" s="50"/>
    </row>
    <row r="382" spans="1:3" x14ac:dyDescent="0.25">
      <c r="A382" s="50"/>
      <c r="B382" s="50"/>
      <c r="C382" s="50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style="45" customWidth="1"/>
    <col min="2" max="2" width="30.140625" style="45" customWidth="1"/>
    <col min="3" max="3" width="12.28515625" style="45" customWidth="1"/>
    <col min="4" max="5" width="15" style="45" customWidth="1"/>
    <col min="6" max="7" width="13.28515625" style="45" customWidth="1"/>
    <col min="8" max="8" width="12.28515625" style="45" customWidth="1"/>
    <col min="9" max="9" width="17.85546875" style="45" customWidth="1"/>
    <col min="10" max="10" width="16.7109375" style="45" customWidth="1"/>
    <col min="11" max="11" width="24.5703125" style="45" customWidth="1"/>
    <col min="12" max="12" width="30.85546875" style="45" customWidth="1"/>
    <col min="13" max="13" width="27.140625" style="45" customWidth="1"/>
    <col min="14" max="14" width="32.42578125" style="45" customWidth="1"/>
    <col min="15" max="15" width="13.28515625" style="45" hidden="1" customWidth="1"/>
    <col min="16" max="16" width="8.7109375" style="45" hidden="1" customWidth="1"/>
    <col min="17" max="17" width="12.7109375" style="45" hidden="1" customWidth="1"/>
    <col min="18" max="18" width="0" style="45" hidden="1" customWidth="1"/>
    <col min="19" max="19" width="17" style="45" hidden="1" customWidth="1"/>
    <col min="20" max="21" width="12" style="45" hidden="1" customWidth="1"/>
    <col min="22" max="22" width="11" style="45" hidden="1" customWidth="1"/>
    <col min="23" max="25" width="17.7109375" style="45" hidden="1" customWidth="1"/>
    <col min="26" max="26" width="46.5703125" style="45" hidden="1" customWidth="1"/>
    <col min="27" max="28" width="12.28515625" style="45" customWidth="1"/>
    <col min="29" max="16384" width="9.140625" style="45"/>
  </cols>
  <sheetData>
    <row r="1" spans="1:28" ht="18.75" x14ac:dyDescent="0.25">
      <c r="Z1" s="22" t="s">
        <v>57</v>
      </c>
    </row>
    <row r="2" spans="1:28" ht="18.75" x14ac:dyDescent="0.3">
      <c r="Z2" s="23" t="s">
        <v>6</v>
      </c>
    </row>
    <row r="3" spans="1:28" ht="18.75" x14ac:dyDescent="0.3">
      <c r="Z3" s="23" t="s">
        <v>56</v>
      </c>
    </row>
    <row r="4" spans="1:28" s="2" customFormat="1" ht="15.75" x14ac:dyDescent="0.2">
      <c r="A4" s="198" t="str">
        <f>'1. паспорт местоположение'!$A$5</f>
        <v>Год раскрытия информации: 2025 год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</row>
    <row r="5" spans="1:28" s="2" customFormat="1" ht="15.75" x14ac:dyDescent="0.2">
      <c r="A5" s="24"/>
    </row>
    <row r="6" spans="1:28" s="2" customFormat="1" ht="18.75" x14ac:dyDescent="0.2">
      <c r="A6" s="202" t="s">
        <v>5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</row>
    <row r="7" spans="1:28" s="2" customFormat="1" ht="18.75" x14ac:dyDescent="0.2">
      <c r="A7" s="202"/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</row>
    <row r="8" spans="1:28" s="2" customFormat="1" ht="18.75" customHeight="1" x14ac:dyDescent="0.2">
      <c r="A8" s="203" t="s">
        <v>308</v>
      </c>
      <c r="B8" s="203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03"/>
      <c r="S8" s="203"/>
      <c r="T8" s="203"/>
    </row>
    <row r="9" spans="1:28" s="2" customFormat="1" ht="18.75" customHeight="1" x14ac:dyDescent="0.2">
      <c r="A9" s="204" t="s">
        <v>4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</row>
    <row r="10" spans="1:28" s="2" customFormat="1" ht="18.75" x14ac:dyDescent="0.2">
      <c r="A10" s="202"/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</row>
    <row r="11" spans="1:28" s="2" customFormat="1" ht="18.75" customHeight="1" x14ac:dyDescent="0.2">
      <c r="A11" s="203" t="str">
        <f>'1. паспорт местоположение'!A12:C12</f>
        <v>P_Che478_24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03"/>
    </row>
    <row r="12" spans="1:28" s="2" customFormat="1" ht="18.75" customHeight="1" x14ac:dyDescent="0.2">
      <c r="A12" s="204" t="s">
        <v>3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</row>
    <row r="13" spans="1:28" s="35" customFormat="1" ht="15.75" customHeight="1" x14ac:dyDescent="0.2">
      <c r="A13" s="206"/>
      <c r="B13" s="206"/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206"/>
      <c r="T13" s="206"/>
    </row>
    <row r="14" spans="1:28" s="36" customFormat="1" ht="37.5" customHeight="1" x14ac:dyDescent="0.2">
      <c r="A14" s="205" t="str">
        <f>'1. паспорт местоположение'!A15:C15</f>
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</row>
    <row r="15" spans="1:28" s="36" customFormat="1" ht="15" customHeight="1" x14ac:dyDescent="0.2">
      <c r="A15" s="204" t="s">
        <v>2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204"/>
    </row>
    <row r="16" spans="1:28" x14ac:dyDescent="0.25">
      <c r="A16" s="232"/>
      <c r="B16" s="232"/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44"/>
      <c r="AB16" s="44"/>
    </row>
    <row r="17" spans="1:28" x14ac:dyDescent="0.25">
      <c r="A17" s="232"/>
      <c r="B17" s="232"/>
      <c r="C17" s="232"/>
      <c r="D17" s="232"/>
      <c r="E17" s="232"/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44"/>
      <c r="AB17" s="44"/>
    </row>
    <row r="18" spans="1:28" x14ac:dyDescent="0.25">
      <c r="A18" s="232"/>
      <c r="B18" s="232"/>
      <c r="C18" s="232"/>
      <c r="D18" s="232"/>
      <c r="E18" s="232"/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44"/>
      <c r="AB18" s="44"/>
    </row>
    <row r="19" spans="1:28" x14ac:dyDescent="0.25">
      <c r="A19" s="232"/>
      <c r="B19" s="232"/>
      <c r="C19" s="232"/>
      <c r="D19" s="232"/>
      <c r="E19" s="232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44"/>
      <c r="AB19" s="44"/>
    </row>
    <row r="20" spans="1:28" x14ac:dyDescent="0.25">
      <c r="A20" s="232"/>
      <c r="B20" s="232"/>
      <c r="C20" s="232"/>
      <c r="D20" s="232"/>
      <c r="E20" s="232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44"/>
      <c r="AB20" s="44"/>
    </row>
    <row r="21" spans="1:28" x14ac:dyDescent="0.25">
      <c r="A21" s="232"/>
      <c r="B21" s="232"/>
      <c r="C21" s="232"/>
      <c r="D21" s="232"/>
      <c r="E21" s="232"/>
      <c r="F21" s="232"/>
      <c r="G21" s="232"/>
      <c r="H21" s="232"/>
      <c r="I21" s="232"/>
      <c r="J21" s="232"/>
      <c r="K21" s="232"/>
      <c r="L21" s="232"/>
      <c r="M21" s="232"/>
      <c r="N21" s="232"/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44"/>
      <c r="AB21" s="44"/>
    </row>
    <row r="22" spans="1:28" x14ac:dyDescent="0.25">
      <c r="A22" s="237" t="s">
        <v>372</v>
      </c>
      <c r="B22" s="237"/>
      <c r="C22" s="237"/>
      <c r="D22" s="237"/>
      <c r="E22" s="237"/>
      <c r="F22" s="237"/>
      <c r="G22" s="237"/>
      <c r="H22" s="237"/>
      <c r="I22" s="237"/>
      <c r="J22" s="237"/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7"/>
      <c r="V22" s="237"/>
      <c r="W22" s="237"/>
      <c r="X22" s="237"/>
      <c r="Y22" s="237"/>
      <c r="Z22" s="237"/>
      <c r="AA22" s="46"/>
      <c r="AB22" s="46"/>
    </row>
    <row r="23" spans="1:28" ht="32.25" customHeight="1" x14ac:dyDescent="0.25">
      <c r="A23" s="233" t="s">
        <v>373</v>
      </c>
      <c r="B23" s="234"/>
      <c r="C23" s="234"/>
      <c r="D23" s="234"/>
      <c r="E23" s="234"/>
      <c r="F23" s="234"/>
      <c r="G23" s="234"/>
      <c r="H23" s="234"/>
      <c r="I23" s="234"/>
      <c r="J23" s="234"/>
      <c r="K23" s="234"/>
      <c r="L23" s="235"/>
      <c r="M23" s="236" t="s">
        <v>374</v>
      </c>
      <c r="N23" s="236"/>
      <c r="O23" s="236"/>
      <c r="P23" s="236"/>
      <c r="Q23" s="236"/>
      <c r="R23" s="236"/>
      <c r="S23" s="236"/>
      <c r="T23" s="236"/>
      <c r="U23" s="236"/>
      <c r="V23" s="236"/>
      <c r="W23" s="236"/>
      <c r="X23" s="236"/>
      <c r="Y23" s="236"/>
      <c r="Z23" s="236"/>
    </row>
    <row r="24" spans="1:28" ht="151.5" customHeight="1" x14ac:dyDescent="0.25">
      <c r="A24" s="94" t="s">
        <v>375</v>
      </c>
      <c r="B24" s="95" t="s">
        <v>376</v>
      </c>
      <c r="C24" s="94" t="s">
        <v>377</v>
      </c>
      <c r="D24" s="94" t="s">
        <v>378</v>
      </c>
      <c r="E24" s="94" t="s">
        <v>379</v>
      </c>
      <c r="F24" s="94" t="s">
        <v>399</v>
      </c>
      <c r="G24" s="94" t="s">
        <v>400</v>
      </c>
      <c r="H24" s="94" t="s">
        <v>380</v>
      </c>
      <c r="I24" s="94" t="s">
        <v>401</v>
      </c>
      <c r="J24" s="94" t="s">
        <v>381</v>
      </c>
      <c r="K24" s="95" t="s">
        <v>382</v>
      </c>
      <c r="L24" s="95" t="s">
        <v>383</v>
      </c>
      <c r="M24" s="96" t="s">
        <v>384</v>
      </c>
      <c r="N24" s="95" t="s">
        <v>402</v>
      </c>
      <c r="O24" s="94" t="s">
        <v>403</v>
      </c>
      <c r="P24" s="94" t="s">
        <v>404</v>
      </c>
      <c r="Q24" s="94" t="s">
        <v>405</v>
      </c>
      <c r="R24" s="94" t="s">
        <v>380</v>
      </c>
      <c r="S24" s="94" t="s">
        <v>406</v>
      </c>
      <c r="T24" s="94" t="s">
        <v>407</v>
      </c>
      <c r="U24" s="94" t="s">
        <v>408</v>
      </c>
      <c r="V24" s="94" t="s">
        <v>405</v>
      </c>
      <c r="W24" s="97" t="s">
        <v>409</v>
      </c>
      <c r="X24" s="97" t="s">
        <v>410</v>
      </c>
      <c r="Y24" s="97" t="s">
        <v>411</v>
      </c>
      <c r="Z24" s="47" t="s">
        <v>385</v>
      </c>
    </row>
    <row r="25" spans="1:28" ht="16.5" customHeight="1" x14ac:dyDescent="0.25">
      <c r="A25" s="94">
        <v>1</v>
      </c>
      <c r="B25" s="95">
        <v>2</v>
      </c>
      <c r="C25" s="94">
        <v>3</v>
      </c>
      <c r="D25" s="95">
        <v>4</v>
      </c>
      <c r="E25" s="94">
        <v>5</v>
      </c>
      <c r="F25" s="95">
        <v>6</v>
      </c>
      <c r="G25" s="94">
        <v>7</v>
      </c>
      <c r="H25" s="95">
        <v>8</v>
      </c>
      <c r="I25" s="94">
        <v>9</v>
      </c>
      <c r="J25" s="95">
        <v>10</v>
      </c>
      <c r="K25" s="94">
        <v>11</v>
      </c>
      <c r="L25" s="95">
        <v>12</v>
      </c>
      <c r="M25" s="94">
        <v>13</v>
      </c>
      <c r="N25" s="95">
        <v>14</v>
      </c>
      <c r="O25" s="94">
        <v>15</v>
      </c>
      <c r="P25" s="95">
        <v>16</v>
      </c>
      <c r="Q25" s="94">
        <v>17</v>
      </c>
      <c r="R25" s="95">
        <v>18</v>
      </c>
      <c r="S25" s="94">
        <v>19</v>
      </c>
      <c r="T25" s="95">
        <v>20</v>
      </c>
      <c r="U25" s="94">
        <v>21</v>
      </c>
      <c r="V25" s="95">
        <v>22</v>
      </c>
      <c r="W25" s="94">
        <v>23</v>
      </c>
      <c r="X25" s="95">
        <v>24</v>
      </c>
      <c r="Y25" s="94">
        <v>25</v>
      </c>
      <c r="Z25" s="95">
        <v>26</v>
      </c>
    </row>
    <row r="26" spans="1:28" ht="45.75" customHeight="1" x14ac:dyDescent="0.25">
      <c r="A26" s="12" t="s">
        <v>386</v>
      </c>
      <c r="B26" s="12"/>
      <c r="C26" s="48" t="s">
        <v>412</v>
      </c>
      <c r="D26" s="48" t="s">
        <v>413</v>
      </c>
      <c r="E26" s="48" t="s">
        <v>414</v>
      </c>
      <c r="F26" s="48" t="s">
        <v>415</v>
      </c>
      <c r="G26" s="48" t="s">
        <v>416</v>
      </c>
      <c r="H26" s="48" t="s">
        <v>380</v>
      </c>
      <c r="I26" s="48" t="s">
        <v>417</v>
      </c>
      <c r="J26" s="48" t="s">
        <v>418</v>
      </c>
      <c r="K26" s="98"/>
      <c r="L26" s="48" t="s">
        <v>387</v>
      </c>
      <c r="M26" s="49" t="s">
        <v>298</v>
      </c>
      <c r="N26" s="98" t="s">
        <v>300</v>
      </c>
      <c r="O26" s="98" t="s">
        <v>300</v>
      </c>
      <c r="P26" s="98" t="s">
        <v>300</v>
      </c>
      <c r="Q26" s="98" t="s">
        <v>300</v>
      </c>
      <c r="R26" s="98" t="s">
        <v>300</v>
      </c>
      <c r="S26" s="98" t="s">
        <v>300</v>
      </c>
      <c r="T26" s="98" t="s">
        <v>300</v>
      </c>
      <c r="U26" s="98" t="s">
        <v>300</v>
      </c>
      <c r="V26" s="98" t="s">
        <v>300</v>
      </c>
      <c r="W26" s="98" t="s">
        <v>300</v>
      </c>
      <c r="X26" s="98" t="s">
        <v>300</v>
      </c>
      <c r="Y26" s="98" t="s">
        <v>300</v>
      </c>
      <c r="Z26" s="99" t="s">
        <v>388</v>
      </c>
    </row>
    <row r="27" spans="1:28" x14ac:dyDescent="0.25">
      <c r="A27" s="98" t="s">
        <v>389</v>
      </c>
      <c r="B27" s="98" t="s">
        <v>390</v>
      </c>
      <c r="C27" s="98" t="s">
        <v>300</v>
      </c>
      <c r="D27" s="98" t="s">
        <v>300</v>
      </c>
      <c r="E27" s="98" t="s">
        <v>300</v>
      </c>
      <c r="F27" s="98" t="s">
        <v>300</v>
      </c>
      <c r="G27" s="98" t="s">
        <v>300</v>
      </c>
      <c r="H27" s="98" t="s">
        <v>300</v>
      </c>
      <c r="I27" s="98" t="s">
        <v>300</v>
      </c>
      <c r="J27" s="98" t="s">
        <v>300</v>
      </c>
      <c r="K27" s="48" t="s">
        <v>391</v>
      </c>
      <c r="L27" s="98" t="s">
        <v>300</v>
      </c>
      <c r="M27" s="48" t="s">
        <v>299</v>
      </c>
      <c r="N27" s="98" t="s">
        <v>300</v>
      </c>
      <c r="O27" s="98" t="s">
        <v>300</v>
      </c>
      <c r="P27" s="98" t="s">
        <v>300</v>
      </c>
      <c r="Q27" s="98" t="s">
        <v>300</v>
      </c>
      <c r="R27" s="98" t="s">
        <v>300</v>
      </c>
      <c r="S27" s="98" t="s">
        <v>300</v>
      </c>
      <c r="T27" s="98" t="s">
        <v>300</v>
      </c>
      <c r="U27" s="98" t="s">
        <v>300</v>
      </c>
      <c r="V27" s="98" t="s">
        <v>300</v>
      </c>
      <c r="W27" s="98" t="s">
        <v>300</v>
      </c>
      <c r="X27" s="98" t="s">
        <v>300</v>
      </c>
      <c r="Y27" s="98" t="s">
        <v>300</v>
      </c>
      <c r="Z27" s="98" t="s">
        <v>300</v>
      </c>
    </row>
    <row r="28" spans="1:28" x14ac:dyDescent="0.25">
      <c r="A28" s="98" t="s">
        <v>389</v>
      </c>
      <c r="B28" s="98" t="s">
        <v>392</v>
      </c>
      <c r="C28" s="98" t="s">
        <v>300</v>
      </c>
      <c r="D28" s="98" t="s">
        <v>300</v>
      </c>
      <c r="E28" s="98" t="s">
        <v>300</v>
      </c>
      <c r="F28" s="98" t="s">
        <v>300</v>
      </c>
      <c r="G28" s="98" t="s">
        <v>300</v>
      </c>
      <c r="H28" s="98" t="s">
        <v>300</v>
      </c>
      <c r="I28" s="98" t="s">
        <v>300</v>
      </c>
      <c r="J28" s="98" t="s">
        <v>300</v>
      </c>
      <c r="K28" s="48" t="s">
        <v>393</v>
      </c>
      <c r="L28" s="98" t="s">
        <v>300</v>
      </c>
      <c r="M28" s="48" t="s">
        <v>394</v>
      </c>
      <c r="N28" s="98" t="s">
        <v>300</v>
      </c>
      <c r="O28" s="98" t="s">
        <v>300</v>
      </c>
      <c r="P28" s="98" t="s">
        <v>300</v>
      </c>
      <c r="Q28" s="98" t="s">
        <v>300</v>
      </c>
      <c r="R28" s="98" t="s">
        <v>300</v>
      </c>
      <c r="S28" s="98" t="s">
        <v>300</v>
      </c>
      <c r="T28" s="98" t="s">
        <v>300</v>
      </c>
      <c r="U28" s="98" t="s">
        <v>300</v>
      </c>
      <c r="V28" s="98" t="s">
        <v>300</v>
      </c>
      <c r="W28" s="98" t="s">
        <v>300</v>
      </c>
      <c r="X28" s="98" t="s">
        <v>300</v>
      </c>
      <c r="Y28" s="98" t="s">
        <v>300</v>
      </c>
      <c r="Z28" s="98" t="s">
        <v>300</v>
      </c>
    </row>
    <row r="29" spans="1:28" x14ac:dyDescent="0.25">
      <c r="A29" s="98" t="s">
        <v>389</v>
      </c>
      <c r="B29" s="98" t="s">
        <v>395</v>
      </c>
      <c r="C29" s="98" t="s">
        <v>300</v>
      </c>
      <c r="D29" s="98" t="s">
        <v>300</v>
      </c>
      <c r="E29" s="98" t="s">
        <v>300</v>
      </c>
      <c r="F29" s="98" t="s">
        <v>300</v>
      </c>
      <c r="G29" s="98" t="s">
        <v>300</v>
      </c>
      <c r="H29" s="98" t="s">
        <v>300</v>
      </c>
      <c r="I29" s="98" t="s">
        <v>300</v>
      </c>
      <c r="J29" s="98" t="s">
        <v>300</v>
      </c>
      <c r="K29" s="48" t="s">
        <v>396</v>
      </c>
      <c r="L29" s="98" t="s">
        <v>300</v>
      </c>
      <c r="M29" s="98" t="s">
        <v>300</v>
      </c>
      <c r="N29" s="98" t="s">
        <v>300</v>
      </c>
      <c r="O29" s="98" t="s">
        <v>300</v>
      </c>
      <c r="P29" s="98" t="s">
        <v>300</v>
      </c>
      <c r="Q29" s="98" t="s">
        <v>300</v>
      </c>
      <c r="R29" s="98" t="s">
        <v>300</v>
      </c>
      <c r="S29" s="98" t="s">
        <v>300</v>
      </c>
      <c r="T29" s="98" t="s">
        <v>300</v>
      </c>
      <c r="U29" s="98" t="s">
        <v>300</v>
      </c>
      <c r="V29" s="98" t="s">
        <v>300</v>
      </c>
      <c r="W29" s="98" t="s">
        <v>300</v>
      </c>
      <c r="X29" s="98" t="s">
        <v>300</v>
      </c>
      <c r="Y29" s="98" t="s">
        <v>300</v>
      </c>
      <c r="Z29" s="98" t="s">
        <v>300</v>
      </c>
    </row>
    <row r="30" spans="1:28" x14ac:dyDescent="0.25">
      <c r="A30" s="98" t="s">
        <v>389</v>
      </c>
      <c r="B30" s="98" t="s">
        <v>397</v>
      </c>
      <c r="C30" s="98" t="s">
        <v>300</v>
      </c>
      <c r="D30" s="98" t="s">
        <v>300</v>
      </c>
      <c r="E30" s="98" t="s">
        <v>300</v>
      </c>
      <c r="F30" s="98" t="s">
        <v>300</v>
      </c>
      <c r="G30" s="98" t="s">
        <v>300</v>
      </c>
      <c r="H30" s="98" t="s">
        <v>300</v>
      </c>
      <c r="I30" s="98" t="s">
        <v>300</v>
      </c>
      <c r="J30" s="98" t="s">
        <v>300</v>
      </c>
      <c r="K30" s="48" t="s">
        <v>398</v>
      </c>
      <c r="L30" s="98" t="s">
        <v>300</v>
      </c>
      <c r="M30" s="98" t="s">
        <v>300</v>
      </c>
      <c r="N30" s="98" t="s">
        <v>300</v>
      </c>
      <c r="O30" s="98" t="s">
        <v>300</v>
      </c>
      <c r="P30" s="98" t="s">
        <v>300</v>
      </c>
      <c r="Q30" s="98" t="s">
        <v>300</v>
      </c>
      <c r="R30" s="98" t="s">
        <v>300</v>
      </c>
      <c r="S30" s="98" t="s">
        <v>300</v>
      </c>
      <c r="T30" s="98" t="s">
        <v>300</v>
      </c>
      <c r="U30" s="98" t="s">
        <v>300</v>
      </c>
      <c r="V30" s="98" t="s">
        <v>300</v>
      </c>
      <c r="W30" s="98" t="s">
        <v>300</v>
      </c>
      <c r="X30" s="98" t="s">
        <v>300</v>
      </c>
      <c r="Y30" s="98" t="s">
        <v>300</v>
      </c>
      <c r="Z30" s="98" t="s">
        <v>300</v>
      </c>
    </row>
    <row r="31" spans="1:28" x14ac:dyDescent="0.25">
      <c r="A31" s="98" t="s">
        <v>394</v>
      </c>
      <c r="B31" s="98" t="s">
        <v>394</v>
      </c>
      <c r="C31" s="98" t="s">
        <v>394</v>
      </c>
      <c r="D31" s="98" t="s">
        <v>394</v>
      </c>
      <c r="E31" s="98" t="s">
        <v>394</v>
      </c>
      <c r="F31" s="98" t="s">
        <v>394</v>
      </c>
      <c r="G31" s="98" t="s">
        <v>394</v>
      </c>
      <c r="H31" s="98" t="s">
        <v>394</v>
      </c>
      <c r="I31" s="98" t="s">
        <v>394</v>
      </c>
      <c r="J31" s="98" t="s">
        <v>394</v>
      </c>
      <c r="K31" s="98" t="s">
        <v>394</v>
      </c>
      <c r="L31" s="98" t="s">
        <v>300</v>
      </c>
      <c r="M31" s="98" t="s">
        <v>300</v>
      </c>
      <c r="N31" s="98" t="s">
        <v>300</v>
      </c>
      <c r="O31" s="98" t="s">
        <v>300</v>
      </c>
      <c r="P31" s="98" t="s">
        <v>300</v>
      </c>
      <c r="Q31" s="98" t="s">
        <v>300</v>
      </c>
      <c r="R31" s="98" t="s">
        <v>300</v>
      </c>
      <c r="S31" s="98" t="s">
        <v>300</v>
      </c>
      <c r="T31" s="98" t="s">
        <v>300</v>
      </c>
      <c r="U31" s="98" t="s">
        <v>300</v>
      </c>
      <c r="V31" s="98" t="s">
        <v>300</v>
      </c>
      <c r="W31" s="98" t="s">
        <v>300</v>
      </c>
      <c r="X31" s="98" t="s">
        <v>300</v>
      </c>
      <c r="Y31" s="98" t="s">
        <v>300</v>
      </c>
      <c r="Z31" s="98" t="s">
        <v>300</v>
      </c>
    </row>
    <row r="32" spans="1:28" ht="30" x14ac:dyDescent="0.25">
      <c r="A32" s="12" t="s">
        <v>386</v>
      </c>
      <c r="B32" s="12"/>
      <c r="C32" s="48" t="s">
        <v>419</v>
      </c>
      <c r="D32" s="48" t="s">
        <v>420</v>
      </c>
      <c r="E32" s="48" t="s">
        <v>421</v>
      </c>
      <c r="F32" s="48" t="s">
        <v>422</v>
      </c>
      <c r="G32" s="48" t="s">
        <v>423</v>
      </c>
      <c r="H32" s="48" t="s">
        <v>380</v>
      </c>
      <c r="I32" s="48" t="s">
        <v>424</v>
      </c>
      <c r="J32" s="48" t="s">
        <v>425</v>
      </c>
      <c r="K32" s="98"/>
      <c r="L32" s="98" t="s">
        <v>300</v>
      </c>
      <c r="M32" s="98" t="s">
        <v>300</v>
      </c>
      <c r="N32" s="98" t="s">
        <v>300</v>
      </c>
      <c r="O32" s="98" t="s">
        <v>300</v>
      </c>
      <c r="P32" s="98" t="s">
        <v>300</v>
      </c>
      <c r="Q32" s="98" t="s">
        <v>300</v>
      </c>
      <c r="R32" s="98" t="s">
        <v>300</v>
      </c>
      <c r="S32" s="98" t="s">
        <v>300</v>
      </c>
      <c r="T32" s="98" t="s">
        <v>300</v>
      </c>
      <c r="U32" s="98" t="s">
        <v>300</v>
      </c>
      <c r="V32" s="98" t="s">
        <v>300</v>
      </c>
      <c r="W32" s="98" t="s">
        <v>300</v>
      </c>
      <c r="X32" s="98" t="s">
        <v>300</v>
      </c>
      <c r="Y32" s="98" t="s">
        <v>300</v>
      </c>
      <c r="Z32" s="98" t="s">
        <v>300</v>
      </c>
    </row>
    <row r="33" spans="1:26" x14ac:dyDescent="0.25">
      <c r="A33" s="98" t="s">
        <v>394</v>
      </c>
      <c r="B33" s="98" t="s">
        <v>394</v>
      </c>
      <c r="C33" s="98" t="s">
        <v>394</v>
      </c>
      <c r="D33" s="98" t="s">
        <v>394</v>
      </c>
      <c r="E33" s="98" t="s">
        <v>394</v>
      </c>
      <c r="F33" s="98" t="s">
        <v>394</v>
      </c>
      <c r="G33" s="98" t="s">
        <v>394</v>
      </c>
      <c r="H33" s="98" t="s">
        <v>394</v>
      </c>
      <c r="I33" s="98" t="s">
        <v>394</v>
      </c>
      <c r="J33" s="98" t="s">
        <v>394</v>
      </c>
      <c r="K33" s="98" t="s">
        <v>394</v>
      </c>
      <c r="L33" s="98" t="s">
        <v>300</v>
      </c>
      <c r="M33" s="98" t="s">
        <v>300</v>
      </c>
      <c r="N33" s="98" t="s">
        <v>300</v>
      </c>
      <c r="O33" s="98" t="s">
        <v>300</v>
      </c>
      <c r="P33" s="98" t="s">
        <v>300</v>
      </c>
      <c r="Q33" s="98" t="s">
        <v>300</v>
      </c>
      <c r="R33" s="98" t="s">
        <v>300</v>
      </c>
      <c r="S33" s="98" t="s">
        <v>300</v>
      </c>
      <c r="T33" s="98" t="s">
        <v>300</v>
      </c>
      <c r="U33" s="98" t="s">
        <v>300</v>
      </c>
      <c r="V33" s="98" t="s">
        <v>300</v>
      </c>
      <c r="W33" s="98" t="s">
        <v>300</v>
      </c>
      <c r="X33" s="98" t="s">
        <v>300</v>
      </c>
      <c r="Y33" s="98" t="s">
        <v>300</v>
      </c>
      <c r="Z33" s="98" t="s">
        <v>300</v>
      </c>
    </row>
    <row r="37" spans="1:26" x14ac:dyDescent="0.25">
      <c r="A37" s="100"/>
    </row>
  </sheetData>
  <mergeCells count="20"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  <mergeCell ref="A10:T10"/>
    <mergeCell ref="A11:T11"/>
    <mergeCell ref="A4:T4"/>
    <mergeCell ref="A6:T6"/>
    <mergeCell ref="A7:T7"/>
    <mergeCell ref="A8:T8"/>
    <mergeCell ref="A9:T9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4" sqref="A14:T14"/>
    </sheetView>
  </sheetViews>
  <sheetFormatPr defaultColWidth="9.140625" defaultRowHeight="15" x14ac:dyDescent="0.25"/>
  <cols>
    <col min="1" max="1" width="7.42578125" style="51" customWidth="1"/>
    <col min="2" max="2" width="25.5703125" style="51" customWidth="1"/>
    <col min="3" max="3" width="71.28515625" style="51" customWidth="1"/>
    <col min="4" max="4" width="16.140625" style="51" customWidth="1"/>
    <col min="5" max="5" width="9.42578125" style="51" customWidth="1"/>
    <col min="6" max="6" width="8.7109375" style="51" customWidth="1"/>
    <col min="7" max="7" width="9" style="51" customWidth="1"/>
    <col min="8" max="8" width="8.42578125" style="51" customWidth="1"/>
    <col min="9" max="9" width="8.7109375" style="51" customWidth="1"/>
    <col min="10" max="10" width="8.85546875" style="51" customWidth="1"/>
    <col min="11" max="11" width="9" style="51" customWidth="1"/>
    <col min="12" max="12" width="8.140625" style="51" customWidth="1"/>
    <col min="13" max="13" width="12" style="51" customWidth="1"/>
    <col min="14" max="14" width="10.5703125" style="51" customWidth="1"/>
    <col min="15" max="15" width="9.140625" style="51"/>
    <col min="16" max="16384" width="9.140625" style="45"/>
  </cols>
  <sheetData>
    <row r="1" spans="1:20" ht="18.75" x14ac:dyDescent="0.25">
      <c r="A1" s="21"/>
      <c r="B1" s="2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2" t="s">
        <v>57</v>
      </c>
    </row>
    <row r="2" spans="1:20" ht="18.75" x14ac:dyDescent="0.3">
      <c r="A2" s="21"/>
      <c r="B2" s="2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3" t="s">
        <v>6</v>
      </c>
    </row>
    <row r="3" spans="1:20" ht="18.75" x14ac:dyDescent="0.3">
      <c r="A3" s="24"/>
      <c r="B3" s="24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3" t="s">
        <v>56</v>
      </c>
    </row>
    <row r="4" spans="1:20" ht="18.75" x14ac:dyDescent="0.3">
      <c r="A4" s="24"/>
      <c r="B4" s="24"/>
      <c r="C4" s="2"/>
      <c r="D4" s="2"/>
      <c r="E4" s="2"/>
      <c r="F4" s="2"/>
      <c r="G4" s="2"/>
      <c r="H4" s="2"/>
      <c r="I4" s="2"/>
      <c r="J4" s="2"/>
      <c r="K4" s="2"/>
      <c r="L4" s="23"/>
      <c r="M4" s="2"/>
      <c r="N4" s="2"/>
      <c r="O4" s="2"/>
    </row>
    <row r="5" spans="1:20" s="2" customFormat="1" ht="18.75" customHeight="1" x14ac:dyDescent="0.3">
      <c r="A5" s="21"/>
      <c r="T5" s="23"/>
    </row>
    <row r="6" spans="1:20" s="2" customFormat="1" ht="15.75" x14ac:dyDescent="0.2">
      <c r="A6" s="198" t="str">
        <f>'1. паспорт местоположение'!$A$5</f>
        <v>Год раскрытия информации: 2025 год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/>
    </row>
    <row r="7" spans="1:20" s="2" customFormat="1" ht="15.75" x14ac:dyDescent="0.2">
      <c r="A7" s="24"/>
    </row>
    <row r="8" spans="1:20" s="2" customFormat="1" ht="18.75" x14ac:dyDescent="0.2">
      <c r="A8" s="202" t="s">
        <v>5</v>
      </c>
      <c r="B8" s="202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</row>
    <row r="9" spans="1:20" s="2" customFormat="1" ht="18.75" x14ac:dyDescent="0.2">
      <c r="A9" s="202"/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</row>
    <row r="10" spans="1:20" s="2" customFormat="1" ht="18.75" customHeight="1" x14ac:dyDescent="0.2">
      <c r="A10" s="203" t="s">
        <v>308</v>
      </c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</row>
    <row r="11" spans="1:20" s="2" customFormat="1" ht="18.75" customHeight="1" x14ac:dyDescent="0.2">
      <c r="A11" s="204" t="s">
        <v>4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4"/>
    </row>
    <row r="12" spans="1:20" s="2" customFormat="1" ht="18.75" x14ac:dyDescent="0.2">
      <c r="A12" s="202"/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</row>
    <row r="13" spans="1:20" s="2" customFormat="1" ht="18.75" customHeight="1" x14ac:dyDescent="0.2">
      <c r="A13" s="203" t="str">
        <f>'1. паспорт местоположение'!A12:C12</f>
        <v>P_Che478_24</v>
      </c>
      <c r="B13" s="203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</row>
    <row r="14" spans="1:20" s="2" customFormat="1" ht="18.75" customHeight="1" x14ac:dyDescent="0.2">
      <c r="A14" s="204" t="s">
        <v>3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</row>
    <row r="15" spans="1:20" s="35" customFormat="1" ht="15.75" customHeight="1" x14ac:dyDescent="0.2">
      <c r="A15" s="206"/>
      <c r="B15" s="206"/>
      <c r="C15" s="206"/>
      <c r="D15" s="206"/>
      <c r="E15" s="206"/>
      <c r="F15" s="206"/>
      <c r="G15" s="206"/>
      <c r="H15" s="206"/>
      <c r="I15" s="206"/>
      <c r="J15" s="206"/>
      <c r="K15" s="206"/>
      <c r="L15" s="206"/>
      <c r="M15" s="206"/>
      <c r="N15" s="206"/>
      <c r="O15" s="206"/>
      <c r="P15" s="206"/>
      <c r="Q15" s="206"/>
      <c r="R15" s="206"/>
      <c r="S15" s="206"/>
      <c r="T15" s="206"/>
    </row>
    <row r="16" spans="1:20" s="36" customFormat="1" ht="15.75" x14ac:dyDescent="0.2">
      <c r="A16" s="203" t="str">
        <f>'1. паспорт местоположение'!A15:C15</f>
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6" s="203"/>
      <c r="C16" s="203"/>
      <c r="D16" s="203"/>
      <c r="E16" s="203"/>
      <c r="F16" s="203"/>
      <c r="G16" s="203"/>
      <c r="H16" s="203"/>
      <c r="I16" s="203"/>
      <c r="J16" s="203"/>
      <c r="K16" s="203"/>
      <c r="L16" s="203"/>
      <c r="M16" s="203"/>
      <c r="N16" s="203"/>
      <c r="O16" s="203"/>
      <c r="P16" s="203"/>
      <c r="Q16" s="203"/>
      <c r="R16" s="203"/>
      <c r="S16" s="203"/>
      <c r="T16" s="203"/>
    </row>
    <row r="17" spans="1:20" s="36" customFormat="1" ht="15" customHeight="1" x14ac:dyDescent="0.2">
      <c r="A17" s="204" t="s">
        <v>2</v>
      </c>
      <c r="B17" s="204"/>
      <c r="C17" s="204"/>
      <c r="D17" s="204"/>
      <c r="E17" s="204"/>
      <c r="F17" s="204"/>
      <c r="G17" s="204"/>
      <c r="H17" s="204"/>
      <c r="I17" s="204"/>
      <c r="J17" s="204"/>
      <c r="K17" s="204"/>
      <c r="L17" s="204"/>
      <c r="M17" s="204"/>
      <c r="N17" s="204"/>
      <c r="O17" s="204"/>
      <c r="P17" s="204"/>
      <c r="Q17" s="204"/>
      <c r="R17" s="204"/>
      <c r="S17" s="204"/>
      <c r="T17" s="204"/>
    </row>
    <row r="18" spans="1:20" ht="96" customHeight="1" x14ac:dyDescent="0.25">
      <c r="A18" s="238" t="s">
        <v>426</v>
      </c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8"/>
    </row>
    <row r="19" spans="1:20" ht="15.75" customHeight="1" x14ac:dyDescent="0.25">
      <c r="A19" s="207" t="s">
        <v>1</v>
      </c>
      <c r="B19" s="207" t="s">
        <v>427</v>
      </c>
      <c r="C19" s="207" t="s">
        <v>428</v>
      </c>
      <c r="D19" s="207" t="s">
        <v>429</v>
      </c>
      <c r="E19" s="239" t="s">
        <v>430</v>
      </c>
      <c r="F19" s="240"/>
      <c r="G19" s="240"/>
      <c r="H19" s="240"/>
      <c r="I19" s="241"/>
      <c r="J19" s="239" t="s">
        <v>431</v>
      </c>
      <c r="K19" s="240"/>
      <c r="L19" s="240"/>
      <c r="M19" s="240"/>
      <c r="N19" s="240"/>
      <c r="O19" s="241"/>
    </row>
    <row r="20" spans="1:20" ht="123" customHeight="1" x14ac:dyDescent="0.25">
      <c r="A20" s="207"/>
      <c r="B20" s="207"/>
      <c r="C20" s="207"/>
      <c r="D20" s="207"/>
      <c r="E20" s="89" t="s">
        <v>432</v>
      </c>
      <c r="F20" s="89" t="s">
        <v>433</v>
      </c>
      <c r="G20" s="89" t="s">
        <v>434</v>
      </c>
      <c r="H20" s="89" t="s">
        <v>435</v>
      </c>
      <c r="I20" s="89" t="s">
        <v>64</v>
      </c>
      <c r="J20" s="89" t="s">
        <v>436</v>
      </c>
      <c r="K20" s="89" t="s">
        <v>437</v>
      </c>
      <c r="L20" s="90" t="s">
        <v>438</v>
      </c>
      <c r="M20" s="91" t="s">
        <v>439</v>
      </c>
      <c r="N20" s="91" t="s">
        <v>440</v>
      </c>
      <c r="O20" s="91" t="s">
        <v>441</v>
      </c>
    </row>
    <row r="21" spans="1:20" ht="15.75" x14ac:dyDescent="0.25">
      <c r="A21" s="92">
        <v>1</v>
      </c>
      <c r="B21" s="93">
        <v>2</v>
      </c>
      <c r="C21" s="92">
        <v>3</v>
      </c>
      <c r="D21" s="93">
        <v>4</v>
      </c>
      <c r="E21" s="92">
        <v>5</v>
      </c>
      <c r="F21" s="93">
        <v>6</v>
      </c>
      <c r="G21" s="92">
        <v>7</v>
      </c>
      <c r="H21" s="93">
        <v>8</v>
      </c>
      <c r="I21" s="92">
        <v>9</v>
      </c>
      <c r="J21" s="93">
        <v>10</v>
      </c>
      <c r="K21" s="92">
        <v>11</v>
      </c>
      <c r="L21" s="93">
        <v>12</v>
      </c>
      <c r="M21" s="92">
        <v>13</v>
      </c>
      <c r="N21" s="93">
        <v>14</v>
      </c>
      <c r="O21" s="92">
        <v>15</v>
      </c>
    </row>
    <row r="22" spans="1:20" ht="15.75" x14ac:dyDescent="0.25">
      <c r="A22" s="3" t="s">
        <v>300</v>
      </c>
      <c r="B22" s="3" t="s">
        <v>300</v>
      </c>
      <c r="C22" s="3" t="s">
        <v>300</v>
      </c>
      <c r="D22" s="3" t="s">
        <v>300</v>
      </c>
      <c r="E22" s="3" t="s">
        <v>300</v>
      </c>
      <c r="F22" s="3" t="s">
        <v>300</v>
      </c>
      <c r="G22" s="3" t="s">
        <v>300</v>
      </c>
      <c r="H22" s="3" t="s">
        <v>300</v>
      </c>
      <c r="I22" s="3" t="s">
        <v>300</v>
      </c>
      <c r="J22" s="3" t="s">
        <v>300</v>
      </c>
      <c r="K22" s="3" t="s">
        <v>300</v>
      </c>
      <c r="L22" s="3" t="s">
        <v>300</v>
      </c>
      <c r="M22" s="3" t="s">
        <v>300</v>
      </c>
      <c r="N22" s="3" t="s">
        <v>300</v>
      </c>
      <c r="O22" s="3" t="s">
        <v>300</v>
      </c>
    </row>
    <row r="23" spans="1:20" x14ac:dyDescent="0.25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</row>
    <row r="24" spans="1:20" x14ac:dyDescent="0.2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</row>
    <row r="25" spans="1:20" x14ac:dyDescent="0.25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</row>
    <row r="26" spans="1:20" x14ac:dyDescent="0.25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</row>
    <row r="27" spans="1:20" x14ac:dyDescent="0.25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</row>
    <row r="28" spans="1:20" x14ac:dyDescent="0.25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</row>
    <row r="29" spans="1:20" x14ac:dyDescent="0.25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</row>
    <row r="30" spans="1:20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</row>
    <row r="31" spans="1:20" x14ac:dyDescent="0.25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</row>
    <row r="32" spans="1:20" x14ac:dyDescent="0.25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</row>
    <row r="33" spans="1:15" x14ac:dyDescent="0.25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</row>
    <row r="34" spans="1:15" x14ac:dyDescent="0.25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</row>
    <row r="35" spans="1:15" x14ac:dyDescent="0.25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</row>
    <row r="36" spans="1:15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</row>
    <row r="37" spans="1:15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</row>
    <row r="38" spans="1:15" x14ac:dyDescent="0.2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</row>
    <row r="39" spans="1:15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</row>
    <row r="40" spans="1:15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</row>
    <row r="41" spans="1:15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</row>
    <row r="42" spans="1:15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</row>
    <row r="43" spans="1:15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</row>
    <row r="44" spans="1:15" x14ac:dyDescent="0.25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</row>
    <row r="45" spans="1:15" x14ac:dyDescent="0.25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</row>
    <row r="46" spans="1:15" x14ac:dyDescent="0.25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</row>
    <row r="47" spans="1:15" x14ac:dyDescent="0.25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</row>
    <row r="48" spans="1:15" x14ac:dyDescent="0.25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</row>
    <row r="49" spans="1:15" x14ac:dyDescent="0.25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</row>
    <row r="50" spans="1:15" x14ac:dyDescent="0.25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</row>
    <row r="51" spans="1:15" x14ac:dyDescent="0.25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</row>
    <row r="52" spans="1:15" x14ac:dyDescent="0.25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</row>
    <row r="53" spans="1:15" x14ac:dyDescent="0.25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</row>
    <row r="54" spans="1:15" x14ac:dyDescent="0.25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</row>
    <row r="55" spans="1:15" x14ac:dyDescent="0.25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</row>
    <row r="56" spans="1:15" x14ac:dyDescent="0.25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</row>
    <row r="57" spans="1:15" x14ac:dyDescent="0.25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</row>
    <row r="58" spans="1:15" x14ac:dyDescent="0.25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</row>
    <row r="59" spans="1:15" x14ac:dyDescent="0.25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</row>
    <row r="60" spans="1:15" x14ac:dyDescent="0.25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</row>
    <row r="61" spans="1:15" x14ac:dyDescent="0.25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</row>
    <row r="62" spans="1:15" x14ac:dyDescent="0.25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</row>
    <row r="63" spans="1:15" x14ac:dyDescent="0.25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</row>
    <row r="64" spans="1:15" x14ac:dyDescent="0.25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</row>
    <row r="65" spans="1:15" x14ac:dyDescent="0.25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</row>
    <row r="66" spans="1:15" x14ac:dyDescent="0.25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</row>
    <row r="67" spans="1:15" x14ac:dyDescent="0.25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</row>
    <row r="68" spans="1:15" x14ac:dyDescent="0.25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</row>
    <row r="69" spans="1:15" x14ac:dyDescent="0.25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</row>
    <row r="70" spans="1:15" x14ac:dyDescent="0.25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</row>
    <row r="71" spans="1:15" x14ac:dyDescent="0.25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</row>
    <row r="72" spans="1:15" x14ac:dyDescent="0.25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</row>
    <row r="73" spans="1:15" x14ac:dyDescent="0.25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</row>
    <row r="74" spans="1:15" x14ac:dyDescent="0.25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</row>
    <row r="75" spans="1:15" x14ac:dyDescent="0.25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</row>
    <row r="76" spans="1:15" x14ac:dyDescent="0.25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</row>
    <row r="77" spans="1:15" x14ac:dyDescent="0.25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</row>
    <row r="78" spans="1:15" x14ac:dyDescent="0.25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</row>
    <row r="79" spans="1:15" x14ac:dyDescent="0.25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</row>
    <row r="80" spans="1:15" x14ac:dyDescent="0.25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</row>
    <row r="81" spans="1:15" x14ac:dyDescent="0.25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</row>
    <row r="82" spans="1:15" x14ac:dyDescent="0.25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</row>
    <row r="83" spans="1:15" x14ac:dyDescent="0.25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</row>
    <row r="84" spans="1:15" x14ac:dyDescent="0.25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</row>
    <row r="85" spans="1:15" x14ac:dyDescent="0.25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</row>
    <row r="86" spans="1:15" x14ac:dyDescent="0.25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</row>
    <row r="87" spans="1:15" x14ac:dyDescent="0.25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</row>
    <row r="88" spans="1:15" x14ac:dyDescent="0.25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</row>
    <row r="89" spans="1:15" x14ac:dyDescent="0.25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</row>
    <row r="90" spans="1:15" x14ac:dyDescent="0.25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</row>
    <row r="91" spans="1:15" x14ac:dyDescent="0.25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</row>
    <row r="92" spans="1:15" x14ac:dyDescent="0.25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</row>
    <row r="93" spans="1:15" x14ac:dyDescent="0.25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</row>
    <row r="94" spans="1:15" x14ac:dyDescent="0.25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</row>
    <row r="95" spans="1:15" x14ac:dyDescent="0.25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</row>
    <row r="96" spans="1:15" x14ac:dyDescent="0.25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</row>
    <row r="97" spans="1:15" x14ac:dyDescent="0.25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</row>
    <row r="98" spans="1:15" x14ac:dyDescent="0.25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</row>
    <row r="99" spans="1:15" x14ac:dyDescent="0.25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</row>
    <row r="100" spans="1:15" x14ac:dyDescent="0.25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</row>
    <row r="101" spans="1:15" x14ac:dyDescent="0.25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</row>
    <row r="102" spans="1:15" x14ac:dyDescent="0.25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</row>
    <row r="103" spans="1:15" x14ac:dyDescent="0.25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</row>
    <row r="104" spans="1:15" x14ac:dyDescent="0.25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</row>
    <row r="105" spans="1:15" x14ac:dyDescent="0.25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</row>
    <row r="106" spans="1:15" x14ac:dyDescent="0.25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</row>
    <row r="107" spans="1:15" x14ac:dyDescent="0.25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</row>
    <row r="108" spans="1:15" x14ac:dyDescent="0.25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</row>
    <row r="109" spans="1:15" x14ac:dyDescent="0.25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</row>
    <row r="110" spans="1:15" x14ac:dyDescent="0.25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</row>
    <row r="111" spans="1:15" x14ac:dyDescent="0.25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</row>
    <row r="112" spans="1:15" x14ac:dyDescent="0.25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</row>
    <row r="113" spans="1:15" x14ac:dyDescent="0.25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</row>
    <row r="114" spans="1:15" x14ac:dyDescent="0.25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</row>
    <row r="115" spans="1:15" x14ac:dyDescent="0.25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</row>
    <row r="116" spans="1:15" x14ac:dyDescent="0.25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</row>
    <row r="117" spans="1:15" x14ac:dyDescent="0.25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</row>
    <row r="118" spans="1:15" x14ac:dyDescent="0.25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</row>
    <row r="119" spans="1:15" x14ac:dyDescent="0.25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</row>
    <row r="120" spans="1:15" x14ac:dyDescent="0.25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</row>
    <row r="121" spans="1:15" x14ac:dyDescent="0.25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</row>
    <row r="122" spans="1:15" x14ac:dyDescent="0.25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</row>
    <row r="123" spans="1:15" x14ac:dyDescent="0.25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</row>
    <row r="124" spans="1:15" x14ac:dyDescent="0.25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</row>
    <row r="125" spans="1:15" x14ac:dyDescent="0.25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</row>
    <row r="126" spans="1:15" x14ac:dyDescent="0.25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</row>
    <row r="127" spans="1:15" x14ac:dyDescent="0.25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</row>
    <row r="128" spans="1:15" x14ac:dyDescent="0.25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</row>
    <row r="129" spans="1:15" x14ac:dyDescent="0.25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</row>
    <row r="130" spans="1:15" x14ac:dyDescent="0.25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</row>
    <row r="131" spans="1:15" x14ac:dyDescent="0.25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</row>
    <row r="132" spans="1:15" x14ac:dyDescent="0.25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</row>
    <row r="133" spans="1:15" x14ac:dyDescent="0.25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</row>
    <row r="134" spans="1:15" x14ac:dyDescent="0.25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</row>
    <row r="135" spans="1:15" x14ac:dyDescent="0.25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</row>
    <row r="136" spans="1:15" x14ac:dyDescent="0.25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</row>
    <row r="137" spans="1:15" x14ac:dyDescent="0.25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</row>
    <row r="138" spans="1:15" x14ac:dyDescent="0.25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</row>
    <row r="139" spans="1:15" x14ac:dyDescent="0.25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</row>
    <row r="140" spans="1:15" x14ac:dyDescent="0.25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</row>
    <row r="141" spans="1:15" x14ac:dyDescent="0.25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</row>
    <row r="142" spans="1:15" x14ac:dyDescent="0.25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</row>
    <row r="143" spans="1:15" x14ac:dyDescent="0.25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</row>
    <row r="144" spans="1:15" x14ac:dyDescent="0.25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</row>
    <row r="145" spans="1:15" x14ac:dyDescent="0.25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</row>
    <row r="146" spans="1:15" x14ac:dyDescent="0.25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</row>
    <row r="147" spans="1:15" x14ac:dyDescent="0.25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</row>
    <row r="148" spans="1:15" x14ac:dyDescent="0.25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</row>
    <row r="149" spans="1:15" x14ac:dyDescent="0.25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</row>
    <row r="150" spans="1:15" x14ac:dyDescent="0.25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</row>
    <row r="151" spans="1:15" x14ac:dyDescent="0.25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</row>
    <row r="152" spans="1:15" x14ac:dyDescent="0.25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</row>
    <row r="153" spans="1:15" x14ac:dyDescent="0.25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</row>
    <row r="154" spans="1:15" x14ac:dyDescent="0.25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</row>
    <row r="155" spans="1:15" x14ac:dyDescent="0.25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</row>
    <row r="156" spans="1:15" x14ac:dyDescent="0.25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</row>
    <row r="157" spans="1:15" x14ac:dyDescent="0.25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</row>
    <row r="158" spans="1:15" x14ac:dyDescent="0.25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</row>
    <row r="159" spans="1:15" x14ac:dyDescent="0.25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</row>
    <row r="160" spans="1:15" x14ac:dyDescent="0.25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</row>
    <row r="161" spans="1:15" x14ac:dyDescent="0.25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</row>
    <row r="162" spans="1:15" x14ac:dyDescent="0.25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</row>
    <row r="163" spans="1:15" x14ac:dyDescent="0.25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</row>
    <row r="164" spans="1:15" x14ac:dyDescent="0.25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</row>
    <row r="165" spans="1:15" x14ac:dyDescent="0.25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</row>
    <row r="166" spans="1:15" x14ac:dyDescent="0.25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</row>
    <row r="167" spans="1:15" x14ac:dyDescent="0.25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</row>
    <row r="168" spans="1:15" x14ac:dyDescent="0.25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</row>
    <row r="169" spans="1:15" x14ac:dyDescent="0.25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</row>
    <row r="170" spans="1:15" x14ac:dyDescent="0.25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</row>
    <row r="171" spans="1:15" x14ac:dyDescent="0.25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</row>
    <row r="172" spans="1:15" x14ac:dyDescent="0.25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</row>
    <row r="173" spans="1:15" x14ac:dyDescent="0.25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</row>
    <row r="174" spans="1:15" x14ac:dyDescent="0.25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</row>
    <row r="175" spans="1:15" x14ac:dyDescent="0.25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</row>
    <row r="176" spans="1:15" x14ac:dyDescent="0.25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</row>
    <row r="177" spans="1:15" x14ac:dyDescent="0.25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</row>
    <row r="178" spans="1:15" x14ac:dyDescent="0.25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</row>
    <row r="179" spans="1:15" x14ac:dyDescent="0.25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</row>
    <row r="180" spans="1:15" x14ac:dyDescent="0.25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</row>
    <row r="181" spans="1:15" x14ac:dyDescent="0.25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</row>
    <row r="182" spans="1:15" x14ac:dyDescent="0.25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</row>
    <row r="183" spans="1:15" x14ac:dyDescent="0.25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</row>
    <row r="184" spans="1:15" x14ac:dyDescent="0.25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</row>
    <row r="185" spans="1:15" x14ac:dyDescent="0.25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</row>
    <row r="186" spans="1:15" x14ac:dyDescent="0.25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</row>
    <row r="187" spans="1:15" x14ac:dyDescent="0.25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</row>
    <row r="188" spans="1:15" x14ac:dyDescent="0.25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</row>
    <row r="189" spans="1:15" x14ac:dyDescent="0.25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</row>
    <row r="190" spans="1:15" x14ac:dyDescent="0.25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</row>
    <row r="191" spans="1:15" x14ac:dyDescent="0.25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</row>
    <row r="192" spans="1:15" x14ac:dyDescent="0.25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</row>
    <row r="193" spans="1:15" x14ac:dyDescent="0.25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</row>
    <row r="194" spans="1:15" x14ac:dyDescent="0.25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</row>
    <row r="195" spans="1:15" x14ac:dyDescent="0.25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</row>
    <row r="196" spans="1:15" x14ac:dyDescent="0.25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</row>
    <row r="197" spans="1:15" x14ac:dyDescent="0.25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</row>
    <row r="198" spans="1:15" x14ac:dyDescent="0.25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</row>
    <row r="199" spans="1:15" x14ac:dyDescent="0.25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</row>
    <row r="200" spans="1:15" x14ac:dyDescent="0.25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</row>
    <row r="201" spans="1:15" x14ac:dyDescent="0.25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</row>
    <row r="202" spans="1:15" x14ac:dyDescent="0.25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</row>
    <row r="203" spans="1:15" x14ac:dyDescent="0.25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</row>
    <row r="204" spans="1:15" x14ac:dyDescent="0.25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</row>
    <row r="205" spans="1:15" x14ac:dyDescent="0.25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</row>
    <row r="206" spans="1:15" x14ac:dyDescent="0.25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</row>
    <row r="207" spans="1:15" x14ac:dyDescent="0.25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</row>
    <row r="208" spans="1:15" x14ac:dyDescent="0.25">
      <c r="A208" s="50"/>
      <c r="B208" s="50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</row>
    <row r="209" spans="1:15" x14ac:dyDescent="0.25">
      <c r="A209" s="50"/>
      <c r="B209" s="50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</row>
    <row r="210" spans="1:15" x14ac:dyDescent="0.25">
      <c r="A210" s="50"/>
      <c r="B210" s="50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</row>
    <row r="211" spans="1:15" x14ac:dyDescent="0.25">
      <c r="A211" s="50"/>
      <c r="B211" s="50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</row>
    <row r="212" spans="1:15" x14ac:dyDescent="0.25">
      <c r="A212" s="50"/>
      <c r="B212" s="50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</row>
    <row r="213" spans="1:15" x14ac:dyDescent="0.25">
      <c r="A213" s="50"/>
      <c r="B213" s="50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</row>
    <row r="214" spans="1:15" x14ac:dyDescent="0.25">
      <c r="A214" s="50"/>
      <c r="B214" s="50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</row>
    <row r="215" spans="1:15" x14ac:dyDescent="0.25">
      <c r="A215" s="50"/>
      <c r="B215" s="50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</row>
    <row r="216" spans="1:15" x14ac:dyDescent="0.25">
      <c r="A216" s="50"/>
      <c r="B216" s="50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</row>
    <row r="217" spans="1:15" x14ac:dyDescent="0.25">
      <c r="A217" s="50"/>
      <c r="B217" s="50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</row>
    <row r="218" spans="1:15" x14ac:dyDescent="0.25">
      <c r="A218" s="50"/>
      <c r="B218" s="50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</row>
    <row r="219" spans="1:15" x14ac:dyDescent="0.25">
      <c r="A219" s="50"/>
      <c r="B219" s="50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</row>
    <row r="220" spans="1:15" x14ac:dyDescent="0.25">
      <c r="A220" s="50"/>
      <c r="B220" s="50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</row>
    <row r="221" spans="1:15" x14ac:dyDescent="0.25">
      <c r="A221" s="50"/>
      <c r="B221" s="50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</row>
    <row r="222" spans="1:15" x14ac:dyDescent="0.25">
      <c r="A222" s="50"/>
      <c r="B222" s="50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</row>
    <row r="223" spans="1:15" x14ac:dyDescent="0.25">
      <c r="A223" s="50"/>
      <c r="B223" s="50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</row>
    <row r="224" spans="1:15" x14ac:dyDescent="0.25">
      <c r="A224" s="50"/>
      <c r="B224" s="50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</row>
    <row r="225" spans="1:15" x14ac:dyDescent="0.25">
      <c r="A225" s="50"/>
      <c r="B225" s="50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</row>
    <row r="226" spans="1:15" x14ac:dyDescent="0.25">
      <c r="A226" s="50"/>
      <c r="B226" s="50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</row>
    <row r="227" spans="1:15" x14ac:dyDescent="0.25">
      <c r="A227" s="50"/>
      <c r="B227" s="50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</row>
    <row r="228" spans="1:15" x14ac:dyDescent="0.25">
      <c r="A228" s="50"/>
      <c r="B228" s="50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</row>
    <row r="229" spans="1:15" x14ac:dyDescent="0.25">
      <c r="A229" s="50"/>
      <c r="B229" s="50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</row>
    <row r="230" spans="1:15" x14ac:dyDescent="0.25">
      <c r="A230" s="50"/>
      <c r="B230" s="50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</row>
    <row r="231" spans="1:15" x14ac:dyDescent="0.25">
      <c r="A231" s="50"/>
      <c r="B231" s="50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</row>
    <row r="232" spans="1:15" x14ac:dyDescent="0.25">
      <c r="A232" s="50"/>
      <c r="B232" s="50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</row>
    <row r="233" spans="1:15" x14ac:dyDescent="0.25">
      <c r="A233" s="50"/>
      <c r="B233" s="50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</row>
    <row r="234" spans="1:15" x14ac:dyDescent="0.25">
      <c r="A234" s="50"/>
      <c r="B234" s="50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</row>
    <row r="235" spans="1:15" x14ac:dyDescent="0.25">
      <c r="A235" s="50"/>
      <c r="B235" s="50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</row>
    <row r="236" spans="1:15" x14ac:dyDescent="0.25">
      <c r="A236" s="50"/>
      <c r="B236" s="50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</row>
    <row r="237" spans="1:15" x14ac:dyDescent="0.25">
      <c r="A237" s="50"/>
      <c r="B237" s="50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</row>
    <row r="238" spans="1:15" x14ac:dyDescent="0.25">
      <c r="A238" s="50"/>
      <c r="B238" s="50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</row>
    <row r="239" spans="1:15" x14ac:dyDescent="0.25">
      <c r="A239" s="50"/>
      <c r="B239" s="50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</row>
    <row r="240" spans="1:15" x14ac:dyDescent="0.25">
      <c r="A240" s="50"/>
      <c r="B240" s="50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</row>
    <row r="241" spans="1:15" x14ac:dyDescent="0.25">
      <c r="A241" s="50"/>
      <c r="B241" s="50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</row>
    <row r="242" spans="1:15" x14ac:dyDescent="0.25">
      <c r="A242" s="50"/>
      <c r="B242" s="50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</row>
    <row r="243" spans="1:15" x14ac:dyDescent="0.25">
      <c r="A243" s="50"/>
      <c r="B243" s="50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</row>
    <row r="244" spans="1:15" x14ac:dyDescent="0.25">
      <c r="A244" s="50"/>
      <c r="B244" s="50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</row>
    <row r="245" spans="1:15" x14ac:dyDescent="0.25">
      <c r="A245" s="50"/>
      <c r="B245" s="50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</row>
    <row r="246" spans="1:15" x14ac:dyDescent="0.25">
      <c r="A246" s="50"/>
      <c r="B246" s="50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</row>
    <row r="247" spans="1:15" x14ac:dyDescent="0.25">
      <c r="A247" s="50"/>
      <c r="B247" s="50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</row>
    <row r="248" spans="1:15" x14ac:dyDescent="0.25">
      <c r="A248" s="50"/>
      <c r="B248" s="50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</row>
    <row r="249" spans="1:15" x14ac:dyDescent="0.25">
      <c r="A249" s="50"/>
      <c r="B249" s="50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</row>
    <row r="250" spans="1:15" x14ac:dyDescent="0.25">
      <c r="A250" s="50"/>
      <c r="B250" s="50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</row>
    <row r="251" spans="1:15" x14ac:dyDescent="0.25">
      <c r="A251" s="50"/>
      <c r="B251" s="50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</row>
    <row r="252" spans="1:15" x14ac:dyDescent="0.25">
      <c r="A252" s="50"/>
      <c r="B252" s="50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</row>
    <row r="253" spans="1:15" x14ac:dyDescent="0.25">
      <c r="A253" s="50"/>
      <c r="B253" s="50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</row>
    <row r="254" spans="1:15" x14ac:dyDescent="0.25">
      <c r="A254" s="50"/>
      <c r="B254" s="50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</row>
    <row r="255" spans="1:15" x14ac:dyDescent="0.25">
      <c r="A255" s="50"/>
      <c r="B255" s="50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</row>
    <row r="256" spans="1:15" x14ac:dyDescent="0.25">
      <c r="A256" s="50"/>
      <c r="B256" s="50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</row>
    <row r="257" spans="1:15" x14ac:dyDescent="0.25">
      <c r="A257" s="50"/>
      <c r="B257" s="50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</row>
    <row r="258" spans="1:15" x14ac:dyDescent="0.25">
      <c r="A258" s="50"/>
      <c r="B258" s="50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</row>
    <row r="259" spans="1:15" x14ac:dyDescent="0.25">
      <c r="A259" s="50"/>
      <c r="B259" s="50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</row>
    <row r="260" spans="1:15" x14ac:dyDescent="0.25">
      <c r="A260" s="50"/>
      <c r="B260" s="50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</row>
    <row r="261" spans="1:15" x14ac:dyDescent="0.25">
      <c r="A261" s="50"/>
      <c r="B261" s="50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</row>
    <row r="262" spans="1:15" x14ac:dyDescent="0.25">
      <c r="A262" s="50"/>
      <c r="B262" s="50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</row>
    <row r="263" spans="1:15" x14ac:dyDescent="0.25">
      <c r="A263" s="50"/>
      <c r="B263" s="50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</row>
    <row r="264" spans="1:15" x14ac:dyDescent="0.25">
      <c r="A264" s="50"/>
      <c r="B264" s="50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</row>
    <row r="265" spans="1:15" x14ac:dyDescent="0.25">
      <c r="A265" s="50"/>
      <c r="B265" s="50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</row>
    <row r="266" spans="1:15" x14ac:dyDescent="0.25">
      <c r="A266" s="50"/>
      <c r="B266" s="50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</row>
    <row r="267" spans="1:15" x14ac:dyDescent="0.25">
      <c r="A267" s="50"/>
      <c r="B267" s="50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</row>
    <row r="268" spans="1:15" x14ac:dyDescent="0.25">
      <c r="A268" s="50"/>
      <c r="B268" s="50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</row>
    <row r="269" spans="1:15" x14ac:dyDescent="0.25">
      <c r="A269" s="50"/>
      <c r="B269" s="50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</row>
    <row r="270" spans="1:15" x14ac:dyDescent="0.25">
      <c r="A270" s="50"/>
      <c r="B270" s="50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</row>
    <row r="271" spans="1:15" x14ac:dyDescent="0.25">
      <c r="A271" s="50"/>
      <c r="B271" s="50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</row>
    <row r="272" spans="1:15" x14ac:dyDescent="0.25">
      <c r="A272" s="50"/>
      <c r="B272" s="50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</row>
    <row r="273" spans="1:15" x14ac:dyDescent="0.25">
      <c r="A273" s="50"/>
      <c r="B273" s="50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</row>
    <row r="274" spans="1:15" x14ac:dyDescent="0.25">
      <c r="A274" s="50"/>
      <c r="B274" s="50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</row>
    <row r="275" spans="1:15" x14ac:dyDescent="0.25">
      <c r="A275" s="50"/>
      <c r="B275" s="50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</row>
    <row r="276" spans="1:15" x14ac:dyDescent="0.25">
      <c r="A276" s="50"/>
      <c r="B276" s="50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</row>
    <row r="277" spans="1:15" x14ac:dyDescent="0.25">
      <c r="A277" s="50"/>
      <c r="B277" s="50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</row>
    <row r="278" spans="1:15" x14ac:dyDescent="0.25">
      <c r="A278" s="50"/>
      <c r="B278" s="50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</row>
    <row r="279" spans="1:15" x14ac:dyDescent="0.25">
      <c r="A279" s="50"/>
      <c r="B279" s="50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</row>
    <row r="280" spans="1:15" x14ac:dyDescent="0.25">
      <c r="A280" s="50"/>
      <c r="B280" s="50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</row>
    <row r="281" spans="1:15" x14ac:dyDescent="0.25">
      <c r="A281" s="50"/>
      <c r="B281" s="50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</row>
    <row r="282" spans="1:15" x14ac:dyDescent="0.25">
      <c r="A282" s="50"/>
      <c r="B282" s="50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</row>
    <row r="283" spans="1:15" x14ac:dyDescent="0.25">
      <c r="A283" s="50"/>
      <c r="B283" s="50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</row>
    <row r="284" spans="1:15" x14ac:dyDescent="0.25">
      <c r="A284" s="50"/>
      <c r="B284" s="50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</row>
    <row r="285" spans="1:15" x14ac:dyDescent="0.25">
      <c r="A285" s="50"/>
      <c r="B285" s="50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</row>
    <row r="286" spans="1:15" x14ac:dyDescent="0.25">
      <c r="A286" s="50"/>
      <c r="B286" s="50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</row>
    <row r="287" spans="1:15" x14ac:dyDescent="0.25">
      <c r="A287" s="50"/>
      <c r="B287" s="50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</row>
    <row r="288" spans="1:15" x14ac:dyDescent="0.25">
      <c r="A288" s="50"/>
      <c r="B288" s="50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</row>
    <row r="289" spans="1:15" x14ac:dyDescent="0.25">
      <c r="A289" s="50"/>
      <c r="B289" s="50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</row>
    <row r="290" spans="1:15" x14ac:dyDescent="0.25">
      <c r="A290" s="50"/>
      <c r="B290" s="50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</row>
    <row r="291" spans="1:15" x14ac:dyDescent="0.25">
      <c r="A291" s="50"/>
      <c r="B291" s="50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</row>
    <row r="292" spans="1:15" x14ac:dyDescent="0.25">
      <c r="A292" s="50"/>
      <c r="B292" s="50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</row>
    <row r="293" spans="1:15" x14ac:dyDescent="0.25">
      <c r="A293" s="50"/>
      <c r="B293" s="50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</row>
    <row r="294" spans="1:15" x14ac:dyDescent="0.25">
      <c r="A294" s="50"/>
      <c r="B294" s="50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</row>
    <row r="295" spans="1:15" x14ac:dyDescent="0.25">
      <c r="A295" s="50"/>
      <c r="B295" s="50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</row>
    <row r="296" spans="1:15" x14ac:dyDescent="0.25">
      <c r="A296" s="50"/>
      <c r="B296" s="50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</row>
    <row r="297" spans="1:15" x14ac:dyDescent="0.25">
      <c r="A297" s="50"/>
      <c r="B297" s="50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</row>
    <row r="298" spans="1:15" x14ac:dyDescent="0.25">
      <c r="A298" s="50"/>
      <c r="B298" s="50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</row>
    <row r="299" spans="1:15" x14ac:dyDescent="0.25">
      <c r="A299" s="50"/>
      <c r="B299" s="50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</row>
    <row r="300" spans="1:15" x14ac:dyDescent="0.25">
      <c r="A300" s="50"/>
      <c r="B300" s="50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</row>
    <row r="301" spans="1:15" x14ac:dyDescent="0.25">
      <c r="A301" s="50"/>
      <c r="B301" s="50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</row>
    <row r="302" spans="1:15" x14ac:dyDescent="0.25">
      <c r="A302" s="50"/>
      <c r="B302" s="50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</row>
    <row r="303" spans="1:15" x14ac:dyDescent="0.25">
      <c r="A303" s="50"/>
      <c r="B303" s="50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</row>
    <row r="304" spans="1:15" x14ac:dyDescent="0.25">
      <c r="A304" s="50"/>
      <c r="B304" s="50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</row>
    <row r="305" spans="1:15" x14ac:dyDescent="0.25">
      <c r="A305" s="50"/>
      <c r="B305" s="50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</row>
    <row r="306" spans="1:15" x14ac:dyDescent="0.25">
      <c r="A306" s="50"/>
      <c r="B306" s="50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</row>
    <row r="307" spans="1:15" x14ac:dyDescent="0.25">
      <c r="A307" s="50"/>
      <c r="B307" s="50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</row>
    <row r="308" spans="1:15" x14ac:dyDescent="0.25">
      <c r="A308" s="50"/>
      <c r="B308" s="50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</row>
    <row r="309" spans="1:15" x14ac:dyDescent="0.25">
      <c r="A309" s="50"/>
      <c r="B309" s="50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</row>
    <row r="310" spans="1:15" x14ac:dyDescent="0.25">
      <c r="A310" s="50"/>
      <c r="B310" s="50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</row>
    <row r="311" spans="1:15" x14ac:dyDescent="0.25">
      <c r="A311" s="50"/>
      <c r="B311" s="50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</row>
    <row r="312" spans="1:15" x14ac:dyDescent="0.25">
      <c r="A312" s="50"/>
      <c r="B312" s="50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</row>
    <row r="313" spans="1:15" x14ac:dyDescent="0.25">
      <c r="A313" s="50"/>
      <c r="B313" s="50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</row>
    <row r="314" spans="1:15" x14ac:dyDescent="0.25">
      <c r="A314" s="50"/>
      <c r="B314" s="50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</row>
    <row r="315" spans="1:15" x14ac:dyDescent="0.25">
      <c r="A315" s="50"/>
      <c r="B315" s="50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</row>
    <row r="316" spans="1:15" x14ac:dyDescent="0.25">
      <c r="A316" s="50"/>
      <c r="B316" s="50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</row>
    <row r="317" spans="1:15" x14ac:dyDescent="0.25">
      <c r="A317" s="50"/>
      <c r="B317" s="50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</row>
    <row r="318" spans="1:15" x14ac:dyDescent="0.25">
      <c r="A318" s="50"/>
      <c r="B318" s="50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</row>
    <row r="319" spans="1:15" x14ac:dyDescent="0.25">
      <c r="A319" s="50"/>
      <c r="B319" s="50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</row>
    <row r="320" spans="1:15" x14ac:dyDescent="0.25">
      <c r="A320" s="50"/>
      <c r="B320" s="50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</row>
    <row r="321" spans="1:15" x14ac:dyDescent="0.25">
      <c r="A321" s="50"/>
      <c r="B321" s="50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</row>
    <row r="322" spans="1:15" x14ac:dyDescent="0.25">
      <c r="A322" s="50"/>
      <c r="B322" s="50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</row>
    <row r="323" spans="1:15" x14ac:dyDescent="0.25">
      <c r="A323" s="50"/>
      <c r="B323" s="50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</row>
    <row r="324" spans="1:15" x14ac:dyDescent="0.25">
      <c r="A324" s="50"/>
      <c r="B324" s="50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</row>
    <row r="325" spans="1:15" x14ac:dyDescent="0.25">
      <c r="A325" s="50"/>
      <c r="B325" s="50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</row>
    <row r="326" spans="1:15" x14ac:dyDescent="0.25">
      <c r="A326" s="50"/>
      <c r="B326" s="50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</row>
    <row r="327" spans="1:15" x14ac:dyDescent="0.25">
      <c r="A327" s="50"/>
      <c r="B327" s="50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</row>
    <row r="328" spans="1:15" x14ac:dyDescent="0.25">
      <c r="A328" s="50"/>
      <c r="B328" s="50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</row>
    <row r="329" spans="1:15" x14ac:dyDescent="0.25">
      <c r="A329" s="50"/>
      <c r="B329" s="50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</row>
    <row r="330" spans="1:15" x14ac:dyDescent="0.25">
      <c r="A330" s="50"/>
      <c r="B330" s="50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</row>
    <row r="331" spans="1:15" x14ac:dyDescent="0.25">
      <c r="A331" s="50"/>
      <c r="B331" s="50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</row>
    <row r="332" spans="1:15" x14ac:dyDescent="0.25">
      <c r="A332" s="50"/>
      <c r="B332" s="50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</row>
    <row r="333" spans="1:15" x14ac:dyDescent="0.25">
      <c r="A333" s="50"/>
      <c r="B333" s="50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</row>
    <row r="334" spans="1:15" x14ac:dyDescent="0.25">
      <c r="A334" s="50"/>
      <c r="B334" s="50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</row>
    <row r="335" spans="1:15" x14ac:dyDescent="0.25">
      <c r="A335" s="50"/>
      <c r="B335" s="50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</row>
    <row r="336" spans="1:15" x14ac:dyDescent="0.25">
      <c r="A336" s="50"/>
      <c r="B336" s="50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</row>
    <row r="337" spans="1:15" x14ac:dyDescent="0.25">
      <c r="A337" s="50"/>
      <c r="B337" s="50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</row>
    <row r="338" spans="1:15" x14ac:dyDescent="0.25">
      <c r="A338" s="50"/>
      <c r="B338" s="50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</row>
    <row r="339" spans="1:15" x14ac:dyDescent="0.25">
      <c r="A339" s="50"/>
      <c r="B339" s="50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</row>
    <row r="340" spans="1:15" x14ac:dyDescent="0.25">
      <c r="A340" s="50"/>
      <c r="B340" s="50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</row>
    <row r="341" spans="1:15" x14ac:dyDescent="0.25">
      <c r="A341" s="50"/>
      <c r="B341" s="50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</row>
    <row r="342" spans="1:15" x14ac:dyDescent="0.25">
      <c r="A342" s="50"/>
      <c r="B342" s="50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</row>
    <row r="343" spans="1:15" x14ac:dyDescent="0.25">
      <c r="A343" s="50"/>
      <c r="B343" s="50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</row>
    <row r="344" spans="1:15" x14ac:dyDescent="0.25">
      <c r="A344" s="50"/>
      <c r="B344" s="50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</row>
    <row r="345" spans="1:15" x14ac:dyDescent="0.25">
      <c r="A345" s="50"/>
      <c r="B345" s="50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</row>
    <row r="346" spans="1:15" x14ac:dyDescent="0.25">
      <c r="A346" s="50"/>
      <c r="B346" s="50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</row>
    <row r="347" spans="1:15" x14ac:dyDescent="0.25">
      <c r="A347" s="50"/>
      <c r="B347" s="50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</row>
    <row r="348" spans="1:15" x14ac:dyDescent="0.25">
      <c r="A348" s="50"/>
      <c r="B348" s="50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</row>
    <row r="349" spans="1:15" x14ac:dyDescent="0.25">
      <c r="A349" s="50"/>
      <c r="B349" s="50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</row>
    <row r="350" spans="1:15" x14ac:dyDescent="0.25">
      <c r="A350" s="50"/>
      <c r="B350" s="50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</row>
    <row r="351" spans="1:15" x14ac:dyDescent="0.25">
      <c r="A351" s="50"/>
      <c r="B351" s="50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</row>
    <row r="352" spans="1:15" x14ac:dyDescent="0.25">
      <c r="A352" s="50"/>
      <c r="B352" s="50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</row>
    <row r="353" spans="1:15" x14ac:dyDescent="0.25">
      <c r="A353" s="50"/>
      <c r="B353" s="50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</row>
    <row r="354" spans="1:15" x14ac:dyDescent="0.25">
      <c r="A354" s="50"/>
      <c r="B354" s="50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</row>
    <row r="355" spans="1:15" x14ac:dyDescent="0.25">
      <c r="A355" s="50"/>
      <c r="B355" s="50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</row>
    <row r="356" spans="1:15" x14ac:dyDescent="0.25">
      <c r="A356" s="50"/>
      <c r="B356" s="50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</row>
    <row r="357" spans="1:15" x14ac:dyDescent="0.25">
      <c r="A357" s="50"/>
      <c r="B357" s="50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</row>
    <row r="358" spans="1:15" x14ac:dyDescent="0.25">
      <c r="A358" s="50"/>
      <c r="B358" s="50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</row>
    <row r="359" spans="1:15" x14ac:dyDescent="0.25">
      <c r="A359" s="50"/>
      <c r="B359" s="50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</row>
    <row r="360" spans="1:15" x14ac:dyDescent="0.25">
      <c r="A360" s="50"/>
      <c r="B360" s="50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</row>
  </sheetData>
  <mergeCells count="18"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  <mergeCell ref="A12:T12"/>
    <mergeCell ref="A13:T13"/>
    <mergeCell ref="A14:T14"/>
    <mergeCell ref="A15:T15"/>
    <mergeCell ref="A6:T6"/>
    <mergeCell ref="A8:T8"/>
    <mergeCell ref="A9:T9"/>
    <mergeCell ref="A10:T10"/>
    <mergeCell ref="A11:T11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B24" sqref="B24:E24"/>
    </sheetView>
  </sheetViews>
  <sheetFormatPr defaultColWidth="9.140625" defaultRowHeight="15" x14ac:dyDescent="0.25"/>
  <cols>
    <col min="1" max="1" width="9.140625" style="45"/>
    <col min="2" max="2" width="28" style="45" customWidth="1"/>
    <col min="3" max="3" width="24.140625" style="45" customWidth="1"/>
    <col min="4" max="4" width="20" style="45" customWidth="1"/>
    <col min="5" max="5" width="15.85546875" style="45" customWidth="1"/>
    <col min="6" max="16384" width="9.140625" style="45"/>
  </cols>
  <sheetData>
    <row r="1" spans="1:6" ht="18.75" x14ac:dyDescent="0.25">
      <c r="A1" s="21"/>
      <c r="B1" s="2"/>
      <c r="C1" s="2"/>
      <c r="D1" s="2"/>
      <c r="E1" s="2"/>
      <c r="F1" s="22" t="s">
        <v>57</v>
      </c>
    </row>
    <row r="2" spans="1:6" ht="18.75" x14ac:dyDescent="0.3">
      <c r="A2" s="21"/>
      <c r="B2" s="2"/>
      <c r="C2" s="2"/>
      <c r="D2" s="2"/>
      <c r="E2" s="2"/>
      <c r="F2" s="23" t="s">
        <v>6</v>
      </c>
    </row>
    <row r="3" spans="1:6" ht="18.75" x14ac:dyDescent="0.3">
      <c r="A3" s="24"/>
      <c r="B3" s="2"/>
      <c r="C3" s="2"/>
      <c r="D3" s="2"/>
      <c r="E3" s="2"/>
      <c r="F3" s="23" t="s">
        <v>56</v>
      </c>
    </row>
    <row r="4" spans="1:6" ht="15.75" x14ac:dyDescent="0.25">
      <c r="A4" s="24"/>
      <c r="B4" s="2"/>
      <c r="C4" s="2"/>
      <c r="D4" s="2"/>
      <c r="E4" s="2"/>
      <c r="F4" s="2"/>
    </row>
    <row r="5" spans="1:6" ht="15.75" x14ac:dyDescent="0.25">
      <c r="A5" s="198" t="str">
        <f>'1. паспорт местоположение'!$A$5</f>
        <v>Год раскрытия информации: 2025 год</v>
      </c>
      <c r="B5" s="198"/>
      <c r="C5" s="198"/>
      <c r="D5" s="198"/>
      <c r="E5" s="198"/>
      <c r="F5" s="198"/>
    </row>
    <row r="6" spans="1:6" ht="15.75" x14ac:dyDescent="0.25">
      <c r="A6" s="25"/>
      <c r="B6" s="26"/>
      <c r="C6" s="26"/>
      <c r="D6" s="26"/>
      <c r="E6" s="26"/>
      <c r="F6" s="26"/>
    </row>
    <row r="7" spans="1:6" ht="18.75" x14ac:dyDescent="0.25">
      <c r="A7" s="202" t="s">
        <v>5</v>
      </c>
      <c r="B7" s="202"/>
      <c r="C7" s="202"/>
      <c r="D7" s="202"/>
      <c r="E7" s="202"/>
      <c r="F7" s="202"/>
    </row>
    <row r="8" spans="1:6" ht="18.75" x14ac:dyDescent="0.25">
      <c r="A8" s="59"/>
      <c r="B8" s="59"/>
      <c r="C8" s="59"/>
      <c r="D8" s="59"/>
      <c r="E8" s="59"/>
      <c r="F8" s="59"/>
    </row>
    <row r="9" spans="1:6" ht="15.75" x14ac:dyDescent="0.25">
      <c r="A9" s="203" t="s">
        <v>287</v>
      </c>
      <c r="B9" s="203"/>
      <c r="C9" s="203"/>
      <c r="D9" s="203"/>
      <c r="E9" s="203"/>
      <c r="F9" s="203"/>
    </row>
    <row r="10" spans="1:6" ht="15.75" x14ac:dyDescent="0.25">
      <c r="A10" s="204" t="s">
        <v>4</v>
      </c>
      <c r="B10" s="204"/>
      <c r="C10" s="204"/>
      <c r="D10" s="204"/>
      <c r="E10" s="204"/>
      <c r="F10" s="204"/>
    </row>
    <row r="11" spans="1:6" ht="18.75" x14ac:dyDescent="0.25">
      <c r="A11" s="59"/>
      <c r="B11" s="59"/>
      <c r="C11" s="59"/>
      <c r="D11" s="59"/>
      <c r="E11" s="59"/>
      <c r="F11" s="59"/>
    </row>
    <row r="12" spans="1:6" ht="15.75" x14ac:dyDescent="0.25">
      <c r="A12" s="203" t="str">
        <f>'1. паспорт местоположение'!A12:C12</f>
        <v>P_Che478_24</v>
      </c>
      <c r="B12" s="203"/>
      <c r="C12" s="203"/>
      <c r="D12" s="203"/>
      <c r="E12" s="203"/>
      <c r="F12" s="203"/>
    </row>
    <row r="13" spans="1:6" ht="15.75" x14ac:dyDescent="0.25">
      <c r="A13" s="204" t="s">
        <v>3</v>
      </c>
      <c r="B13" s="204"/>
      <c r="C13" s="204"/>
      <c r="D13" s="204"/>
      <c r="E13" s="204"/>
      <c r="F13" s="204"/>
    </row>
    <row r="14" spans="1:6" ht="18.75" x14ac:dyDescent="0.25">
      <c r="A14" s="60"/>
      <c r="B14" s="60"/>
      <c r="C14" s="60"/>
      <c r="D14" s="60"/>
      <c r="E14" s="60"/>
      <c r="F14" s="60"/>
    </row>
    <row r="15" spans="1:6" ht="61.5" customHeight="1" x14ac:dyDescent="0.25">
      <c r="A15" s="205" t="str">
        <f>'1. паспорт местоположение'!A15:C15</f>
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205"/>
      <c r="C15" s="205"/>
      <c r="D15" s="205"/>
      <c r="E15" s="205"/>
      <c r="F15" s="205"/>
    </row>
    <row r="16" spans="1:6" ht="15.75" x14ac:dyDescent="0.25">
      <c r="A16" s="204" t="s">
        <v>2</v>
      </c>
      <c r="B16" s="204"/>
      <c r="C16" s="204"/>
      <c r="D16" s="204"/>
      <c r="E16" s="204"/>
      <c r="F16" s="204"/>
    </row>
    <row r="17" spans="1:6" ht="18.75" x14ac:dyDescent="0.25">
      <c r="A17" s="58"/>
      <c r="B17" s="58"/>
      <c r="C17" s="58"/>
      <c r="D17" s="58"/>
      <c r="E17" s="58"/>
      <c r="F17" s="58"/>
    </row>
    <row r="18" spans="1:6" ht="18.75" x14ac:dyDescent="0.25">
      <c r="A18" s="214" t="s">
        <v>291</v>
      </c>
      <c r="B18" s="214"/>
      <c r="C18" s="214"/>
      <c r="D18" s="214"/>
      <c r="E18" s="214"/>
      <c r="F18" s="214"/>
    </row>
    <row r="19" spans="1:6" x14ac:dyDescent="0.25">
      <c r="A19" s="27"/>
      <c r="B19" s="27"/>
      <c r="C19" s="27"/>
      <c r="D19" s="27"/>
      <c r="E19" s="27"/>
      <c r="F19" s="27"/>
    </row>
    <row r="20" spans="1:6" ht="15.75" thickBot="1" x14ac:dyDescent="0.3">
      <c r="A20" s="27"/>
      <c r="B20" s="27"/>
      <c r="C20" s="27"/>
      <c r="D20" s="27"/>
      <c r="E20" s="27"/>
      <c r="F20" s="27"/>
    </row>
    <row r="21" spans="1:6" ht="15.75" x14ac:dyDescent="0.25">
      <c r="A21" s="27"/>
      <c r="B21" s="245" t="s">
        <v>292</v>
      </c>
      <c r="C21" s="246"/>
      <c r="D21" s="246"/>
      <c r="E21" s="247"/>
      <c r="F21" s="27"/>
    </row>
    <row r="22" spans="1:6" ht="15.75" x14ac:dyDescent="0.25">
      <c r="A22" s="27"/>
      <c r="B22" s="242" t="s">
        <v>293</v>
      </c>
      <c r="C22" s="243"/>
      <c r="D22" s="243" t="s">
        <v>294</v>
      </c>
      <c r="E22" s="244"/>
      <c r="F22" s="27"/>
    </row>
    <row r="23" spans="1:6" ht="63" x14ac:dyDescent="0.25">
      <c r="A23" s="27"/>
      <c r="B23" s="157" t="s">
        <v>295</v>
      </c>
      <c r="C23" s="158" t="s">
        <v>462</v>
      </c>
      <c r="D23" s="158" t="s">
        <v>296</v>
      </c>
      <c r="E23" s="159" t="s">
        <v>297</v>
      </c>
      <c r="F23" s="27"/>
    </row>
    <row r="24" spans="1:6" ht="16.5" thickBot="1" x14ac:dyDescent="0.3">
      <c r="A24" s="27"/>
      <c r="B24" s="161"/>
      <c r="C24" s="162"/>
      <c r="D24" s="163"/>
      <c r="E24" s="164"/>
      <c r="F24" s="27"/>
    </row>
    <row r="25" spans="1:6" x14ac:dyDescent="0.25">
      <c r="A25" s="27"/>
      <c r="B25" s="27"/>
      <c r="C25" s="27"/>
      <c r="D25" s="27"/>
      <c r="E25" s="27"/>
      <c r="F25" s="27"/>
    </row>
    <row r="26" spans="1:6" x14ac:dyDescent="0.25">
      <c r="A26" s="27"/>
      <c r="B26" s="27"/>
      <c r="C26" s="27"/>
      <c r="D26" s="27"/>
      <c r="E26" s="27"/>
      <c r="F26" s="27"/>
    </row>
    <row r="27" spans="1:6" x14ac:dyDescent="0.25">
      <c r="A27" s="27"/>
      <c r="B27" s="27"/>
      <c r="C27" s="27"/>
      <c r="D27" s="27"/>
      <c r="E27" s="27"/>
      <c r="F27" s="27"/>
    </row>
    <row r="28" spans="1:6" x14ac:dyDescent="0.25">
      <c r="A28" s="27"/>
      <c r="B28" s="27"/>
      <c r="C28" s="27"/>
      <c r="D28" s="27"/>
      <c r="E28" s="27"/>
      <c r="F28" s="27"/>
    </row>
    <row r="29" spans="1:6" x14ac:dyDescent="0.25">
      <c r="A29" s="27"/>
      <c r="B29" s="27"/>
      <c r="C29" s="27"/>
      <c r="D29" s="27"/>
      <c r="E29" s="27"/>
      <c r="F29" s="27"/>
    </row>
    <row r="30" spans="1:6" x14ac:dyDescent="0.25">
      <c r="A30" s="27"/>
      <c r="B30" s="27"/>
      <c r="C30" s="27"/>
      <c r="D30" s="27"/>
      <c r="E30" s="27"/>
      <c r="F30" s="27"/>
    </row>
    <row r="31" spans="1:6" x14ac:dyDescent="0.25">
      <c r="A31" s="27"/>
      <c r="B31" s="27"/>
      <c r="C31" s="27"/>
      <c r="D31" s="27"/>
      <c r="E31" s="27"/>
      <c r="F31" s="27"/>
    </row>
  </sheetData>
  <mergeCells count="12">
    <mergeCell ref="A13:F13"/>
    <mergeCell ref="A5:F5"/>
    <mergeCell ref="A7:F7"/>
    <mergeCell ref="A9:F9"/>
    <mergeCell ref="A10:F10"/>
    <mergeCell ref="A12:F12"/>
    <mergeCell ref="B22:C22"/>
    <mergeCell ref="D22:E22"/>
    <mergeCell ref="A15:F15"/>
    <mergeCell ref="A16:F16"/>
    <mergeCell ref="A18:F18"/>
    <mergeCell ref="B21:E21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abSelected="1" view="pageBreakPreview" topLeftCell="A40" zoomScale="55" zoomScaleNormal="100" zoomScaleSheetLayoutView="55" workbookViewId="0">
      <selection activeCell="C25" sqref="C25:I54"/>
    </sheetView>
  </sheetViews>
  <sheetFormatPr defaultColWidth="0" defaultRowHeight="15.75" x14ac:dyDescent="0.25"/>
  <cols>
    <col min="1" max="1" width="9.140625" style="7" customWidth="1"/>
    <col min="2" max="2" width="37.7109375" style="7" customWidth="1"/>
    <col min="3" max="4" width="12.85546875" style="7" customWidth="1"/>
    <col min="5" max="6" width="0" style="7" hidden="1" customWidth="1"/>
    <col min="7" max="8" width="15.5703125" style="7" customWidth="1"/>
    <col min="9" max="10" width="18.28515625" style="7" customWidth="1"/>
    <col min="11" max="11" width="25.5703125" style="7" customWidth="1"/>
    <col min="12" max="12" width="29.28515625" style="7" customWidth="1"/>
    <col min="13" max="252" width="9.140625" style="7" customWidth="1"/>
    <col min="253" max="253" width="37.7109375" style="7" customWidth="1"/>
    <col min="254" max="254" width="9.140625" style="7" customWidth="1"/>
    <col min="255" max="255" width="12.85546875" style="7" customWidth="1"/>
    <col min="256" max="16384" width="0" style="7" hidden="1"/>
  </cols>
  <sheetData>
    <row r="1" spans="1:44" ht="18.75" x14ac:dyDescent="0.25">
      <c r="L1" s="22" t="s">
        <v>57</v>
      </c>
    </row>
    <row r="2" spans="1:44" ht="18.75" x14ac:dyDescent="0.3">
      <c r="L2" s="23" t="s">
        <v>6</v>
      </c>
    </row>
    <row r="3" spans="1:44" ht="18.75" x14ac:dyDescent="0.3">
      <c r="L3" s="23" t="s">
        <v>56</v>
      </c>
    </row>
    <row r="4" spans="1:44" ht="18.75" x14ac:dyDescent="0.3">
      <c r="K4" s="23"/>
    </row>
    <row r="5" spans="1:44" x14ac:dyDescent="0.25">
      <c r="A5" s="198" t="str">
        <f>'1. паспорт местоположение'!$A$5</f>
        <v>Год раскрытия информации: 2025 год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</row>
    <row r="6" spans="1:44" ht="18.75" x14ac:dyDescent="0.3">
      <c r="K6" s="23"/>
    </row>
    <row r="7" spans="1:44" ht="18.75" x14ac:dyDescent="0.25">
      <c r="A7" s="202" t="s">
        <v>5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</row>
    <row r="8" spans="1:44" ht="18.75" x14ac:dyDescent="0.25">
      <c r="A8" s="202"/>
      <c r="B8" s="202"/>
      <c r="C8" s="202"/>
      <c r="D8" s="202"/>
      <c r="E8" s="202"/>
      <c r="F8" s="202"/>
      <c r="G8" s="202"/>
      <c r="H8" s="202"/>
      <c r="I8" s="202"/>
      <c r="J8" s="202"/>
      <c r="K8" s="202"/>
      <c r="L8" s="202"/>
    </row>
    <row r="9" spans="1:44" x14ac:dyDescent="0.25">
      <c r="A9" s="203" t="str">
        <f>'3.3 паспорт описание'!A9:C9</f>
        <v>АО "Чеченэнерго"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</row>
    <row r="10" spans="1:44" x14ac:dyDescent="0.25">
      <c r="A10" s="204" t="s">
        <v>4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</row>
    <row r="11" spans="1:44" x14ac:dyDescent="0.25">
      <c r="A11" s="231"/>
      <c r="B11" s="231"/>
      <c r="C11" s="231"/>
      <c r="D11" s="231"/>
      <c r="E11" s="231"/>
      <c r="F11" s="231"/>
      <c r="G11" s="231"/>
      <c r="H11" s="231"/>
      <c r="I11" s="231"/>
      <c r="J11" s="231"/>
      <c r="K11" s="231"/>
      <c r="L11" s="231"/>
    </row>
    <row r="12" spans="1:44" x14ac:dyDescent="0.25">
      <c r="A12" s="203" t="str">
        <f>'3.3 паспорт описание'!A12:C12</f>
        <v>P_Che478_24</v>
      </c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</row>
    <row r="13" spans="1:44" x14ac:dyDescent="0.25">
      <c r="A13" s="204" t="s">
        <v>3</v>
      </c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</row>
    <row r="14" spans="1:44" x14ac:dyDescent="0.25">
      <c r="A14" s="248"/>
      <c r="B14" s="248"/>
      <c r="C14" s="248"/>
      <c r="D14" s="248"/>
      <c r="E14" s="248"/>
      <c r="F14" s="248"/>
      <c r="G14" s="248"/>
      <c r="H14" s="248"/>
      <c r="I14" s="248"/>
      <c r="J14" s="248"/>
      <c r="K14" s="248"/>
      <c r="L14" s="248"/>
    </row>
    <row r="15" spans="1:44" ht="30" customHeight="1" x14ac:dyDescent="0.25">
      <c r="A15" s="205" t="str">
        <f>'3.3 паспорт описание'!A15:C15</f>
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</row>
    <row r="16" spans="1:44" x14ac:dyDescent="0.25">
      <c r="A16" s="204" t="s">
        <v>2</v>
      </c>
      <c r="B16" s="204"/>
      <c r="C16" s="204"/>
      <c r="D16" s="204"/>
      <c r="E16" s="204"/>
      <c r="F16" s="204"/>
      <c r="G16" s="204"/>
      <c r="H16" s="204"/>
      <c r="I16" s="204"/>
      <c r="J16" s="204"/>
      <c r="K16" s="204"/>
      <c r="L16" s="204"/>
    </row>
    <row r="17" spans="1:12" ht="15.75" customHeight="1" x14ac:dyDescent="0.25">
      <c r="L17" s="181"/>
    </row>
    <row r="18" spans="1:12" x14ac:dyDescent="0.25">
      <c r="K18" s="6"/>
    </row>
    <row r="19" spans="1:12" ht="15.75" customHeight="1" x14ac:dyDescent="0.25">
      <c r="A19" s="260" t="s">
        <v>273</v>
      </c>
      <c r="B19" s="260"/>
      <c r="C19" s="260"/>
      <c r="D19" s="260"/>
      <c r="E19" s="260"/>
      <c r="F19" s="260"/>
      <c r="G19" s="260"/>
      <c r="H19" s="260"/>
      <c r="I19" s="260"/>
      <c r="J19" s="260"/>
      <c r="K19" s="260"/>
      <c r="L19" s="260"/>
    </row>
    <row r="20" spans="1:12" x14ac:dyDescent="0.25">
      <c r="A20" s="62"/>
      <c r="B20" s="62"/>
      <c r="C20" s="8"/>
      <c r="D20" s="8"/>
      <c r="E20" s="8"/>
      <c r="F20" s="8"/>
      <c r="G20" s="8"/>
      <c r="H20" s="8"/>
      <c r="I20" s="8"/>
      <c r="J20" s="8"/>
      <c r="K20" s="8"/>
      <c r="L20" s="8"/>
    </row>
    <row r="21" spans="1:12" ht="28.5" customHeight="1" x14ac:dyDescent="0.25">
      <c r="A21" s="252" t="s">
        <v>158</v>
      </c>
      <c r="B21" s="252" t="s">
        <v>157</v>
      </c>
      <c r="C21" s="255" t="s">
        <v>219</v>
      </c>
      <c r="D21" s="256"/>
      <c r="E21" s="256"/>
      <c r="F21" s="256"/>
      <c r="G21" s="256"/>
      <c r="H21" s="257"/>
      <c r="I21" s="249" t="s">
        <v>156</v>
      </c>
      <c r="J21" s="249" t="s">
        <v>221</v>
      </c>
      <c r="K21" s="252" t="s">
        <v>155</v>
      </c>
      <c r="L21" s="261" t="s">
        <v>220</v>
      </c>
    </row>
    <row r="22" spans="1:12" ht="58.5" customHeight="1" x14ac:dyDescent="0.25">
      <c r="A22" s="253"/>
      <c r="B22" s="253"/>
      <c r="C22" s="258" t="s">
        <v>0</v>
      </c>
      <c r="D22" s="259"/>
      <c r="E22" s="15"/>
      <c r="F22" s="16"/>
      <c r="G22" s="258" t="str">
        <f>'6.2. Паспорт фин осв ввод'!D22</f>
        <v>Факт</v>
      </c>
      <c r="H22" s="259"/>
      <c r="I22" s="250"/>
      <c r="J22" s="250"/>
      <c r="K22" s="253"/>
      <c r="L22" s="262"/>
    </row>
    <row r="23" spans="1:12" ht="34.5" customHeight="1" x14ac:dyDescent="0.25">
      <c r="A23" s="254"/>
      <c r="B23" s="254"/>
      <c r="C23" s="11" t="s">
        <v>154</v>
      </c>
      <c r="D23" s="11" t="s">
        <v>153</v>
      </c>
      <c r="E23" s="11" t="s">
        <v>154</v>
      </c>
      <c r="F23" s="11" t="s">
        <v>153</v>
      </c>
      <c r="G23" s="11" t="s">
        <v>154</v>
      </c>
      <c r="H23" s="11" t="s">
        <v>153</v>
      </c>
      <c r="I23" s="251"/>
      <c r="J23" s="251"/>
      <c r="K23" s="254"/>
      <c r="L23" s="263"/>
    </row>
    <row r="24" spans="1:12" x14ac:dyDescent="0.25">
      <c r="A24" s="122">
        <v>1</v>
      </c>
      <c r="B24" s="122">
        <v>2</v>
      </c>
      <c r="C24" s="11">
        <v>3</v>
      </c>
      <c r="D24" s="11">
        <v>4</v>
      </c>
      <c r="E24" s="11">
        <v>5</v>
      </c>
      <c r="F24" s="11">
        <v>6</v>
      </c>
      <c r="G24" s="11">
        <v>7</v>
      </c>
      <c r="H24" s="11">
        <v>8</v>
      </c>
      <c r="I24" s="11">
        <v>9</v>
      </c>
      <c r="J24" s="11">
        <v>10</v>
      </c>
      <c r="K24" s="11">
        <v>11</v>
      </c>
      <c r="L24" s="11">
        <v>12</v>
      </c>
    </row>
    <row r="25" spans="1:12" s="32" customFormat="1" x14ac:dyDescent="0.25">
      <c r="A25" s="123">
        <v>1</v>
      </c>
      <c r="B25" s="87" t="s">
        <v>152</v>
      </c>
      <c r="C25" s="312"/>
      <c r="D25" s="312"/>
      <c r="E25" s="312"/>
      <c r="F25" s="312"/>
      <c r="G25" s="312"/>
      <c r="H25" s="312"/>
      <c r="I25" s="312"/>
      <c r="J25" s="30"/>
      <c r="K25" s="4"/>
      <c r="L25" s="31"/>
    </row>
    <row r="26" spans="1:12" s="32" customFormat="1" ht="21.75" customHeight="1" x14ac:dyDescent="0.25">
      <c r="A26" s="123" t="s">
        <v>151</v>
      </c>
      <c r="B26" s="4" t="s">
        <v>226</v>
      </c>
      <c r="C26" s="313">
        <v>45020</v>
      </c>
      <c r="D26" s="313">
        <v>45020</v>
      </c>
      <c r="E26" s="314" t="s">
        <v>288</v>
      </c>
      <c r="F26" s="314" t="s">
        <v>288</v>
      </c>
      <c r="G26" s="313">
        <v>45020</v>
      </c>
      <c r="H26" s="313">
        <v>45020</v>
      </c>
      <c r="I26" s="315">
        <v>1</v>
      </c>
      <c r="J26" s="34" t="s">
        <v>300</v>
      </c>
      <c r="K26" s="34" t="s">
        <v>300</v>
      </c>
      <c r="L26" s="34" t="s">
        <v>300</v>
      </c>
    </row>
    <row r="27" spans="1:12" s="33" customFormat="1" ht="39" customHeight="1" x14ac:dyDescent="0.25">
      <c r="A27" s="123" t="s">
        <v>150</v>
      </c>
      <c r="B27" s="4" t="s">
        <v>228</v>
      </c>
      <c r="C27" s="313" t="s">
        <v>300</v>
      </c>
      <c r="D27" s="313" t="s">
        <v>300</v>
      </c>
      <c r="E27" s="314" t="s">
        <v>288</v>
      </c>
      <c r="F27" s="314" t="s">
        <v>288</v>
      </c>
      <c r="G27" s="313" t="s">
        <v>300</v>
      </c>
      <c r="H27" s="313" t="s">
        <v>300</v>
      </c>
      <c r="I27" s="315" t="s">
        <v>300</v>
      </c>
      <c r="J27" s="34" t="s">
        <v>300</v>
      </c>
      <c r="K27" s="34" t="s">
        <v>300</v>
      </c>
      <c r="L27" s="34" t="s">
        <v>300</v>
      </c>
    </row>
    <row r="28" spans="1:12" s="33" customFormat="1" ht="70.5" customHeight="1" x14ac:dyDescent="0.25">
      <c r="A28" s="123" t="s">
        <v>227</v>
      </c>
      <c r="B28" s="4" t="s">
        <v>232</v>
      </c>
      <c r="C28" s="313" t="s">
        <v>288</v>
      </c>
      <c r="D28" s="313" t="s">
        <v>288</v>
      </c>
      <c r="E28" s="314" t="s">
        <v>288</v>
      </c>
      <c r="F28" s="314" t="s">
        <v>288</v>
      </c>
      <c r="G28" s="313" t="s">
        <v>288</v>
      </c>
      <c r="H28" s="313" t="s">
        <v>288</v>
      </c>
      <c r="I28" s="315" t="s">
        <v>300</v>
      </c>
      <c r="J28" s="34" t="s">
        <v>300</v>
      </c>
      <c r="K28" s="34" t="s">
        <v>300</v>
      </c>
      <c r="L28" s="34" t="s">
        <v>300</v>
      </c>
    </row>
    <row r="29" spans="1:12" s="33" customFormat="1" ht="54" customHeight="1" x14ac:dyDescent="0.25">
      <c r="A29" s="123" t="s">
        <v>149</v>
      </c>
      <c r="B29" s="4" t="s">
        <v>231</v>
      </c>
      <c r="C29" s="313" t="s">
        <v>288</v>
      </c>
      <c r="D29" s="313" t="s">
        <v>288</v>
      </c>
      <c r="E29" s="314" t="s">
        <v>288</v>
      </c>
      <c r="F29" s="314" t="s">
        <v>288</v>
      </c>
      <c r="G29" s="313" t="s">
        <v>288</v>
      </c>
      <c r="H29" s="313" t="s">
        <v>288</v>
      </c>
      <c r="I29" s="315" t="s">
        <v>300</v>
      </c>
      <c r="J29" s="34" t="s">
        <v>300</v>
      </c>
      <c r="K29" s="34" t="s">
        <v>300</v>
      </c>
      <c r="L29" s="34" t="s">
        <v>300</v>
      </c>
    </row>
    <row r="30" spans="1:12" s="33" customFormat="1" ht="31.5" x14ac:dyDescent="0.25">
      <c r="A30" s="123" t="s">
        <v>148</v>
      </c>
      <c r="B30" s="4" t="s">
        <v>233</v>
      </c>
      <c r="C30" s="313" t="s">
        <v>288</v>
      </c>
      <c r="D30" s="313" t="s">
        <v>288</v>
      </c>
      <c r="E30" s="312"/>
      <c r="F30" s="312"/>
      <c r="G30" s="313" t="s">
        <v>288</v>
      </c>
      <c r="H30" s="313" t="s">
        <v>288</v>
      </c>
      <c r="I30" s="315" t="s">
        <v>300</v>
      </c>
      <c r="J30" s="34" t="s">
        <v>300</v>
      </c>
      <c r="K30" s="34" t="s">
        <v>300</v>
      </c>
      <c r="L30" s="34" t="s">
        <v>300</v>
      </c>
    </row>
    <row r="31" spans="1:12" s="33" customFormat="1" ht="54" customHeight="1" x14ac:dyDescent="0.25">
      <c r="A31" s="123" t="s">
        <v>147</v>
      </c>
      <c r="B31" s="88" t="s">
        <v>229</v>
      </c>
      <c r="C31" s="313">
        <v>45329</v>
      </c>
      <c r="D31" s="313">
        <v>45329</v>
      </c>
      <c r="E31" s="312"/>
      <c r="F31" s="312"/>
      <c r="G31" s="313">
        <v>45329</v>
      </c>
      <c r="H31" s="313">
        <v>45329</v>
      </c>
      <c r="I31" s="315">
        <v>1</v>
      </c>
      <c r="J31" s="34" t="s">
        <v>300</v>
      </c>
      <c r="K31" s="34" t="s">
        <v>300</v>
      </c>
      <c r="L31" s="34" t="s">
        <v>300</v>
      </c>
    </row>
    <row r="32" spans="1:12" s="33" customFormat="1" ht="31.5" x14ac:dyDescent="0.25">
      <c r="A32" s="123" t="s">
        <v>145</v>
      </c>
      <c r="B32" s="88" t="s">
        <v>234</v>
      </c>
      <c r="C32" s="313">
        <v>45471</v>
      </c>
      <c r="D32" s="313">
        <v>45471</v>
      </c>
      <c r="E32" s="312"/>
      <c r="F32" s="312"/>
      <c r="G32" s="313">
        <v>45471</v>
      </c>
      <c r="H32" s="313">
        <v>45471</v>
      </c>
      <c r="I32" s="315">
        <v>1</v>
      </c>
      <c r="J32" s="34" t="s">
        <v>300</v>
      </c>
      <c r="K32" s="34" t="s">
        <v>300</v>
      </c>
      <c r="L32" s="34" t="s">
        <v>300</v>
      </c>
    </row>
    <row r="33" spans="1:12" s="33" customFormat="1" ht="41.25" customHeight="1" x14ac:dyDescent="0.25">
      <c r="A33" s="123" t="s">
        <v>245</v>
      </c>
      <c r="B33" s="88" t="s">
        <v>172</v>
      </c>
      <c r="C33" s="313">
        <v>45544</v>
      </c>
      <c r="D33" s="313">
        <v>45544</v>
      </c>
      <c r="E33" s="312"/>
      <c r="F33" s="312"/>
      <c r="G33" s="313">
        <v>45544</v>
      </c>
      <c r="H33" s="313">
        <v>45544</v>
      </c>
      <c r="I33" s="315">
        <v>1</v>
      </c>
      <c r="J33" s="34" t="s">
        <v>300</v>
      </c>
      <c r="K33" s="34" t="s">
        <v>300</v>
      </c>
      <c r="L33" s="34" t="s">
        <v>300</v>
      </c>
    </row>
    <row r="34" spans="1:12" s="33" customFormat="1" ht="47.25" customHeight="1" x14ac:dyDescent="0.25">
      <c r="A34" s="123" t="s">
        <v>246</v>
      </c>
      <c r="B34" s="88" t="s">
        <v>238</v>
      </c>
      <c r="C34" s="313" t="s">
        <v>288</v>
      </c>
      <c r="D34" s="313" t="s">
        <v>288</v>
      </c>
      <c r="E34" s="314" t="s">
        <v>288</v>
      </c>
      <c r="F34" s="314" t="s">
        <v>288</v>
      </c>
      <c r="G34" s="315" t="s">
        <v>288</v>
      </c>
      <c r="H34" s="315" t="s">
        <v>288</v>
      </c>
      <c r="I34" s="315" t="s">
        <v>288</v>
      </c>
      <c r="J34" s="34" t="s">
        <v>300</v>
      </c>
      <c r="K34" s="34" t="s">
        <v>300</v>
      </c>
      <c r="L34" s="34" t="s">
        <v>300</v>
      </c>
    </row>
    <row r="35" spans="1:12" s="33" customFormat="1" ht="49.5" customHeight="1" x14ac:dyDescent="0.25">
      <c r="A35" s="123" t="s">
        <v>247</v>
      </c>
      <c r="B35" s="88" t="s">
        <v>146</v>
      </c>
      <c r="C35" s="313">
        <v>45552</v>
      </c>
      <c r="D35" s="313">
        <v>45552</v>
      </c>
      <c r="E35" s="316"/>
      <c r="F35" s="316"/>
      <c r="G35" s="313">
        <v>45552</v>
      </c>
      <c r="H35" s="313">
        <v>45552</v>
      </c>
      <c r="I35" s="315">
        <v>1</v>
      </c>
      <c r="J35" s="34" t="s">
        <v>300</v>
      </c>
      <c r="K35" s="34" t="s">
        <v>300</v>
      </c>
      <c r="L35" s="34" t="s">
        <v>300</v>
      </c>
    </row>
    <row r="36" spans="1:12" s="32" customFormat="1" ht="37.5" customHeight="1" x14ac:dyDescent="0.25">
      <c r="A36" s="123" t="s">
        <v>248</v>
      </c>
      <c r="B36" s="88" t="s">
        <v>230</v>
      </c>
      <c r="C36" s="313" t="s">
        <v>288</v>
      </c>
      <c r="D36" s="313" t="s">
        <v>288</v>
      </c>
      <c r="E36" s="314">
        <v>42884</v>
      </c>
      <c r="F36" s="314">
        <v>42884</v>
      </c>
      <c r="G36" s="315" t="s">
        <v>288</v>
      </c>
      <c r="H36" s="315" t="s">
        <v>288</v>
      </c>
      <c r="I36" s="315" t="s">
        <v>288</v>
      </c>
      <c r="J36" s="34" t="s">
        <v>300</v>
      </c>
      <c r="K36" s="34" t="s">
        <v>300</v>
      </c>
      <c r="L36" s="34" t="s">
        <v>300</v>
      </c>
    </row>
    <row r="37" spans="1:12" s="32" customFormat="1" ht="27" customHeight="1" x14ac:dyDescent="0.25">
      <c r="A37" s="123" t="s">
        <v>249</v>
      </c>
      <c r="B37" s="88" t="s">
        <v>144</v>
      </c>
      <c r="C37" s="313" t="s">
        <v>300</v>
      </c>
      <c r="D37" s="313" t="s">
        <v>300</v>
      </c>
      <c r="E37" s="317"/>
      <c r="F37" s="316"/>
      <c r="G37" s="313">
        <f>G31</f>
        <v>45329</v>
      </c>
      <c r="H37" s="313">
        <f>H32</f>
        <v>45471</v>
      </c>
      <c r="I37" s="315">
        <v>1</v>
      </c>
      <c r="J37" s="34" t="s">
        <v>300</v>
      </c>
      <c r="K37" s="34" t="s">
        <v>300</v>
      </c>
      <c r="L37" s="34" t="s">
        <v>300</v>
      </c>
    </row>
    <row r="38" spans="1:12" s="32" customFormat="1" ht="30.75" customHeight="1" x14ac:dyDescent="0.25">
      <c r="A38" s="123" t="s">
        <v>250</v>
      </c>
      <c r="B38" s="87" t="s">
        <v>143</v>
      </c>
      <c r="C38" s="313"/>
      <c r="D38" s="313"/>
      <c r="E38" s="318"/>
      <c r="F38" s="318"/>
      <c r="G38" s="315"/>
      <c r="H38" s="315"/>
      <c r="I38" s="315"/>
      <c r="J38" s="34"/>
      <c r="K38" s="4"/>
      <c r="L38" s="4"/>
    </row>
    <row r="39" spans="1:12" s="32" customFormat="1" ht="63" x14ac:dyDescent="0.25">
      <c r="A39" s="123">
        <v>2</v>
      </c>
      <c r="B39" s="88" t="s">
        <v>235</v>
      </c>
      <c r="C39" s="313">
        <v>45615</v>
      </c>
      <c r="D39" s="313">
        <v>45615</v>
      </c>
      <c r="E39" s="318"/>
      <c r="F39" s="318"/>
      <c r="G39" s="313">
        <v>45615</v>
      </c>
      <c r="H39" s="313">
        <v>45615</v>
      </c>
      <c r="I39" s="315">
        <v>1</v>
      </c>
      <c r="J39" s="34" t="s">
        <v>300</v>
      </c>
      <c r="K39" s="34" t="s">
        <v>300</v>
      </c>
      <c r="L39" s="34" t="s">
        <v>300</v>
      </c>
    </row>
    <row r="40" spans="1:12" s="32" customFormat="1" ht="33.75" customHeight="1" x14ac:dyDescent="0.25">
      <c r="A40" s="123" t="s">
        <v>142</v>
      </c>
      <c r="B40" s="88" t="s">
        <v>237</v>
      </c>
      <c r="C40" s="313">
        <v>45616</v>
      </c>
      <c r="D40" s="313">
        <v>45709</v>
      </c>
      <c r="E40" s="318"/>
      <c r="F40" s="318"/>
      <c r="G40" s="313">
        <v>45616</v>
      </c>
      <c r="H40" s="313">
        <v>45709</v>
      </c>
      <c r="I40" s="315">
        <v>1</v>
      </c>
      <c r="J40" s="34" t="s">
        <v>300</v>
      </c>
      <c r="K40" s="34" t="s">
        <v>300</v>
      </c>
      <c r="L40" s="34" t="s">
        <v>300</v>
      </c>
    </row>
    <row r="41" spans="1:12" s="32" customFormat="1" ht="63" customHeight="1" x14ac:dyDescent="0.25">
      <c r="A41" s="123" t="s">
        <v>141</v>
      </c>
      <c r="B41" s="87" t="s">
        <v>286</v>
      </c>
      <c r="C41" s="313"/>
      <c r="D41" s="313"/>
      <c r="E41" s="318"/>
      <c r="F41" s="318"/>
      <c r="G41" s="315"/>
      <c r="H41" s="315"/>
      <c r="I41" s="315"/>
      <c r="J41" s="34"/>
      <c r="K41" s="4"/>
      <c r="L41" s="4"/>
    </row>
    <row r="42" spans="1:12" s="32" customFormat="1" ht="58.5" customHeight="1" x14ac:dyDescent="0.25">
      <c r="A42" s="123">
        <v>3</v>
      </c>
      <c r="B42" s="88" t="s">
        <v>236</v>
      </c>
      <c r="C42" s="313">
        <v>45616</v>
      </c>
      <c r="D42" s="313">
        <v>45646</v>
      </c>
      <c r="E42" s="318"/>
      <c r="F42" s="318"/>
      <c r="G42" s="313">
        <v>45646</v>
      </c>
      <c r="H42" s="313">
        <v>45646</v>
      </c>
      <c r="I42" s="315">
        <v>1</v>
      </c>
      <c r="J42" s="34" t="s">
        <v>300</v>
      </c>
      <c r="K42" s="34" t="s">
        <v>300</v>
      </c>
      <c r="L42" s="34" t="s">
        <v>300</v>
      </c>
    </row>
    <row r="43" spans="1:12" s="32" customFormat="1" ht="34.5" customHeight="1" x14ac:dyDescent="0.25">
      <c r="A43" s="123" t="s">
        <v>140</v>
      </c>
      <c r="B43" s="88" t="s">
        <v>138</v>
      </c>
      <c r="C43" s="313">
        <v>45647</v>
      </c>
      <c r="D43" s="313">
        <v>45727</v>
      </c>
      <c r="E43" s="318"/>
      <c r="F43" s="318"/>
      <c r="G43" s="313">
        <v>45647</v>
      </c>
      <c r="H43" s="313">
        <v>45727</v>
      </c>
      <c r="I43" s="315">
        <v>0.8</v>
      </c>
      <c r="J43" s="34" t="s">
        <v>300</v>
      </c>
      <c r="K43" s="34" t="s">
        <v>300</v>
      </c>
      <c r="L43" s="34" t="s">
        <v>300</v>
      </c>
    </row>
    <row r="44" spans="1:12" s="32" customFormat="1" ht="24.75" customHeight="1" x14ac:dyDescent="0.25">
      <c r="A44" s="123" t="s">
        <v>139</v>
      </c>
      <c r="B44" s="88" t="s">
        <v>136</v>
      </c>
      <c r="C44" s="313">
        <v>45656</v>
      </c>
      <c r="D44" s="313">
        <v>45799</v>
      </c>
      <c r="E44" s="318"/>
      <c r="F44" s="318"/>
      <c r="G44" s="313">
        <v>45656</v>
      </c>
      <c r="H44" s="313">
        <v>45799</v>
      </c>
      <c r="I44" s="315">
        <v>0.8</v>
      </c>
      <c r="J44" s="34" t="s">
        <v>300</v>
      </c>
      <c r="K44" s="34" t="s">
        <v>300</v>
      </c>
      <c r="L44" s="34" t="s">
        <v>300</v>
      </c>
    </row>
    <row r="45" spans="1:12" s="32" customFormat="1" ht="90.75" customHeight="1" x14ac:dyDescent="0.25">
      <c r="A45" s="123" t="s">
        <v>137</v>
      </c>
      <c r="B45" s="88" t="s">
        <v>241</v>
      </c>
      <c r="C45" s="313">
        <v>45828</v>
      </c>
      <c r="D45" s="313">
        <v>45828</v>
      </c>
      <c r="E45" s="314" t="s">
        <v>288</v>
      </c>
      <c r="F45" s="314" t="s">
        <v>288</v>
      </c>
      <c r="G45" s="313"/>
      <c r="H45" s="313"/>
      <c r="I45" s="315">
        <v>0</v>
      </c>
      <c r="J45" s="34" t="s">
        <v>300</v>
      </c>
      <c r="K45" s="34" t="s">
        <v>300</v>
      </c>
      <c r="L45" s="34" t="s">
        <v>300</v>
      </c>
    </row>
    <row r="46" spans="1:12" s="32" customFormat="1" ht="167.25" customHeight="1" x14ac:dyDescent="0.25">
      <c r="A46" s="123" t="s">
        <v>135</v>
      </c>
      <c r="B46" s="88" t="s">
        <v>239</v>
      </c>
      <c r="C46" s="313" t="s">
        <v>288</v>
      </c>
      <c r="D46" s="313" t="s">
        <v>288</v>
      </c>
      <c r="E46" s="314" t="s">
        <v>288</v>
      </c>
      <c r="F46" s="314" t="s">
        <v>288</v>
      </c>
      <c r="G46" s="315" t="s">
        <v>288</v>
      </c>
      <c r="H46" s="315" t="s">
        <v>288</v>
      </c>
      <c r="I46" s="315" t="s">
        <v>288</v>
      </c>
      <c r="J46" s="34" t="s">
        <v>300</v>
      </c>
      <c r="K46" s="34" t="s">
        <v>300</v>
      </c>
      <c r="L46" s="34" t="s">
        <v>300</v>
      </c>
    </row>
    <row r="47" spans="1:12" s="32" customFormat="1" ht="30.75" customHeight="1" x14ac:dyDescent="0.25">
      <c r="A47" s="123" t="s">
        <v>133</v>
      </c>
      <c r="B47" s="88" t="s">
        <v>134</v>
      </c>
      <c r="C47" s="313">
        <v>45829</v>
      </c>
      <c r="D47" s="313">
        <v>45830</v>
      </c>
      <c r="E47" s="318"/>
      <c r="F47" s="318"/>
      <c r="G47" s="313"/>
      <c r="H47" s="313"/>
      <c r="I47" s="315">
        <v>0</v>
      </c>
      <c r="J47" s="34" t="s">
        <v>300</v>
      </c>
      <c r="K47" s="34" t="s">
        <v>300</v>
      </c>
      <c r="L47" s="34" t="s">
        <v>300</v>
      </c>
    </row>
    <row r="48" spans="1:12" s="32" customFormat="1" ht="37.5" customHeight="1" x14ac:dyDescent="0.25">
      <c r="A48" s="123" t="s">
        <v>251</v>
      </c>
      <c r="B48" s="87" t="s">
        <v>132</v>
      </c>
      <c r="C48" s="313"/>
      <c r="D48" s="313"/>
      <c r="E48" s="318"/>
      <c r="F48" s="318"/>
      <c r="G48" s="315"/>
      <c r="H48" s="315"/>
      <c r="I48" s="315"/>
      <c r="J48" s="34"/>
      <c r="K48" s="4"/>
      <c r="L48" s="4"/>
    </row>
    <row r="49" spans="1:12" s="32" customFormat="1" ht="35.25" customHeight="1" x14ac:dyDescent="0.25">
      <c r="A49" s="123">
        <v>4</v>
      </c>
      <c r="B49" s="88" t="s">
        <v>130</v>
      </c>
      <c r="C49" s="313">
        <v>45830</v>
      </c>
      <c r="D49" s="313">
        <v>45832</v>
      </c>
      <c r="E49" s="318"/>
      <c r="F49" s="318"/>
      <c r="G49" s="313"/>
      <c r="H49" s="313"/>
      <c r="I49" s="315">
        <v>0</v>
      </c>
      <c r="J49" s="34" t="s">
        <v>300</v>
      </c>
      <c r="K49" s="34" t="s">
        <v>300</v>
      </c>
      <c r="L49" s="34" t="s">
        <v>300</v>
      </c>
    </row>
    <row r="50" spans="1:12" s="32" customFormat="1" ht="86.25" customHeight="1" x14ac:dyDescent="0.25">
      <c r="A50" s="123" t="s">
        <v>131</v>
      </c>
      <c r="B50" s="88" t="s">
        <v>240</v>
      </c>
      <c r="C50" s="313">
        <v>45832</v>
      </c>
      <c r="D50" s="313">
        <v>45832</v>
      </c>
      <c r="E50" s="315" t="s">
        <v>300</v>
      </c>
      <c r="F50" s="315" t="s">
        <v>300</v>
      </c>
      <c r="G50" s="313"/>
      <c r="H50" s="313"/>
      <c r="I50" s="315">
        <v>0</v>
      </c>
      <c r="J50" s="34" t="s">
        <v>300</v>
      </c>
      <c r="K50" s="34" t="s">
        <v>300</v>
      </c>
      <c r="L50" s="34" t="s">
        <v>300</v>
      </c>
    </row>
    <row r="51" spans="1:12" s="32" customFormat="1" ht="77.25" customHeight="1" x14ac:dyDescent="0.25">
      <c r="A51" s="123" t="s">
        <v>129</v>
      </c>
      <c r="B51" s="88" t="s">
        <v>242</v>
      </c>
      <c r="C51" s="313">
        <v>45833</v>
      </c>
      <c r="D51" s="313">
        <v>45833</v>
      </c>
      <c r="E51" s="314" t="s">
        <v>288</v>
      </c>
      <c r="F51" s="314" t="s">
        <v>288</v>
      </c>
      <c r="G51" s="313"/>
      <c r="H51" s="313"/>
      <c r="I51" s="315">
        <v>0</v>
      </c>
      <c r="J51" s="34" t="s">
        <v>300</v>
      </c>
      <c r="K51" s="34" t="s">
        <v>300</v>
      </c>
      <c r="L51" s="34" t="s">
        <v>300</v>
      </c>
    </row>
    <row r="52" spans="1:12" s="32" customFormat="1" ht="71.25" customHeight="1" x14ac:dyDescent="0.25">
      <c r="A52" s="123" t="s">
        <v>127</v>
      </c>
      <c r="B52" s="88" t="s">
        <v>128</v>
      </c>
      <c r="C52" s="313">
        <v>45834</v>
      </c>
      <c r="D52" s="313">
        <v>45834</v>
      </c>
      <c r="E52" s="314" t="s">
        <v>288</v>
      </c>
      <c r="F52" s="314" t="s">
        <v>288</v>
      </c>
      <c r="G52" s="313"/>
      <c r="H52" s="313"/>
      <c r="I52" s="315">
        <v>0</v>
      </c>
      <c r="J52" s="34" t="s">
        <v>300</v>
      </c>
      <c r="K52" s="34" t="s">
        <v>300</v>
      </c>
      <c r="L52" s="34" t="s">
        <v>300</v>
      </c>
    </row>
    <row r="53" spans="1:12" s="32" customFormat="1" ht="48" customHeight="1" x14ac:dyDescent="0.25">
      <c r="A53" s="123" t="s">
        <v>125</v>
      </c>
      <c r="B53" s="32" t="s">
        <v>243</v>
      </c>
      <c r="C53" s="313">
        <v>45837</v>
      </c>
      <c r="D53" s="313">
        <v>45837</v>
      </c>
      <c r="E53" s="318" t="s">
        <v>300</v>
      </c>
      <c r="F53" s="318" t="s">
        <v>300</v>
      </c>
      <c r="G53" s="313"/>
      <c r="H53" s="313"/>
      <c r="I53" s="315">
        <v>0</v>
      </c>
      <c r="J53" s="34" t="s">
        <v>300</v>
      </c>
      <c r="K53" s="34" t="s">
        <v>300</v>
      </c>
      <c r="L53" s="34" t="s">
        <v>300</v>
      </c>
    </row>
    <row r="54" spans="1:12" s="32" customFormat="1" ht="46.5" customHeight="1" x14ac:dyDescent="0.25">
      <c r="A54" s="123" t="s">
        <v>244</v>
      </c>
      <c r="B54" s="88" t="s">
        <v>126</v>
      </c>
      <c r="C54" s="313">
        <v>45838</v>
      </c>
      <c r="D54" s="313">
        <v>45838</v>
      </c>
      <c r="E54" s="318">
        <v>43458</v>
      </c>
      <c r="F54" s="318">
        <v>43458</v>
      </c>
      <c r="G54" s="313"/>
      <c r="H54" s="313"/>
      <c r="I54" s="315">
        <v>0</v>
      </c>
      <c r="J54" s="34" t="s">
        <v>300</v>
      </c>
      <c r="K54" s="34" t="s">
        <v>300</v>
      </c>
      <c r="L54" s="34" t="s">
        <v>300</v>
      </c>
    </row>
  </sheetData>
  <mergeCells count="21"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  <mergeCell ref="A5:L5"/>
    <mergeCell ref="A7:L7"/>
    <mergeCell ref="A9:L9"/>
    <mergeCell ref="A10:L10"/>
    <mergeCell ref="A16:L16"/>
    <mergeCell ref="A14:L14"/>
    <mergeCell ref="A8:L8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Декушева Эльвира Аликовна</cp:lastModifiedBy>
  <cp:lastPrinted>2016-01-18T07:54:38Z</cp:lastPrinted>
  <dcterms:created xsi:type="dcterms:W3CDTF">2015-08-16T15:31:05Z</dcterms:created>
  <dcterms:modified xsi:type="dcterms:W3CDTF">2025-02-20T09:49:08Z</dcterms:modified>
</cp:coreProperties>
</file>