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Направлено в МЭ 30.03.2021\ЧЭ\Форматы ИПР\"/>
    </mc:Choice>
  </mc:AlternateContent>
  <bookViews>
    <workbookView xWindow="480" yWindow="330" windowWidth="20700" windowHeight="11760"/>
  </bookViews>
  <sheets>
    <sheet name="Лист1" sheetId="1" r:id="rId1"/>
  </sheets>
  <definedNames>
    <definedName name="_xlnm.Print_Titles" localSheetId="0">Лист1!$19:$21</definedName>
    <definedName name="_xlnm.Print_Area" localSheetId="0">Лист1!$A$1:$V$451</definedName>
  </definedNames>
  <calcPr calcId="162913"/>
</workbook>
</file>

<file path=xl/calcChain.xml><?xml version="1.0" encoding="utf-8"?>
<calcChain xmlns="http://schemas.openxmlformats.org/spreadsheetml/2006/main">
  <c r="U371" i="1" l="1"/>
  <c r="S371" i="1"/>
  <c r="Q371" i="1"/>
  <c r="Q244" i="1" l="1"/>
  <c r="T162" i="1" l="1"/>
  <c r="T161" i="1"/>
  <c r="R161" i="1"/>
  <c r="P162" i="1"/>
  <c r="R145" i="1" l="1"/>
  <c r="R162" i="1" l="1"/>
  <c r="T194" i="1" l="1"/>
  <c r="R194" i="1" l="1"/>
  <c r="M76" i="1" l="1"/>
  <c r="L431" i="1" l="1"/>
  <c r="L428" i="1"/>
  <c r="L414" i="1"/>
  <c r="L400" i="1"/>
  <c r="L387" i="1"/>
  <c r="L384" i="1" s="1"/>
  <c r="L376" i="1" s="1"/>
  <c r="L375" i="1" s="1"/>
  <c r="L370" i="1"/>
  <c r="L341" i="1"/>
  <c r="L229" i="1"/>
  <c r="L20" i="1"/>
  <c r="L371" i="1" s="1"/>
  <c r="L399" i="1" l="1"/>
  <c r="L374" i="1" s="1"/>
  <c r="L373" i="1" s="1"/>
  <c r="L162" i="1"/>
  <c r="L224" i="1"/>
  <c r="L247" i="1" s="1"/>
  <c r="L243" i="1"/>
  <c r="L238" i="1"/>
  <c r="L281" i="1"/>
  <c r="L101" i="1"/>
  <c r="L107" i="1"/>
  <c r="L246" i="1"/>
  <c r="L187" i="1"/>
  <c r="L202" i="1" s="1"/>
  <c r="L286" i="1"/>
  <c r="L95" i="1"/>
  <c r="L90" i="1"/>
  <c r="L241" i="1"/>
  <c r="L303" i="1"/>
  <c r="L148" i="1"/>
  <c r="L153" i="1"/>
  <c r="L72" i="1"/>
  <c r="L124" i="1"/>
  <c r="L38" i="1"/>
  <c r="L56" i="1"/>
  <c r="L96" i="1"/>
  <c r="L67" i="1"/>
  <c r="L145" i="1"/>
  <c r="L147" i="1"/>
  <c r="L108" i="1"/>
  <c r="L354" i="1"/>
  <c r="L89" i="1"/>
  <c r="L102" i="1"/>
  <c r="L184" i="1"/>
  <c r="L209" i="1"/>
  <c r="L234" i="1"/>
  <c r="L242" i="1"/>
  <c r="L23" i="1"/>
  <c r="L87" i="1"/>
  <c r="L350" i="1"/>
  <c r="L250" i="1" l="1"/>
  <c r="L245" i="1"/>
  <c r="L248" i="1"/>
  <c r="L55" i="1"/>
  <c r="L81" i="1"/>
  <c r="L305" i="1"/>
  <c r="L244" i="1" l="1"/>
  <c r="L252" i="1"/>
  <c r="L109" i="1"/>
  <c r="L160" i="1" s="1"/>
  <c r="L53" i="1"/>
  <c r="L165" i="1" l="1"/>
  <c r="L61" i="1"/>
  <c r="L73" i="1"/>
  <c r="L139" i="1"/>
  <c r="N245" i="1"/>
  <c r="L76" i="1" l="1"/>
  <c r="N229" i="1"/>
  <c r="N224" i="1"/>
  <c r="T245" i="1" l="1"/>
  <c r="R245" i="1"/>
  <c r="P245" i="1"/>
  <c r="J431" i="1" l="1"/>
  <c r="V300" i="1" l="1"/>
  <c r="V298" i="1"/>
  <c r="V296" i="1"/>
  <c r="V280" i="1"/>
  <c r="V279" i="1"/>
  <c r="V278" i="1"/>
  <c r="V277" i="1"/>
  <c r="V276" i="1"/>
  <c r="V275" i="1"/>
  <c r="V274" i="1"/>
  <c r="V273" i="1"/>
  <c r="V270" i="1"/>
  <c r="V269" i="1"/>
  <c r="V268" i="1"/>
  <c r="V267" i="1"/>
  <c r="V264" i="1"/>
  <c r="V263" i="1"/>
  <c r="V262" i="1"/>
  <c r="V261" i="1"/>
  <c r="V260" i="1"/>
  <c r="V259" i="1"/>
  <c r="V258" i="1"/>
  <c r="V257" i="1"/>
  <c r="V256" i="1"/>
  <c r="V255" i="1"/>
  <c r="F354" i="1" l="1"/>
  <c r="V446" i="1" l="1"/>
  <c r="V444" i="1"/>
  <c r="G354" i="1" l="1"/>
  <c r="G350" i="1" l="1"/>
  <c r="D184" i="1" l="1"/>
  <c r="P371" i="1" l="1"/>
  <c r="O371" i="1"/>
  <c r="N371" i="1"/>
  <c r="M371" i="1"/>
  <c r="K371" i="1"/>
  <c r="J371" i="1"/>
  <c r="I371" i="1"/>
  <c r="H371" i="1"/>
  <c r="G371" i="1"/>
  <c r="J229" i="1" l="1"/>
  <c r="J286" i="1" l="1"/>
  <c r="J281" i="1" l="1"/>
  <c r="U244" i="1" l="1"/>
  <c r="U162" i="1"/>
  <c r="U164" i="1"/>
  <c r="U254" i="1"/>
  <c r="U256" i="1"/>
  <c r="U258" i="1"/>
  <c r="U260" i="1"/>
  <c r="U262" i="1"/>
  <c r="U264" i="1"/>
  <c r="U266" i="1"/>
  <c r="U268" i="1"/>
  <c r="U270" i="1"/>
  <c r="U274" i="1"/>
  <c r="U276" i="1"/>
  <c r="U278" i="1"/>
  <c r="U280" i="1"/>
  <c r="U282" i="1"/>
  <c r="U284" i="1"/>
  <c r="U286" i="1"/>
  <c r="U288" i="1"/>
  <c r="U296" i="1"/>
  <c r="U298" i="1"/>
  <c r="I354" i="1"/>
  <c r="U161" i="1"/>
  <c r="U255" i="1"/>
  <c r="U257" i="1"/>
  <c r="U259" i="1"/>
  <c r="U261" i="1"/>
  <c r="U263" i="1"/>
  <c r="U265" i="1"/>
  <c r="U267" i="1"/>
  <c r="U269" i="1"/>
  <c r="U273" i="1"/>
  <c r="U275" i="1"/>
  <c r="U277" i="1"/>
  <c r="U279" i="1"/>
  <c r="U281" i="1"/>
  <c r="U285" i="1"/>
  <c r="U287" i="1"/>
  <c r="U295" i="1"/>
  <c r="U297" i="1"/>
  <c r="U272" i="1"/>
  <c r="U290" i="1"/>
  <c r="U292" i="1"/>
  <c r="U294" i="1"/>
  <c r="U300" i="1"/>
  <c r="U302" i="1"/>
  <c r="U304" i="1"/>
  <c r="U345" i="1"/>
  <c r="U349" i="1"/>
  <c r="U249" i="1"/>
  <c r="U163" i="1"/>
  <c r="U271" i="1"/>
  <c r="U283" i="1"/>
  <c r="U289" i="1"/>
  <c r="U291" i="1"/>
  <c r="U293" i="1"/>
  <c r="U299" i="1"/>
  <c r="U301" i="1"/>
  <c r="U303" i="1"/>
  <c r="U367" i="1"/>
  <c r="O354" i="1"/>
  <c r="S354" i="1"/>
  <c r="M354" i="1"/>
  <c r="Q354" i="1"/>
  <c r="K354" i="1"/>
  <c r="U211" i="1"/>
  <c r="U215" i="1"/>
  <c r="U214" i="1"/>
  <c r="U218" i="1"/>
  <c r="U444" i="1"/>
  <c r="U228" i="1"/>
  <c r="U212" i="1"/>
  <c r="U216" i="1"/>
  <c r="U213" i="1"/>
  <c r="H431" i="1"/>
  <c r="G431" i="1"/>
  <c r="F431" i="1"/>
  <c r="E431" i="1"/>
  <c r="D431" i="1"/>
  <c r="H428" i="1"/>
  <c r="G428" i="1"/>
  <c r="F428" i="1"/>
  <c r="E428" i="1"/>
  <c r="H414" i="1"/>
  <c r="G414" i="1"/>
  <c r="F414" i="1"/>
  <c r="E414" i="1"/>
  <c r="D414" i="1"/>
  <c r="H400" i="1"/>
  <c r="G400" i="1"/>
  <c r="F400" i="1"/>
  <c r="E400" i="1"/>
  <c r="D400" i="1"/>
  <c r="H387" i="1"/>
  <c r="G387" i="1"/>
  <c r="F387" i="1"/>
  <c r="E387" i="1"/>
  <c r="D387" i="1"/>
  <c r="G384" i="1"/>
  <c r="H354" i="1"/>
  <c r="H350" i="1"/>
  <c r="F350" i="1"/>
  <c r="E350" i="1"/>
  <c r="D350" i="1"/>
  <c r="H313" i="1"/>
  <c r="G313" i="1"/>
  <c r="F313" i="1"/>
  <c r="H311" i="1"/>
  <c r="G311" i="1"/>
  <c r="F311" i="1"/>
  <c r="E311" i="1"/>
  <c r="D311" i="1"/>
  <c r="H303" i="1"/>
  <c r="G303" i="1"/>
  <c r="F303" i="1"/>
  <c r="E303" i="1"/>
  <c r="D303" i="1"/>
  <c r="H281" i="1"/>
  <c r="G281" i="1"/>
  <c r="F281" i="1"/>
  <c r="E281" i="1"/>
  <c r="D281" i="1"/>
  <c r="H246" i="1"/>
  <c r="G246" i="1"/>
  <c r="F246" i="1"/>
  <c r="E246" i="1"/>
  <c r="D246" i="1"/>
  <c r="H243" i="1"/>
  <c r="G243" i="1"/>
  <c r="F243" i="1"/>
  <c r="E243" i="1"/>
  <c r="D243" i="1"/>
  <c r="H242" i="1"/>
  <c r="G242" i="1"/>
  <c r="F242" i="1"/>
  <c r="E242" i="1"/>
  <c r="D242" i="1"/>
  <c r="H236" i="1"/>
  <c r="G236" i="1"/>
  <c r="F236" i="1"/>
  <c r="E236" i="1"/>
  <c r="D236" i="1"/>
  <c r="H229" i="1"/>
  <c r="G229" i="1"/>
  <c r="F229" i="1"/>
  <c r="E229" i="1"/>
  <c r="D229" i="1"/>
  <c r="H224" i="1"/>
  <c r="G224" i="1"/>
  <c r="F224" i="1"/>
  <c r="E224" i="1"/>
  <c r="D224" i="1"/>
  <c r="H219" i="1"/>
  <c r="G219" i="1"/>
  <c r="E219" i="1"/>
  <c r="D219" i="1"/>
  <c r="H217" i="1"/>
  <c r="G217" i="1"/>
  <c r="E217" i="1"/>
  <c r="D217" i="1"/>
  <c r="H209" i="1"/>
  <c r="G209" i="1"/>
  <c r="F209" i="1"/>
  <c r="E209" i="1"/>
  <c r="D209" i="1"/>
  <c r="D198" i="1"/>
  <c r="G188" i="1"/>
  <c r="H187" i="1"/>
  <c r="F187" i="1"/>
  <c r="E187" i="1"/>
  <c r="D187" i="1"/>
  <c r="H184" i="1"/>
  <c r="G184" i="1"/>
  <c r="F184" i="1"/>
  <c r="E184" i="1"/>
  <c r="H164" i="1"/>
  <c r="G164" i="1"/>
  <c r="F164" i="1"/>
  <c r="F162" i="1"/>
  <c r="E162" i="1"/>
  <c r="H161" i="1"/>
  <c r="G161" i="1"/>
  <c r="F161" i="1"/>
  <c r="E161" i="1"/>
  <c r="H153" i="1"/>
  <c r="G153" i="1"/>
  <c r="F153" i="1"/>
  <c r="E153" i="1"/>
  <c r="D153" i="1"/>
  <c r="H148" i="1"/>
  <c r="G148" i="1"/>
  <c r="F148" i="1"/>
  <c r="E148" i="1"/>
  <c r="D148" i="1"/>
  <c r="H147" i="1"/>
  <c r="G147" i="1"/>
  <c r="F147" i="1"/>
  <c r="E147" i="1"/>
  <c r="D147" i="1"/>
  <c r="H145" i="1"/>
  <c r="G145" i="1"/>
  <c r="F145" i="1"/>
  <c r="E145" i="1"/>
  <c r="D145" i="1"/>
  <c r="H124" i="1"/>
  <c r="G124" i="1"/>
  <c r="F124" i="1"/>
  <c r="E124" i="1"/>
  <c r="D124" i="1"/>
  <c r="H108" i="1"/>
  <c r="G108" i="1"/>
  <c r="F108" i="1"/>
  <c r="E108" i="1"/>
  <c r="D108" i="1"/>
  <c r="H102" i="1"/>
  <c r="G102" i="1"/>
  <c r="F102" i="1"/>
  <c r="E102" i="1"/>
  <c r="D102" i="1"/>
  <c r="H96" i="1"/>
  <c r="G96" i="1"/>
  <c r="F96" i="1"/>
  <c r="E96" i="1"/>
  <c r="D96" i="1"/>
  <c r="H95" i="1"/>
  <c r="G95" i="1"/>
  <c r="F95" i="1"/>
  <c r="E95" i="1"/>
  <c r="D95" i="1"/>
  <c r="H90" i="1"/>
  <c r="G90" i="1"/>
  <c r="F90" i="1"/>
  <c r="E90" i="1"/>
  <c r="D90" i="1"/>
  <c r="H89" i="1"/>
  <c r="G89" i="1"/>
  <c r="F89" i="1"/>
  <c r="E89" i="1"/>
  <c r="D89" i="1"/>
  <c r="H87" i="1"/>
  <c r="G87" i="1"/>
  <c r="F87" i="1"/>
  <c r="E87" i="1"/>
  <c r="D87" i="1"/>
  <c r="H72" i="1"/>
  <c r="G72" i="1"/>
  <c r="F72" i="1"/>
  <c r="E72" i="1"/>
  <c r="D72" i="1"/>
  <c r="H67" i="1"/>
  <c r="G67" i="1"/>
  <c r="F67" i="1"/>
  <c r="E67" i="1"/>
  <c r="D67" i="1"/>
  <c r="H61" i="1"/>
  <c r="G61" i="1"/>
  <c r="F61" i="1"/>
  <c r="E61" i="1"/>
  <c r="D61" i="1"/>
  <c r="H38" i="1"/>
  <c r="G38" i="1"/>
  <c r="F38" i="1"/>
  <c r="E38" i="1"/>
  <c r="D38" i="1"/>
  <c r="H23" i="1"/>
  <c r="G23" i="1"/>
  <c r="F23" i="1"/>
  <c r="E23" i="1"/>
  <c r="D23" i="1"/>
  <c r="E305" i="1" l="1"/>
  <c r="G305" i="1"/>
  <c r="D73" i="1"/>
  <c r="F73" i="1"/>
  <c r="G162" i="1"/>
  <c r="E202" i="1"/>
  <c r="H202" i="1"/>
  <c r="U217" i="1"/>
  <c r="U219" i="1"/>
  <c r="D241" i="1"/>
  <c r="F241" i="1"/>
  <c r="H247" i="1"/>
  <c r="D245" i="1"/>
  <c r="F245" i="1"/>
  <c r="H245" i="1"/>
  <c r="E384" i="1"/>
  <c r="D384" i="1"/>
  <c r="F384" i="1"/>
  <c r="H384" i="1"/>
  <c r="E399" i="1"/>
  <c r="U246" i="1"/>
  <c r="U242" i="1"/>
  <c r="D81" i="1"/>
  <c r="F81" i="1"/>
  <c r="H81" i="1"/>
  <c r="D202" i="1"/>
  <c r="F202" i="1"/>
  <c r="G187" i="1"/>
  <c r="V217" i="1"/>
  <c r="E234" i="1"/>
  <c r="E247" i="1"/>
  <c r="G241" i="1"/>
  <c r="F250" i="1"/>
  <c r="G245" i="1"/>
  <c r="G376" i="1"/>
  <c r="U243" i="1"/>
  <c r="D399" i="1"/>
  <c r="F399" i="1"/>
  <c r="H399" i="1"/>
  <c r="H248" i="1"/>
  <c r="E81" i="1"/>
  <c r="H162" i="1"/>
  <c r="G234" i="1"/>
  <c r="D250" i="1"/>
  <c r="H250" i="1"/>
  <c r="G81" i="1"/>
  <c r="F234" i="1"/>
  <c r="E250" i="1"/>
  <c r="G247" i="1"/>
  <c r="F247" i="1"/>
  <c r="F305" i="1"/>
  <c r="G399" i="1"/>
  <c r="D234" i="1"/>
  <c r="H234" i="1"/>
  <c r="E248" i="1"/>
  <c r="G250" i="1"/>
  <c r="G248" i="1"/>
  <c r="D305" i="1"/>
  <c r="H305" i="1"/>
  <c r="H241" i="1"/>
  <c r="E241" i="1"/>
  <c r="D247" i="1"/>
  <c r="E245" i="1"/>
  <c r="G73" i="1"/>
  <c r="E73" i="1"/>
  <c r="U248" i="1" l="1"/>
  <c r="U247" i="1"/>
  <c r="E109" i="1"/>
  <c r="G375" i="1"/>
  <c r="U245" i="1"/>
  <c r="G202" i="1"/>
  <c r="H109" i="1"/>
  <c r="F109" i="1"/>
  <c r="D109" i="1"/>
  <c r="H376" i="1"/>
  <c r="F376" i="1"/>
  <c r="D376" i="1"/>
  <c r="G76" i="1"/>
  <c r="D248" i="1"/>
  <c r="E76" i="1"/>
  <c r="U250" i="1"/>
  <c r="F248" i="1"/>
  <c r="G109" i="1"/>
  <c r="D252" i="1"/>
  <c r="E376" i="1"/>
  <c r="F76" i="1"/>
  <c r="D76" i="1"/>
  <c r="G374" i="1" l="1"/>
  <c r="E375" i="1"/>
  <c r="E251" i="1"/>
  <c r="G160" i="1"/>
  <c r="G139" i="1"/>
  <c r="G373" i="1"/>
  <c r="D375" i="1"/>
  <c r="F375" i="1"/>
  <c r="H375" i="1"/>
  <c r="D160" i="1"/>
  <c r="D139" i="1"/>
  <c r="F160" i="1"/>
  <c r="F139" i="1"/>
  <c r="H160" i="1"/>
  <c r="H139" i="1"/>
  <c r="E139" i="1"/>
  <c r="E160" i="1"/>
  <c r="U446" i="1"/>
  <c r="V442" i="1"/>
  <c r="U442" i="1"/>
  <c r="V441" i="1"/>
  <c r="U441" i="1"/>
  <c r="V439" i="1"/>
  <c r="U439" i="1"/>
  <c r="V437" i="1"/>
  <c r="U437" i="1"/>
  <c r="V436" i="1"/>
  <c r="U436" i="1"/>
  <c r="U435" i="1"/>
  <c r="V434" i="1"/>
  <c r="U434" i="1"/>
  <c r="V433" i="1"/>
  <c r="U433" i="1"/>
  <c r="V432" i="1"/>
  <c r="U432" i="1"/>
  <c r="U431" i="1"/>
  <c r="V430" i="1"/>
  <c r="U430" i="1"/>
  <c r="U429" i="1"/>
  <c r="U428" i="1"/>
  <c r="U427" i="1"/>
  <c r="V422" i="1"/>
  <c r="U422" i="1"/>
  <c r="V420" i="1"/>
  <c r="U420" i="1"/>
  <c r="U414" i="1"/>
  <c r="V413" i="1"/>
  <c r="U413" i="1"/>
  <c r="V408" i="1"/>
  <c r="U408" i="1"/>
  <c r="U406" i="1"/>
  <c r="U400" i="1"/>
  <c r="U399" i="1"/>
  <c r="V398" i="1"/>
  <c r="U398" i="1"/>
  <c r="U389" i="1"/>
  <c r="U388" i="1"/>
  <c r="U387" i="1"/>
  <c r="V386" i="1"/>
  <c r="U386" i="1"/>
  <c r="V385" i="1"/>
  <c r="U385" i="1"/>
  <c r="U384" i="1"/>
  <c r="V382" i="1"/>
  <c r="U382" i="1"/>
  <c r="U376" i="1"/>
  <c r="V348" i="1"/>
  <c r="U348" i="1"/>
  <c r="V347" i="1"/>
  <c r="U347" i="1"/>
  <c r="V346" i="1"/>
  <c r="U346" i="1"/>
  <c r="U344" i="1"/>
  <c r="V343" i="1"/>
  <c r="U343" i="1"/>
  <c r="V342" i="1"/>
  <c r="U342" i="1"/>
  <c r="V341" i="1"/>
  <c r="U341" i="1"/>
  <c r="U340" i="1"/>
  <c r="U167" i="1"/>
  <c r="U240" i="1"/>
  <c r="V239" i="1"/>
  <c r="U239" i="1"/>
  <c r="U238" i="1"/>
  <c r="V237" i="1"/>
  <c r="U237" i="1"/>
  <c r="U236" i="1"/>
  <c r="U235" i="1"/>
  <c r="U234" i="1"/>
  <c r="V233" i="1"/>
  <c r="U233" i="1"/>
  <c r="U232" i="1"/>
  <c r="U231" i="1"/>
  <c r="V230" i="1"/>
  <c r="U230" i="1"/>
  <c r="U229" i="1"/>
  <c r="V227" i="1"/>
  <c r="U227" i="1"/>
  <c r="V226" i="1"/>
  <c r="U226" i="1"/>
  <c r="V225" i="1"/>
  <c r="U225" i="1"/>
  <c r="U224" i="1"/>
  <c r="U223" i="1"/>
  <c r="U222" i="1"/>
  <c r="U221" i="1"/>
  <c r="U210" i="1"/>
  <c r="V209" i="1"/>
  <c r="U209" i="1"/>
  <c r="V207" i="1"/>
  <c r="U207" i="1"/>
  <c r="V206" i="1"/>
  <c r="U206" i="1"/>
  <c r="V205" i="1"/>
  <c r="U205" i="1"/>
  <c r="V204" i="1"/>
  <c r="U204" i="1"/>
  <c r="U203" i="1"/>
  <c r="U202" i="1"/>
  <c r="U201" i="1"/>
  <c r="U200" i="1"/>
  <c r="U199" i="1"/>
  <c r="U198" i="1"/>
  <c r="U197" i="1"/>
  <c r="U196" i="1"/>
  <c r="U195" i="1"/>
  <c r="U194" i="1"/>
  <c r="V193" i="1"/>
  <c r="U193" i="1"/>
  <c r="U192" i="1"/>
  <c r="U191" i="1"/>
  <c r="U190" i="1"/>
  <c r="U189" i="1"/>
  <c r="U188" i="1"/>
  <c r="U187" i="1"/>
  <c r="U186" i="1"/>
  <c r="U185" i="1"/>
  <c r="U184" i="1"/>
  <c r="U176" i="1"/>
  <c r="U175" i="1"/>
  <c r="U173" i="1"/>
  <c r="U160" i="1"/>
  <c r="U158" i="1"/>
  <c r="V157" i="1"/>
  <c r="U157" i="1"/>
  <c r="V156" i="1"/>
  <c r="U156" i="1"/>
  <c r="V155" i="1"/>
  <c r="U155" i="1"/>
  <c r="U154" i="1"/>
  <c r="U153" i="1"/>
  <c r="U148" i="1"/>
  <c r="U147" i="1"/>
  <c r="U145" i="1"/>
  <c r="U139" i="1"/>
  <c r="U138" i="1"/>
  <c r="U133" i="1"/>
  <c r="U132" i="1"/>
  <c r="U130" i="1"/>
  <c r="U124" i="1"/>
  <c r="U123" i="1"/>
  <c r="U118" i="1"/>
  <c r="U117" i="1"/>
  <c r="U115" i="1"/>
  <c r="U109" i="1"/>
  <c r="U108" i="1"/>
  <c r="U107" i="1"/>
  <c r="U106" i="1"/>
  <c r="U105" i="1"/>
  <c r="U104" i="1"/>
  <c r="U103" i="1"/>
  <c r="U102" i="1"/>
  <c r="U101" i="1"/>
  <c r="U100" i="1"/>
  <c r="U99" i="1"/>
  <c r="V98" i="1"/>
  <c r="U98" i="1"/>
  <c r="U97" i="1"/>
  <c r="U96" i="1"/>
  <c r="U95" i="1"/>
  <c r="U90" i="1"/>
  <c r="U89" i="1"/>
  <c r="U87" i="1"/>
  <c r="U81" i="1"/>
  <c r="U80" i="1"/>
  <c r="U79" i="1"/>
  <c r="U78" i="1"/>
  <c r="V77" i="1"/>
  <c r="U77" i="1"/>
  <c r="U76" i="1"/>
  <c r="U75" i="1"/>
  <c r="V74" i="1"/>
  <c r="U74" i="1"/>
  <c r="U73" i="1"/>
  <c r="U72" i="1"/>
  <c r="U71" i="1"/>
  <c r="U70" i="1"/>
  <c r="U69" i="1"/>
  <c r="U68" i="1"/>
  <c r="U67" i="1"/>
  <c r="U66" i="1"/>
  <c r="V65" i="1"/>
  <c r="U65" i="1"/>
  <c r="U64" i="1"/>
  <c r="U63" i="1"/>
  <c r="U62" i="1"/>
  <c r="U61" i="1"/>
  <c r="U60" i="1"/>
  <c r="U58" i="1"/>
  <c r="U57" i="1"/>
  <c r="U56" i="1"/>
  <c r="U55" i="1"/>
  <c r="V54" i="1"/>
  <c r="U54" i="1"/>
  <c r="U53" i="1"/>
  <c r="U52" i="1"/>
  <c r="U47" i="1"/>
  <c r="U46" i="1"/>
  <c r="U44" i="1"/>
  <c r="U38" i="1"/>
  <c r="U37" i="1"/>
  <c r="U32" i="1"/>
  <c r="U31" i="1"/>
  <c r="U29" i="1"/>
  <c r="U23" i="1"/>
  <c r="F165" i="1" l="1"/>
  <c r="H374" i="1"/>
  <c r="F374" i="1"/>
  <c r="D374" i="1"/>
  <c r="E165" i="1"/>
  <c r="H165" i="1"/>
  <c r="D165" i="1"/>
  <c r="G165" i="1"/>
  <c r="E252" i="1"/>
  <c r="E374" i="1"/>
  <c r="U241" i="1"/>
  <c r="E373" i="1" l="1"/>
  <c r="F251" i="1"/>
  <c r="F373" i="1"/>
  <c r="D373" i="1"/>
  <c r="H373" i="1"/>
  <c r="F252" i="1" l="1"/>
  <c r="T229" i="1"/>
  <c r="T224" i="1"/>
  <c r="R229" i="1"/>
  <c r="R224" i="1"/>
  <c r="P224" i="1"/>
  <c r="J224" i="1"/>
  <c r="H251" i="1" l="1"/>
  <c r="G251" i="1"/>
  <c r="V224" i="1"/>
  <c r="V219" i="1"/>
  <c r="V218" i="1"/>
  <c r="V215" i="1"/>
  <c r="V214" i="1"/>
  <c r="V211" i="1"/>
  <c r="G252" i="1" l="1"/>
  <c r="U251" i="1"/>
  <c r="H252" i="1"/>
  <c r="V213" i="1"/>
  <c r="V212" i="1"/>
  <c r="V216" i="1"/>
  <c r="V221" i="1"/>
  <c r="U252" i="1" l="1"/>
  <c r="J161" i="1" l="1"/>
  <c r="T387" i="1" l="1"/>
  <c r="T370" i="1" l="1"/>
  <c r="S370" i="1"/>
  <c r="R370" i="1"/>
  <c r="Q370" i="1"/>
  <c r="P370" i="1"/>
  <c r="O370" i="1"/>
  <c r="N370" i="1"/>
  <c r="M370" i="1"/>
  <c r="K370" i="1"/>
  <c r="J370" i="1"/>
  <c r="I370" i="1"/>
  <c r="H370" i="1"/>
  <c r="G370" i="1"/>
  <c r="F370" i="1"/>
  <c r="E370" i="1"/>
  <c r="D370" i="1"/>
  <c r="T414" i="1" l="1"/>
  <c r="R414" i="1"/>
  <c r="P414" i="1"/>
  <c r="N414" i="1"/>
  <c r="J414" i="1"/>
  <c r="T384" i="1"/>
  <c r="J162" i="1"/>
  <c r="V414" i="1" l="1"/>
  <c r="U350" i="1"/>
  <c r="U375" i="1" l="1"/>
  <c r="U374" i="1" l="1"/>
  <c r="U373" i="1" l="1"/>
  <c r="J251" i="1" l="1"/>
  <c r="V352" i="1" l="1"/>
  <c r="V190" i="1" l="1"/>
  <c r="J72" i="1" l="1"/>
  <c r="J164" i="1" l="1"/>
  <c r="J387" i="1" l="1"/>
  <c r="J400" i="1"/>
  <c r="J428" i="1"/>
  <c r="J399" i="1" l="1"/>
  <c r="J384" i="1"/>
  <c r="J376" i="1" l="1"/>
  <c r="J375" i="1" l="1"/>
  <c r="J374" i="1" l="1"/>
  <c r="J373" i="1" l="1"/>
  <c r="J56" i="1" l="1"/>
  <c r="J89" i="1"/>
  <c r="J55" i="1" l="1"/>
  <c r="J147" i="1" l="1"/>
  <c r="J354" i="1"/>
  <c r="J23" i="1"/>
  <c r="J95" i="1" l="1"/>
  <c r="J90" i="1" l="1"/>
  <c r="J87" i="1"/>
  <c r="J38" i="1"/>
  <c r="J81" i="1" l="1"/>
  <c r="J100" i="1" l="1"/>
  <c r="J53" i="1" l="1"/>
  <c r="J73" i="1" l="1"/>
  <c r="J61" i="1"/>
  <c r="J350" i="1"/>
  <c r="J67" i="1"/>
  <c r="J76" i="1" l="1"/>
  <c r="J102" i="1" l="1"/>
  <c r="J106" i="1" l="1"/>
  <c r="J153" i="1" l="1"/>
  <c r="J148" i="1" l="1"/>
  <c r="J145" i="1" l="1"/>
  <c r="J124" i="1"/>
  <c r="J108" i="1" l="1"/>
  <c r="J96" i="1"/>
  <c r="J109" i="1" l="1"/>
  <c r="J139" i="1" l="1"/>
  <c r="J160" i="1"/>
  <c r="J165" i="1" l="1"/>
  <c r="J187" i="1" l="1"/>
  <c r="J311" i="1"/>
  <c r="J236" i="1"/>
  <c r="J247" i="1" l="1"/>
  <c r="J243" i="1" l="1"/>
  <c r="J241" i="1" l="1"/>
  <c r="J245" i="1"/>
  <c r="J202" i="1" l="1"/>
  <c r="J242" i="1"/>
  <c r="J176" i="1"/>
  <c r="J305" i="1"/>
  <c r="J234" i="1" l="1"/>
  <c r="J246" i="1"/>
  <c r="J313" i="1"/>
  <c r="J248" i="1" l="1"/>
  <c r="J250" i="1"/>
  <c r="J252" i="1" l="1"/>
  <c r="J303" i="1" l="1"/>
  <c r="N161" i="1" l="1"/>
  <c r="N162" i="1" l="1"/>
  <c r="V297" i="1" l="1"/>
  <c r="V284" i="1"/>
  <c r="P72" i="1" l="1"/>
  <c r="T72" i="1"/>
  <c r="R72" i="1" l="1"/>
  <c r="V285" i="1" l="1"/>
  <c r="N251" i="1" l="1"/>
  <c r="V245" i="1" l="1"/>
  <c r="V301" i="1" l="1"/>
  <c r="V302" i="1" l="1"/>
  <c r="V240" i="1" l="1"/>
  <c r="V199" i="1"/>
  <c r="V186" i="1"/>
  <c r="V198" i="1"/>
  <c r="V197" i="1"/>
  <c r="N238" i="1"/>
  <c r="N247" i="1" l="1"/>
  <c r="V196" i="1"/>
  <c r="V200" i="1"/>
  <c r="V201" i="1" l="1"/>
  <c r="V104" i="1"/>
  <c r="N241" i="1" l="1"/>
  <c r="V71" i="1"/>
  <c r="N72" i="1" l="1"/>
  <c r="V70" i="1"/>
  <c r="V66" i="1"/>
  <c r="V72" i="1" l="1"/>
  <c r="V75" i="1"/>
  <c r="V62" i="1" l="1"/>
  <c r="V164" i="1" l="1"/>
  <c r="V162" i="1" l="1"/>
  <c r="T376" i="1" l="1"/>
  <c r="V389" i="1"/>
  <c r="T375" i="1" l="1"/>
  <c r="V188" i="1" l="1"/>
  <c r="V287" i="1" l="1"/>
  <c r="V288" i="1" l="1"/>
  <c r="T236" i="1" l="1"/>
  <c r="R67" i="1" l="1"/>
  <c r="R350" i="1" l="1"/>
  <c r="T67" i="1"/>
  <c r="T350" i="1"/>
  <c r="R23" i="1" l="1"/>
  <c r="T23" i="1"/>
  <c r="T106" i="1" l="1"/>
  <c r="R100" i="1"/>
  <c r="T100" i="1"/>
  <c r="T108" i="1" l="1"/>
  <c r="R56" i="1" l="1"/>
  <c r="R354" i="1"/>
  <c r="T354" i="1"/>
  <c r="T56" i="1"/>
  <c r="T102" i="1"/>
  <c r="T96" i="1"/>
  <c r="R102" i="1"/>
  <c r="T55" i="1" l="1"/>
  <c r="R55" i="1"/>
  <c r="R53" i="1" l="1"/>
  <c r="T53" i="1"/>
  <c r="T61" i="1" l="1"/>
  <c r="R61" i="1"/>
  <c r="R147" i="1" l="1"/>
  <c r="T147" i="1"/>
  <c r="T153" i="1" l="1"/>
  <c r="R153" i="1" l="1"/>
  <c r="T145" i="1" l="1"/>
  <c r="R106" i="1" l="1"/>
  <c r="R108" i="1" l="1"/>
  <c r="R96" i="1"/>
  <c r="V265" i="1" l="1"/>
  <c r="V271" i="1"/>
  <c r="V266" i="1" l="1"/>
  <c r="V367" i="1" l="1"/>
  <c r="R187" i="1"/>
  <c r="T187" i="1"/>
  <c r="T202" i="1" s="1"/>
  <c r="P229" i="1"/>
  <c r="V231" i="1"/>
  <c r="V163" i="1"/>
  <c r="V229" i="1" l="1"/>
  <c r="V161" i="1"/>
  <c r="T241" i="1" l="1"/>
  <c r="T247" i="1"/>
  <c r="T87" i="1"/>
  <c r="T38" i="1"/>
  <c r="T90" i="1"/>
  <c r="R90" i="1"/>
  <c r="T89" i="1"/>
  <c r="R89" i="1"/>
  <c r="R95" i="1"/>
  <c r="T95" i="1"/>
  <c r="R87" i="1"/>
  <c r="R38" i="1"/>
  <c r="T305" i="1"/>
  <c r="T176" i="1"/>
  <c r="T242" i="1"/>
  <c r="R73" i="1" l="1"/>
  <c r="R81" i="1"/>
  <c r="T81" i="1"/>
  <c r="T73" i="1"/>
  <c r="R176" i="1"/>
  <c r="R305" i="1"/>
  <c r="T76" i="1" l="1"/>
  <c r="T109" i="1"/>
  <c r="R109" i="1"/>
  <c r="R76" i="1"/>
  <c r="V349" i="1"/>
  <c r="R160" i="1" l="1"/>
  <c r="T160" i="1"/>
  <c r="T165" i="1" l="1"/>
  <c r="R165" i="1"/>
  <c r="R148" i="1" l="1"/>
  <c r="R124" i="1" l="1"/>
  <c r="R139" i="1" l="1"/>
  <c r="T124" i="1" l="1"/>
  <c r="T148" i="1"/>
  <c r="T139" i="1" l="1"/>
  <c r="V158" i="1" l="1"/>
  <c r="T154" i="1"/>
  <c r="V154" i="1" l="1"/>
  <c r="V345" i="1" l="1"/>
  <c r="R236" i="1" l="1"/>
  <c r="R241" i="1" l="1"/>
  <c r="R247" i="1"/>
  <c r="T400" i="1" l="1"/>
  <c r="T428" i="1"/>
  <c r="R431" i="1"/>
  <c r="R400" i="1"/>
  <c r="R428" i="1"/>
  <c r="T431" i="1"/>
  <c r="V173" i="1"/>
  <c r="P187" i="1"/>
  <c r="P56" i="1"/>
  <c r="P106" i="1"/>
  <c r="P67" i="1"/>
  <c r="P96" i="1"/>
  <c r="P100" i="1"/>
  <c r="R387" i="1" l="1"/>
  <c r="P428" i="1"/>
  <c r="T399" i="1"/>
  <c r="P431" i="1"/>
  <c r="R399" i="1"/>
  <c r="P400" i="1"/>
  <c r="P387" i="1"/>
  <c r="P236" i="1"/>
  <c r="V238" i="1"/>
  <c r="P148" i="1"/>
  <c r="P145" i="1"/>
  <c r="P102" i="1"/>
  <c r="P147" i="1"/>
  <c r="P55" i="1"/>
  <c r="P95" i="1"/>
  <c r="P89" i="1"/>
  <c r="P350" i="1"/>
  <c r="P23" i="1"/>
  <c r="P354" i="1"/>
  <c r="P87" i="1"/>
  <c r="P124" i="1"/>
  <c r="P38" i="1"/>
  <c r="P90" i="1"/>
  <c r="P153" i="1"/>
  <c r="V106" i="1"/>
  <c r="P108" i="1"/>
  <c r="V223" i="1" l="1"/>
  <c r="P384" i="1"/>
  <c r="T374" i="1"/>
  <c r="P399" i="1"/>
  <c r="R384" i="1"/>
  <c r="V236" i="1"/>
  <c r="V289" i="1"/>
  <c r="P53" i="1"/>
  <c r="P81" i="1"/>
  <c r="V194" i="1"/>
  <c r="P73" i="1" l="1"/>
  <c r="R376" i="1"/>
  <c r="T373" i="1"/>
  <c r="P376" i="1"/>
  <c r="V286" i="1"/>
  <c r="P61" i="1"/>
  <c r="P109" i="1"/>
  <c r="P76" i="1" l="1"/>
  <c r="R375" i="1"/>
  <c r="P375" i="1"/>
  <c r="V295" i="1"/>
  <c r="P160" i="1"/>
  <c r="P139" i="1"/>
  <c r="R374" i="1" l="1"/>
  <c r="P374" i="1"/>
  <c r="P165" i="1"/>
  <c r="R373" i="1" l="1"/>
  <c r="P373" i="1"/>
  <c r="P176" i="1" l="1"/>
  <c r="V232" i="1"/>
  <c r="P247" i="1"/>
  <c r="P242" i="1"/>
  <c r="P305" i="1"/>
  <c r="P246" i="1" l="1"/>
  <c r="P234" i="1"/>
  <c r="V176" i="1"/>
  <c r="P241" i="1"/>
  <c r="V235" i="1"/>
  <c r="V241" i="1" s="1"/>
  <c r="P202" i="1"/>
  <c r="V247" i="1"/>
  <c r="V272" i="1" l="1"/>
  <c r="P248" i="1"/>
  <c r="N387" i="1" l="1"/>
  <c r="V388" i="1"/>
  <c r="N428" i="1"/>
  <c r="V429" i="1"/>
  <c r="V254" i="1"/>
  <c r="N400" i="1" l="1"/>
  <c r="V428" i="1"/>
  <c r="N384" i="1"/>
  <c r="V387" i="1"/>
  <c r="V281" i="1"/>
  <c r="V406" i="1" l="1"/>
  <c r="V427" i="1"/>
  <c r="V435" i="1"/>
  <c r="N431" i="1"/>
  <c r="V400" i="1"/>
  <c r="N399" i="1"/>
  <c r="N376" i="1"/>
  <c r="V384" i="1"/>
  <c r="V282" i="1"/>
  <c r="V399" i="1" l="1"/>
  <c r="N375" i="1"/>
  <c r="V376" i="1"/>
  <c r="V431" i="1"/>
  <c r="N374" i="1" l="1"/>
  <c r="V375" i="1"/>
  <c r="N373" i="1" l="1"/>
  <c r="V374" i="1"/>
  <c r="V373" i="1" l="1"/>
  <c r="V340" i="1" l="1"/>
  <c r="V344" i="1"/>
  <c r="V107" i="1" l="1"/>
  <c r="N38" i="1" l="1"/>
  <c r="N89" i="1"/>
  <c r="V31" i="1"/>
  <c r="V46" i="1"/>
  <c r="N87" i="1"/>
  <c r="V29" i="1"/>
  <c r="N90" i="1"/>
  <c r="V44" i="1"/>
  <c r="V47" i="1"/>
  <c r="V69" i="1"/>
  <c r="N96" i="1"/>
  <c r="V97" i="1"/>
  <c r="N100" i="1"/>
  <c r="N95" i="1"/>
  <c r="V37" i="1"/>
  <c r="V52" i="1"/>
  <c r="V64" i="1"/>
  <c r="V68" i="1"/>
  <c r="V79" i="1"/>
  <c r="V99" i="1"/>
  <c r="N354" i="1" l="1"/>
  <c r="V103" i="1"/>
  <c r="N108" i="1"/>
  <c r="V108" i="1" s="1"/>
  <c r="V105" i="1"/>
  <c r="V101" i="1"/>
  <c r="V80" i="1"/>
  <c r="V58" i="1"/>
  <c r="V63" i="1"/>
  <c r="N67" i="1"/>
  <c r="V32" i="1"/>
  <c r="N23" i="1"/>
  <c r="N81" i="1" s="1"/>
  <c r="V78" i="1"/>
  <c r="V60" i="1"/>
  <c r="V57" i="1"/>
  <c r="N56" i="1"/>
  <c r="N55" i="1" s="1"/>
  <c r="N350" i="1"/>
  <c r="P161" i="1"/>
  <c r="V138" i="1"/>
  <c r="N147" i="1"/>
  <c r="V117" i="1"/>
  <c r="V118" i="1"/>
  <c r="V100" i="1"/>
  <c r="V67" i="1"/>
  <c r="V38" i="1"/>
  <c r="V350" i="1"/>
  <c r="V87" i="1"/>
  <c r="V354" i="1"/>
  <c r="N153" i="1"/>
  <c r="V123" i="1"/>
  <c r="V132" i="1"/>
  <c r="V95" i="1"/>
  <c r="N102" i="1"/>
  <c r="V96" i="1"/>
  <c r="V90" i="1"/>
  <c r="V23" i="1"/>
  <c r="V89" i="1"/>
  <c r="V56" i="1" l="1"/>
  <c r="N109" i="1"/>
  <c r="V81" i="1"/>
  <c r="V102" i="1"/>
  <c r="V153" i="1"/>
  <c r="N53" i="1"/>
  <c r="V55" i="1"/>
  <c r="V147" i="1"/>
  <c r="N61" i="1" l="1"/>
  <c r="V53" i="1"/>
  <c r="N73" i="1"/>
  <c r="N160" i="1"/>
  <c r="V109" i="1"/>
  <c r="N165" i="1" l="1"/>
  <c r="V160" i="1"/>
  <c r="N76" i="1"/>
  <c r="V73" i="1"/>
  <c r="V61" i="1"/>
  <c r="V76" i="1" l="1"/>
  <c r="V133" i="1" l="1"/>
  <c r="N148" i="1"/>
  <c r="V148" i="1" l="1"/>
  <c r="N124" i="1" l="1"/>
  <c r="V130" i="1"/>
  <c r="N145" i="1"/>
  <c r="V115" i="1"/>
  <c r="V145" i="1" l="1"/>
  <c r="V124" i="1"/>
  <c r="N139" i="1"/>
  <c r="V139" i="1" l="1"/>
  <c r="V175" i="1" l="1"/>
  <c r="V203" i="1" l="1"/>
  <c r="V228" i="1"/>
  <c r="V191" i="1"/>
  <c r="V189" i="1"/>
  <c r="N187" i="1"/>
  <c r="V195" i="1"/>
  <c r="V192" i="1"/>
  <c r="V249" i="1" l="1"/>
  <c r="V187" i="1"/>
  <c r="N184" i="1" l="1"/>
  <c r="V167" i="1"/>
  <c r="N234" i="1"/>
  <c r="N246" i="1" l="1"/>
  <c r="N305" i="1"/>
  <c r="N202" i="1"/>
  <c r="N248" i="1"/>
  <c r="N242" i="1"/>
  <c r="V184" i="1"/>
  <c r="N243" i="1" l="1"/>
  <c r="N244" i="1" l="1"/>
  <c r="N250" i="1"/>
  <c r="N252" i="1" l="1"/>
  <c r="P251" i="1" l="1"/>
  <c r="T243" i="1" l="1"/>
  <c r="T244" i="1" l="1"/>
  <c r="P243" i="1" l="1"/>
  <c r="P244" i="1" l="1"/>
  <c r="P250" i="1"/>
  <c r="P252" i="1" l="1"/>
  <c r="R251" i="1" s="1"/>
  <c r="V210" i="1" l="1"/>
  <c r="R243" i="1"/>
  <c r="R244" i="1" s="1"/>
  <c r="V243" i="1"/>
  <c r="V244" i="1" l="1"/>
  <c r="V299" i="1" l="1"/>
  <c r="T234" i="1"/>
  <c r="T246" i="1" l="1"/>
  <c r="T248" i="1" s="1"/>
  <c r="T250" i="1" l="1"/>
  <c r="V291" i="1"/>
  <c r="V290" i="1"/>
  <c r="V292" i="1" l="1"/>
  <c r="V293" i="1" l="1"/>
  <c r="V294" i="1" l="1"/>
  <c r="R234" i="1" l="1"/>
  <c r="R246" i="1"/>
  <c r="V222" i="1"/>
  <c r="V246" i="1" l="1"/>
  <c r="R248" i="1"/>
  <c r="V234" i="1"/>
  <c r="V248" i="1" l="1"/>
  <c r="R202" i="1" l="1"/>
  <c r="R242" i="1"/>
  <c r="V185" i="1"/>
  <c r="V242" i="1" l="1"/>
  <c r="R250" i="1"/>
  <c r="R252" i="1" s="1"/>
  <c r="T251" i="1" s="1"/>
  <c r="V202" i="1"/>
  <c r="V250" i="1" l="1"/>
  <c r="T252" i="1" l="1"/>
  <c r="V251" i="1"/>
  <c r="V252" i="1" l="1"/>
  <c r="V283" i="1" l="1"/>
  <c r="V303" i="1" l="1"/>
  <c r="V304" i="1" l="1"/>
</calcChain>
</file>

<file path=xl/sharedStrings.xml><?xml version="1.0" encoding="utf-8"?>
<sst xmlns="http://schemas.openxmlformats.org/spreadsheetml/2006/main" count="4746" uniqueCount="696">
  <si>
    <t>Приложение № 1</t>
  </si>
  <si>
    <t>к приказу Минэнерго России</t>
  </si>
  <si>
    <t>от "____".____________2017 г. № ______</t>
  </si>
  <si>
    <t>Форма № ___ Финансовый план субъекта электроэнергетики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</si>
  <si>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</si>
  <si>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</si>
  <si>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</si>
  <si>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</si>
  <si>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</si>
  <si>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</si>
  <si>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</si>
  <si>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</si>
  <si>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</si>
  <si>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</si>
  <si>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</si>
  <si>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</si>
  <si>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</si>
  <si>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</si>
  <si>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</si>
  <si>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</si>
  <si>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</si>
  <si>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</si>
  <si>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</si>
  <si>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</si>
  <si>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</si>
  <si>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</si>
  <si>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</si>
  <si>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</si>
  <si>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</si>
  <si>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</si>
  <si>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</si>
  <si>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</si>
  <si>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</si>
  <si>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</si>
  <si>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</si>
  <si>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</si>
  <si>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</si>
  <si>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</si>
  <si>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</si>
  <si>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</si>
  <si>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</si>
  <si>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</si>
  <si>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</si>
  <si>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</si>
  <si>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</si>
  <si>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</si>
  <si>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</si>
  <si>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</si>
  <si>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</si>
  <si>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</si>
  <si>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</si>
  <si>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</si>
  <si>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</si>
  <si>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</si>
  <si>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</si>
  <si>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</si>
  <si>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</si>
  <si>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</si>
  <si>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</si>
  <si>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</si>
  <si>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</si>
  <si>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</si>
  <si>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</si>
  <si>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</si>
  <si>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</si>
  <si>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</si>
  <si>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</si>
  <si>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</si>
  <si>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</si>
  <si>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</si>
  <si>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</si>
  <si>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</si>
  <si>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</si>
  <si>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</si>
  <si>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</si>
  <si>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</si>
  <si>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</si>
  <si>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</si>
  <si>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</si>
  <si>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</si>
  <si>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</si>
  <si>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</si>
  <si>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</si>
  <si>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</si>
  <si>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</si>
  <si>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</si>
  <si>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</si>
  <si>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</si>
  <si>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</si>
  <si>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</si>
  <si>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</si>
  <si>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</si>
  <si>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</si>
  <si>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</si>
  <si>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</si>
  <si>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</si>
  <si>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</si>
  <si>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</si>
  <si>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</si>
  <si>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</si>
  <si>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</si>
  <si>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</si>
  <si>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</si>
  <si>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</si>
  <si>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</si>
  <si>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</si>
  <si>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</si>
  <si>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</si>
  <si>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</si>
  <si>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</si>
  <si>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</si>
  <si>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</si>
  <si>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</si>
  <si>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</si>
  <si>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</si>
  <si>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</si>
  <si>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</si>
  <si>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</si>
  <si>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</si>
  <si>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</si>
  <si>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</si>
  <si>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</si>
  <si>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</si>
  <si>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</si>
  <si>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</si>
  <si>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</si>
  <si>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</si>
  <si>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</si>
  <si>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</si>
  <si>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</si>
  <si>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</si>
  <si>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</si>
  <si>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</si>
  <si>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</si>
  <si>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</si>
  <si>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</si>
  <si>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</si>
  <si>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</si>
  <si>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</si>
  <si>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</si>
  <si>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</si>
  <si>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</si>
  <si>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</si>
  <si>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</si>
  <si>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</si>
  <si>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</si>
  <si>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</si>
  <si>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</si>
  <si>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</si>
  <si>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</si>
  <si>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</si>
  <si>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</si>
  <si>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</si>
  <si>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</si>
  <si>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</si>
  <si>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</si>
  <si>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</si>
  <si>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</si>
  <si>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</si>
  <si>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</si>
  <si>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</si>
  <si>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</si>
  <si>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</si>
  <si>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</si>
  <si>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</si>
  <si>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</si>
  <si>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</si>
  <si>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</si>
  <si>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</si>
  <si>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</si>
  <si>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</si>
  <si>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</si>
  <si>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</si>
  <si>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</si>
  <si>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</si>
  <si>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</si>
  <si>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</si>
  <si>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</si>
  <si>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</si>
  <si>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</si>
  <si>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</si>
  <si>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</si>
  <si>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</si>
  <si>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</si>
  <si>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</si>
  <si>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</si>
  <si>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</si>
  <si>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</si>
  <si>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</si>
  <si>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</si>
  <si>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</si>
  <si>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</si>
  <si>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</si>
  <si>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</si>
  <si>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</si>
  <si>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</si>
  <si>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</si>
  <si>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</si>
  <si>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</si>
  <si>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</si>
  <si>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</si>
  <si>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</si>
  <si>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</si>
  <si>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</si>
  <si>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</si>
  <si>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</si>
  <si>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</si>
  <si>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</si>
  <si>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</si>
  <si>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</si>
  <si>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</si>
  <si>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</si>
  <si>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</si>
  <si>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</si>
  <si>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</si>
  <si>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</si>
  <si>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</si>
  <si>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</si>
  <si>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</si>
  <si>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</si>
  <si>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</si>
  <si>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</si>
  <si>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</si>
  <si>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</si>
  <si>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</si>
  <si>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</si>
  <si>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</si>
  <si>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</si>
  <si>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</si>
  <si>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</si>
  <si>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</si>
  <si>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</si>
  <si>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</si>
  <si>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</si>
  <si>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</si>
  <si>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</si>
  <si>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</si>
  <si>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</si>
  <si>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</si>
  <si>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</si>
  <si>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</si>
  <si>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</si>
  <si>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</si>
  <si>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</si>
  <si>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</si>
  <si>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</si>
  <si>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</si>
  <si>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</si>
  <si>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</si>
  <si>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</si>
  <si>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</si>
  <si>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</si>
  <si>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</si>
  <si>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</si>
  <si>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</si>
  <si>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</si>
  <si>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</si>
  <si>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</si>
  <si>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</si>
  <si>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</si>
  <si>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</si>
  <si>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</si>
  <si>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</si>
  <si>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</si>
  <si>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</si>
  <si>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</si>
  <si>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</si>
  <si>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</si>
  <si>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</si>
  <si>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</si>
  <si>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</si>
  <si>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</si>
  <si>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</si>
  <si>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</si>
  <si>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</si>
  <si>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</si>
  <si>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</si>
  <si>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</si>
  <si>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</si>
  <si>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</si>
  <si>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</si>
  <si>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</si>
  <si>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</si>
  <si>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</si>
  <si>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</si>
  <si>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</si>
  <si>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</si>
  <si>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</si>
  <si>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</si>
  <si>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</si>
  <si>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</si>
  <si>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</si>
  <si>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</si>
  <si>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</si>
  <si>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</si>
  <si>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</si>
  <si>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</si>
  <si>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</si>
  <si>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</si>
  <si>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</si>
  <si>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</si>
  <si>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</si>
  <si>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</si>
  <si>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</si>
  <si>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</si>
  <si>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</si>
  <si>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</si>
  <si>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</si>
  <si>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</si>
  <si>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</si>
  <si>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</si>
  <si>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</si>
  <si>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</si>
  <si>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</si>
  <si>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</si>
  <si>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</si>
  <si>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</si>
  <si>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</si>
  <si>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</si>
  <si>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</si>
  <si>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</si>
  <si>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</si>
  <si>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</si>
  <si>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</si>
  <si>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</si>
  <si>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</si>
  <si>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</si>
  <si>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</si>
  <si>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</si>
  <si>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</si>
  <si>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</si>
  <si>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</si>
  <si>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</si>
  <si>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</si>
  <si>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</si>
  <si>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</si>
  <si>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</si>
  <si>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</si>
  <si>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</si>
  <si>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</si>
  <si>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</si>
  <si>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</si>
  <si>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</si>
  <si>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</si>
  <si>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</si>
  <si>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</si>
  <si>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</si>
  <si>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</si>
  <si>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</si>
  <si>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</si>
  <si>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</si>
  <si>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</si>
  <si>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</si>
  <si>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</si>
  <si>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</si>
  <si>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</si>
  <si>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</si>
  <si>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</si>
  <si>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</si>
  <si>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</si>
  <si>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</si>
  <si>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</si>
  <si>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</si>
  <si>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</si>
  <si>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</si>
  <si>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</si>
  <si>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</si>
  <si>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</si>
  <si>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</si>
  <si>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</si>
  <si>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</si>
  <si>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</si>
  <si>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</si>
  <si>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</si>
  <si>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</si>
  <si>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</si>
  <si>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</si>
  <si>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</si>
  <si>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</si>
  <si>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</si>
  <si>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</si>
  <si>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</si>
  <si>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</si>
  <si>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</si>
  <si>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</si>
  <si>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</si>
  <si>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</si>
  <si>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</si>
  <si>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</si>
  <si>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</si>
  <si>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</si>
  <si>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</si>
  <si>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</si>
  <si>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</si>
  <si>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</si>
  <si>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</si>
  <si>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</si>
  <si>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</si>
  <si>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</si>
  <si>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</si>
  <si>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</si>
  <si>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</si>
  <si>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</si>
  <si>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</si>
  <si>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</si>
  <si>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</si>
  <si>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</si>
  <si>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</si>
  <si>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</si>
  <si>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</si>
  <si>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</si>
  <si>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</si>
  <si>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</si>
  <si>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</si>
  <si>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</si>
  <si>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</si>
  <si>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</si>
  <si>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</si>
  <si>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</si>
  <si>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</si>
  <si>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</si>
  <si>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</si>
  <si>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</si>
  <si>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</si>
  <si>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</si>
  <si>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</si>
  <si>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</si>
  <si>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</si>
  <si>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</si>
  <si>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</si>
  <si>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</si>
  <si>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</si>
  <si>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</si>
  <si>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</si>
  <si>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</si>
  <si>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</si>
  <si>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</si>
  <si>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</si>
  <si>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</si>
  <si>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</si>
  <si>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</si>
  <si>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</si>
  <si>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</si>
  <si>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</si>
  <si>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</si>
  <si>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</si>
  <si>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</si>
  <si>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</si>
  <si>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</si>
  <si>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</si>
  <si>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</si>
  <si>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</si>
  <si>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</si>
  <si>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</si>
  <si>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</si>
  <si>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</si>
  <si>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</si>
  <si>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</si>
  <si>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</si>
  <si>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</si>
  <si>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</si>
  <si>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</si>
  <si>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</si>
  <si>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</si>
  <si>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</si>
  <si>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</si>
  <si>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</si>
  <si>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</si>
  <si>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</si>
  <si>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</si>
  <si>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</si>
  <si>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</si>
  <si>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</si>
  <si>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</si>
  <si>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</si>
  <si>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</si>
  <si>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</si>
  <si>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</si>
  <si>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</si>
  <si>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</si>
  <si>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</si>
  <si>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</si>
  <si>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</si>
  <si>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</si>
  <si>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</si>
  <si>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</si>
  <si>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</si>
  <si>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</si>
  <si>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</si>
  <si>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</si>
  <si>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</si>
  <si>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</si>
  <si>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</si>
  <si>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</si>
  <si>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</si>
  <si>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</si>
  <si>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</si>
  <si>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</si>
  <si>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</si>
  <si>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</si>
  <si>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</si>
  <si>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</si>
  <si>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</si>
  <si>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</si>
  <si>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</si>
  <si>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</si>
  <si>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</si>
  <si>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</si>
  <si>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</si>
  <si>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</si>
  <si>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</si>
  <si>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</si>
  <si>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</si>
  <si>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</si>
  <si>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</si>
  <si>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</si>
  <si>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</si>
  <si>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</si>
  <si>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</si>
  <si>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</si>
  <si>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</si>
  <si>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</si>
  <si>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</si>
  <si>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</si>
  <si>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</si>
  <si>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</si>
  <si>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</si>
  <si>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</si>
  <si>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</si>
  <si>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</si>
  <si>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</si>
  <si>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</si>
  <si>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</si>
  <si>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</si>
  <si>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</si>
  <si>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</si>
  <si>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</si>
  <si>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</si>
  <si>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</si>
  <si>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</si>
  <si>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</si>
  <si>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</si>
  <si>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</si>
  <si>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</si>
  <si>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</si>
  <si>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</si>
  <si>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</si>
  <si>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</si>
  <si>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</si>
  <si>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</si>
  <si>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</si>
  <si>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</si>
  <si>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</si>
  <si>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</si>
  <si>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</si>
  <si>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</si>
  <si>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</si>
  <si>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</si>
  <si>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</si>
  <si>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</si>
  <si>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</si>
  <si>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</si>
  <si>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</si>
  <si>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</si>
  <si>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</si>
  <si>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</si>
  <si>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</si>
  <si>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</si>
  <si>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</si>
  <si>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</si>
  <si>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</si>
  <si>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</si>
  <si>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</si>
  <si>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</si>
  <si>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</si>
  <si>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</si>
  <si>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</si>
  <si>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</si>
  <si>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</si>
  <si>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</si>
  <si>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</si>
  <si>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</si>
  <si>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</si>
  <si>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</si>
  <si>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</si>
  <si>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</si>
  <si>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</si>
  <si>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</si>
  <si>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</si>
  <si>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</si>
  <si>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</si>
  <si>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</si>
  <si>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</si>
  <si>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</si>
  <si>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</si>
  <si>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</si>
  <si>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</si>
  <si>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</si>
  <si>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</si>
  <si>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</si>
  <si>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</si>
  <si>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</si>
  <si>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</si>
  <si>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</si>
  <si>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</si>
  <si>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</si>
  <si>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</si>
  <si>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</si>
  <si>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</si>
  <si>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</si>
  <si>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</si>
  <si>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</si>
  <si>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</si>
  <si>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</si>
  <si>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</si>
  <si>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</si>
  <si>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</si>
  <si>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</si>
  <si>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</si>
  <si>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</si>
  <si>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</si>
  <si>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</si>
  <si>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</si>
  <si>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</si>
  <si>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</si>
  <si>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</si>
  <si>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</si>
  <si>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</si>
  <si>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</si>
  <si>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</si>
  <si>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</si>
  <si>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</si>
  <si>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</si>
  <si>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</si>
  <si>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</si>
  <si>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</si>
  <si>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</si>
  <si>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</si>
  <si>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</si>
  <si>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</si>
  <si>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</si>
  <si>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</si>
  <si>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</si>
  <si>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</si>
  <si>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</si>
  <si>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</si>
  <si>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</si>
  <si>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</si>
  <si>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</si>
  <si>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</si>
  <si>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</si>
  <si>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</si>
  <si>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</si>
  <si>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</si>
  <si>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</si>
  <si>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</si>
  <si>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</si>
  <si>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</si>
  <si>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</si>
  <si>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</si>
  <si>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</si>
  <si>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</si>
  <si>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</si>
  <si>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</si>
  <si>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</si>
  <si>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</si>
  <si>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</si>
  <si>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</si>
  <si>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</si>
  <si>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</si>
  <si>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</si>
  <si>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</si>
  <si>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</si>
  <si>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</si>
  <si>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</si>
  <si>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</si>
  <si>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</si>
  <si>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</si>
  <si>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</si>
  <si>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</si>
  <si>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</si>
  <si>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</si>
  <si>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</si>
  <si>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</si>
  <si>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</si>
  <si>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</si>
  <si>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</si>
  <si>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Акционерного Общества "Чеченэнерго"</t>
  </si>
  <si>
    <t>15.1.1</t>
  </si>
  <si>
    <t>15.1.2</t>
  </si>
  <si>
    <t>15.1.3</t>
  </si>
  <si>
    <t>х</t>
  </si>
  <si>
    <t>Погашение кредитов и займов всего, в том числе:</t>
  </si>
  <si>
    <t>Утвержденные плановые значения показателей приведены в соответствии с приказом Минэнерго России от 28.12.2020 №30@</t>
  </si>
  <si>
    <t xml:space="preserve">                    Год раскрытия (предоставления) информации: 2021 год</t>
  </si>
  <si>
    <t>Субъект Российской Федерации: Чеченская республика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</si>
</sst>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0.0%"/>
    <numFmt numFmtId="166" formatCode="#,##0.00000"/>
    <numFmt numFmtId="167" formatCode="_-* #,##0\ _₽_-;\-* #,##0\ _₽_-;_-* &quot;-&quot;??\ _₽_-;_-@_-"/>
    <numFmt numFmtId="168" formatCode="0.0"/>
    <numFmt numFmtId="169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70">
    <xf numFmtId="0" fontId="0" fillId="0" borderId="0" xfId="0"/>
    <xf numFmtId="0" fontId="6" fillId="0" borderId="8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49" fontId="8" fillId="0" borderId="9" xfId="3" applyNumberFormat="1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" fontId="3" fillId="0" borderId="15" xfId="3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16" xfId="3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8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9" xfId="3" applyFont="1" applyFill="1" applyBorder="1" applyAlignment="1">
      <alignment horizontal="center" vertical="center"/>
    </xf>
    <xf numFmtId="4" fontId="3" fillId="0" borderId="20" xfId="3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" fontId="3" fillId="0" borderId="22" xfId="3" applyNumberFormat="1" applyFont="1" applyFill="1" applyBorder="1" applyAlignment="1">
      <alignment horizontal="center" vertical="center"/>
    </xf>
    <xf numFmtId="49" fontId="3" fillId="0" borderId="23" xfId="0" applyNumberFormat="1" applyFont="1" applyFill="1" applyBorder="1" applyAlignment="1">
      <alignment horizontal="center" vertical="center"/>
    </xf>
    <xf numFmtId="0" fontId="3" fillId="0" borderId="24" xfId="3" applyFont="1" applyFill="1" applyBorder="1" applyAlignment="1">
      <alignment horizontal="center" vertical="center"/>
    </xf>
    <xf numFmtId="4" fontId="3" fillId="0" borderId="25" xfId="3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10" fontId="3" fillId="0" borderId="16" xfId="2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3" fillId="0" borderId="16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49" fontId="8" fillId="0" borderId="21" xfId="3" applyNumberFormat="1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4" fontId="2" fillId="0" borderId="17" xfId="3" applyNumberFormat="1" applyFont="1" applyFill="1" applyBorder="1" applyAlignment="1">
      <alignment horizontal="center" vertical="center" wrapText="1"/>
    </xf>
    <xf numFmtId="4" fontId="2" fillId="0" borderId="24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7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4" fontId="2" fillId="0" borderId="1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49" fontId="3" fillId="0" borderId="21" xfId="3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wrapText="1" indent="3"/>
    </xf>
    <xf numFmtId="4" fontId="2" fillId="0" borderId="11" xfId="3" applyNumberFormat="1" applyFont="1" applyFill="1" applyBorder="1" applyAlignment="1">
      <alignment horizontal="center" vertical="center" wrapText="1"/>
    </xf>
    <xf numFmtId="4" fontId="2" fillId="0" borderId="11" xfId="3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49" fontId="6" fillId="0" borderId="20" xfId="3" applyNumberFormat="1" applyFont="1" applyFill="1" applyBorder="1" applyAlignment="1">
      <alignment horizontal="left" vertical="center"/>
    </xf>
    <xf numFmtId="4" fontId="2" fillId="0" borderId="16" xfId="3" applyNumberFormat="1" applyFont="1" applyFill="1" applyBorder="1" applyAlignment="1">
      <alignment horizontal="center" vertical="center"/>
    </xf>
    <xf numFmtId="4" fontId="2" fillId="0" borderId="22" xfId="3" applyNumberFormat="1" applyFont="1" applyFill="1" applyBorder="1" applyAlignment="1">
      <alignment horizontal="center" vertical="center"/>
    </xf>
    <xf numFmtId="4" fontId="2" fillId="0" borderId="25" xfId="3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20" xfId="3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5" xfId="3" applyNumberFormat="1" applyFont="1" applyFill="1" applyBorder="1" applyAlignment="1">
      <alignment horizontal="center" vertical="center" wrapText="1"/>
    </xf>
    <xf numFmtId="4" fontId="2" fillId="0" borderId="16" xfId="3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4" fontId="10" fillId="0" borderId="19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center" vertical="center"/>
    </xf>
    <xf numFmtId="10" fontId="10" fillId="0" borderId="6" xfId="2" applyNumberFormat="1" applyFont="1" applyFill="1" applyBorder="1" applyAlignment="1">
      <alignment horizontal="center" vertical="center"/>
    </xf>
    <xf numFmtId="10" fontId="10" fillId="0" borderId="7" xfId="2" applyNumberFormat="1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horizontal="center" vertical="center"/>
    </xf>
    <xf numFmtId="4" fontId="10" fillId="0" borderId="24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164" fontId="2" fillId="0" borderId="0" xfId="1" applyFont="1" applyFill="1"/>
    <xf numFmtId="9" fontId="2" fillId="0" borderId="0" xfId="2" applyNumberFormat="1" applyFont="1" applyFill="1"/>
    <xf numFmtId="169" fontId="10" fillId="0" borderId="6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3" fontId="2" fillId="0" borderId="10" xfId="1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justify" vertical="center"/>
    </xf>
    <xf numFmtId="4" fontId="3" fillId="0" borderId="0" xfId="3" applyNumberFormat="1" applyFont="1" applyFill="1" applyAlignment="1">
      <alignment horizontal="center" vertical="center" wrapText="1"/>
    </xf>
    <xf numFmtId="165" fontId="2" fillId="0" borderId="0" xfId="2" applyNumberFormat="1" applyFont="1" applyFill="1"/>
    <xf numFmtId="167" fontId="2" fillId="0" borderId="0" xfId="1" applyNumberFormat="1" applyFont="1" applyFill="1"/>
    <xf numFmtId="168" fontId="2" fillId="0" borderId="0" xfId="3" applyNumberFormat="1" applyFont="1" applyFill="1"/>
    <xf numFmtId="165" fontId="2" fillId="0" borderId="0" xfId="1" applyNumberFormat="1" applyFont="1" applyFill="1"/>
    <xf numFmtId="166" fontId="7" fillId="0" borderId="0" xfId="3" applyNumberFormat="1" applyFont="1" applyFill="1"/>
    <xf numFmtId="166" fontId="2" fillId="0" borderId="0" xfId="3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10" fontId="3" fillId="0" borderId="20" xfId="2" applyNumberFormat="1" applyFont="1" applyFill="1" applyBorder="1" applyAlignment="1">
      <alignment horizontal="center" vertical="center"/>
    </xf>
    <xf numFmtId="10" fontId="10" fillId="0" borderId="9" xfId="2" applyNumberFormat="1" applyFont="1" applyFill="1" applyBorder="1" applyAlignment="1">
      <alignment horizontal="center" vertical="center"/>
    </xf>
    <xf numFmtId="10" fontId="10" fillId="0" borderId="19" xfId="2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10" fontId="3" fillId="0" borderId="22" xfId="2" applyNumberFormat="1" applyFont="1" applyFill="1" applyBorder="1" applyAlignment="1">
      <alignment horizontal="center" vertical="center"/>
    </xf>
    <xf numFmtId="10" fontId="10" fillId="0" borderId="11" xfId="2" applyNumberFormat="1" applyFont="1" applyFill="1" applyBorder="1" applyAlignment="1">
      <alignment horizontal="center" vertical="center"/>
    </xf>
    <xf numFmtId="10" fontId="10" fillId="0" borderId="10" xfId="2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169" fontId="2" fillId="0" borderId="17" xfId="3" applyNumberFormat="1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left" vertical="center" indent="7"/>
    </xf>
    <xf numFmtId="0" fontId="5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/>
    </xf>
    <xf numFmtId="49" fontId="9" fillId="0" borderId="12" xfId="3" applyNumberFormat="1" applyFont="1" applyFill="1" applyBorder="1" applyAlignment="1">
      <alignment horizontal="center" vertical="center"/>
    </xf>
    <xf numFmtId="49" fontId="9" fillId="0" borderId="13" xfId="3" applyNumberFormat="1" applyFont="1" applyFill="1" applyBorder="1" applyAlignment="1">
      <alignment horizontal="center" vertical="center"/>
    </xf>
    <xf numFmtId="49" fontId="9" fillId="0" borderId="14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49" fontId="9" fillId="0" borderId="26" xfId="3" applyNumberFormat="1" applyFont="1" applyFill="1" applyBorder="1" applyAlignment="1">
      <alignment horizontal="center" vertical="center"/>
    </xf>
    <xf numFmtId="49" fontId="9" fillId="0" borderId="27" xfId="3" applyNumberFormat="1" applyFont="1" applyFill="1" applyBorder="1" applyAlignment="1">
      <alignment horizontal="center" vertical="center"/>
    </xf>
    <xf numFmtId="49" fontId="9" fillId="0" borderId="28" xfId="3" applyNumberFormat="1" applyFont="1" applyFill="1" applyBorder="1" applyAlignment="1">
      <alignment horizontal="center" vertical="center"/>
    </xf>
    <xf numFmtId="0" fontId="5" fillId="0" borderId="29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30" xfId="3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32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31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9"/>
  <sheetViews>
    <sheetView tabSelected="1" view="pageBreakPreview" zoomScale="60" zoomScaleNormal="60" workbookViewId="0">
      <selection activeCell="O385" sqref="O385"/>
    </sheetView>
  </sheetViews>
  <sheetFormatPr defaultColWidth="10.28515625" defaultRowHeight="15.75" outlineLevelRow="1" outlineLevelCol="1" x14ac:dyDescent="0.25"/>
  <cols>
    <col min="1" max="1" width="10.140625" style="72" customWidth="1"/>
    <col min="2" max="2" width="85.28515625" style="73" customWidth="1"/>
    <col min="3" max="3" width="12.28515625" style="74" customWidth="1"/>
    <col min="4" max="4" width="14.42578125" style="74" customWidth="1" outlineLevel="1"/>
    <col min="5" max="5" width="14.42578125" style="75" customWidth="1" outlineLevel="1"/>
    <col min="6" max="6" width="14.42578125" style="38" customWidth="1" outlineLevel="1"/>
    <col min="7" max="7" width="14.42578125" style="38" customWidth="1"/>
    <col min="8" max="8" width="17.5703125" style="38" customWidth="1"/>
    <col min="9" max="9" width="15.140625" style="38" customWidth="1" outlineLevel="1"/>
    <col min="10" max="10" width="19.85546875" style="38" customWidth="1"/>
    <col min="11" max="11" width="15" style="38" customWidth="1" outlineLevel="1"/>
    <col min="12" max="12" width="18.5703125" style="38" customWidth="1"/>
    <col min="13" max="13" width="15" style="38" customWidth="1" outlineLevel="1"/>
    <col min="14" max="14" width="18.5703125" style="38" customWidth="1"/>
    <col min="15" max="15" width="15" style="38" customWidth="1" outlineLevel="1"/>
    <col min="16" max="16" width="18.5703125" style="38" customWidth="1"/>
    <col min="17" max="17" width="15" style="38" customWidth="1" outlineLevel="1"/>
    <col min="18" max="18" width="18.5703125" style="38" customWidth="1"/>
    <col min="19" max="19" width="15" style="38" customWidth="1" outlineLevel="1"/>
    <col min="20" max="20" width="18.5703125" style="38" customWidth="1"/>
    <col min="21" max="21" width="15.140625" style="38" customWidth="1"/>
    <col min="22" max="22" width="19.5703125" style="38" customWidth="1"/>
    <col min="23" max="144" width="10.28515625" style="38"/>
    <col min="145" max="145" width="10.140625" style="38" customWidth="1"/>
    <col min="146" max="146" width="85.28515625" style="38" customWidth="1"/>
    <col min="147" max="147" width="12.28515625" style="38" customWidth="1"/>
    <col min="148" max="151" width="14.42578125" style="38" customWidth="1"/>
    <col min="152" max="152" width="20.42578125" style="38" customWidth="1"/>
    <col min="153" max="153" width="15.140625" style="38" customWidth="1"/>
    <col min="154" max="154" width="19.85546875" style="38" customWidth="1"/>
    <col min="155" max="155" width="15" style="38" customWidth="1"/>
    <col min="156" max="156" width="18.85546875" style="38" customWidth="1"/>
    <col min="157" max="157" width="15" style="38" customWidth="1"/>
    <col min="158" max="158" width="18.85546875" style="38" customWidth="1"/>
    <col min="159" max="159" width="15" style="38" customWidth="1"/>
    <col min="160" max="160" width="18.85546875" style="38" customWidth="1"/>
    <col min="161" max="161" width="15" style="38" customWidth="1"/>
    <col min="162" max="162" width="18.85546875" style="38" customWidth="1"/>
    <col min="163" max="163" width="15" style="38" customWidth="1"/>
    <col min="164" max="164" width="18.85546875" style="38" customWidth="1"/>
    <col min="165" max="165" width="15.140625" style="38" customWidth="1"/>
    <col min="166" max="166" width="19.5703125" style="38" customWidth="1"/>
    <col min="167" max="167" width="105" style="38" customWidth="1"/>
    <col min="168" max="168" width="179.85546875" style="38" customWidth="1"/>
    <col min="169" max="400" width="10.28515625" style="38"/>
    <col min="401" max="401" width="10.140625" style="38" customWidth="1"/>
    <col min="402" max="402" width="85.28515625" style="38" customWidth="1"/>
    <col min="403" max="403" width="12.28515625" style="38" customWidth="1"/>
    <col min="404" max="407" width="14.42578125" style="38" customWidth="1"/>
    <col min="408" max="408" width="20.42578125" style="38" customWidth="1"/>
    <col min="409" max="409" width="15.140625" style="38" customWidth="1"/>
    <col min="410" max="410" width="19.85546875" style="38" customWidth="1"/>
    <col min="411" max="411" width="15" style="38" customWidth="1"/>
    <col min="412" max="412" width="18.85546875" style="38" customWidth="1"/>
    <col min="413" max="413" width="15" style="38" customWidth="1"/>
    <col min="414" max="414" width="18.85546875" style="38" customWidth="1"/>
    <col min="415" max="415" width="15" style="38" customWidth="1"/>
    <col min="416" max="416" width="18.85546875" style="38" customWidth="1"/>
    <col min="417" max="417" width="15" style="38" customWidth="1"/>
    <col min="418" max="418" width="18.85546875" style="38" customWidth="1"/>
    <col min="419" max="419" width="15" style="38" customWidth="1"/>
    <col min="420" max="420" width="18.85546875" style="38" customWidth="1"/>
    <col min="421" max="421" width="15.140625" style="38" customWidth="1"/>
    <col min="422" max="422" width="19.5703125" style="38" customWidth="1"/>
    <col min="423" max="423" width="105" style="38" customWidth="1"/>
    <col min="424" max="424" width="179.85546875" style="38" customWidth="1"/>
    <col min="425" max="656" width="10.28515625" style="38"/>
    <col min="657" max="657" width="10.140625" style="38" customWidth="1"/>
    <col min="658" max="658" width="85.28515625" style="38" customWidth="1"/>
    <col min="659" max="659" width="12.28515625" style="38" customWidth="1"/>
    <col min="660" max="663" width="14.42578125" style="38" customWidth="1"/>
    <col min="664" max="664" width="20.42578125" style="38" customWidth="1"/>
    <col min="665" max="665" width="15.140625" style="38" customWidth="1"/>
    <col min="666" max="666" width="19.85546875" style="38" customWidth="1"/>
    <col min="667" max="667" width="15" style="38" customWidth="1"/>
    <col min="668" max="668" width="18.85546875" style="38" customWidth="1"/>
    <col min="669" max="669" width="15" style="38" customWidth="1"/>
    <col min="670" max="670" width="18.85546875" style="38" customWidth="1"/>
    <col min="671" max="671" width="15" style="38" customWidth="1"/>
    <col min="672" max="672" width="18.85546875" style="38" customWidth="1"/>
    <col min="673" max="673" width="15" style="38" customWidth="1"/>
    <col min="674" max="674" width="18.85546875" style="38" customWidth="1"/>
    <col min="675" max="675" width="15" style="38" customWidth="1"/>
    <col min="676" max="676" width="18.85546875" style="38" customWidth="1"/>
    <col min="677" max="677" width="15.140625" style="38" customWidth="1"/>
    <col min="678" max="678" width="19.5703125" style="38" customWidth="1"/>
    <col min="679" max="679" width="105" style="38" customWidth="1"/>
    <col min="680" max="680" width="179.85546875" style="38" customWidth="1"/>
    <col min="681" max="912" width="10.28515625" style="38"/>
    <col min="913" max="913" width="10.140625" style="38" customWidth="1"/>
    <col min="914" max="914" width="85.28515625" style="38" customWidth="1"/>
    <col min="915" max="915" width="12.28515625" style="38" customWidth="1"/>
    <col min="916" max="919" width="14.42578125" style="38" customWidth="1"/>
    <col min="920" max="920" width="20.42578125" style="38" customWidth="1"/>
    <col min="921" max="921" width="15.140625" style="38" customWidth="1"/>
    <col min="922" max="922" width="19.85546875" style="38" customWidth="1"/>
    <col min="923" max="923" width="15" style="38" customWidth="1"/>
    <col min="924" max="924" width="18.85546875" style="38" customWidth="1"/>
    <col min="925" max="925" width="15" style="38" customWidth="1"/>
    <col min="926" max="926" width="18.85546875" style="38" customWidth="1"/>
    <col min="927" max="927" width="15" style="38" customWidth="1"/>
    <col min="928" max="928" width="18.85546875" style="38" customWidth="1"/>
    <col min="929" max="929" width="15" style="38" customWidth="1"/>
    <col min="930" max="930" width="18.85546875" style="38" customWidth="1"/>
    <col min="931" max="931" width="15" style="38" customWidth="1"/>
    <col min="932" max="932" width="18.85546875" style="38" customWidth="1"/>
    <col min="933" max="933" width="15.140625" style="38" customWidth="1"/>
    <col min="934" max="934" width="19.5703125" style="38" customWidth="1"/>
    <col min="935" max="935" width="105" style="38" customWidth="1"/>
    <col min="936" max="936" width="179.85546875" style="38" customWidth="1"/>
    <col min="937" max="1168" width="10.28515625" style="38"/>
    <col min="1169" max="1169" width="10.140625" style="38" customWidth="1"/>
    <col min="1170" max="1170" width="85.28515625" style="38" customWidth="1"/>
    <col min="1171" max="1171" width="12.28515625" style="38" customWidth="1"/>
    <col min="1172" max="1175" width="14.42578125" style="38" customWidth="1"/>
    <col min="1176" max="1176" width="20.42578125" style="38" customWidth="1"/>
    <col min="1177" max="1177" width="15.140625" style="38" customWidth="1"/>
    <col min="1178" max="1178" width="19.85546875" style="38" customWidth="1"/>
    <col min="1179" max="1179" width="15" style="38" customWidth="1"/>
    <col min="1180" max="1180" width="18.85546875" style="38" customWidth="1"/>
    <col min="1181" max="1181" width="15" style="38" customWidth="1"/>
    <col min="1182" max="1182" width="18.85546875" style="38" customWidth="1"/>
    <col min="1183" max="1183" width="15" style="38" customWidth="1"/>
    <col min="1184" max="1184" width="18.85546875" style="38" customWidth="1"/>
    <col min="1185" max="1185" width="15" style="38" customWidth="1"/>
    <col min="1186" max="1186" width="18.85546875" style="38" customWidth="1"/>
    <col min="1187" max="1187" width="15" style="38" customWidth="1"/>
    <col min="1188" max="1188" width="18.85546875" style="38" customWidth="1"/>
    <col min="1189" max="1189" width="15.140625" style="38" customWidth="1"/>
    <col min="1190" max="1190" width="19.5703125" style="38" customWidth="1"/>
    <col min="1191" max="1191" width="105" style="38" customWidth="1"/>
    <col min="1192" max="1192" width="179.85546875" style="38" customWidth="1"/>
    <col min="1193" max="1424" width="10.28515625" style="38"/>
    <col min="1425" max="1425" width="10.140625" style="38" customWidth="1"/>
    <col min="1426" max="1426" width="85.28515625" style="38" customWidth="1"/>
    <col min="1427" max="1427" width="12.28515625" style="38" customWidth="1"/>
    <col min="1428" max="1431" width="14.42578125" style="38" customWidth="1"/>
    <col min="1432" max="1432" width="20.42578125" style="38" customWidth="1"/>
    <col min="1433" max="1433" width="15.140625" style="38" customWidth="1"/>
    <col min="1434" max="1434" width="19.85546875" style="38" customWidth="1"/>
    <col min="1435" max="1435" width="15" style="38" customWidth="1"/>
    <col min="1436" max="1436" width="18.85546875" style="38" customWidth="1"/>
    <col min="1437" max="1437" width="15" style="38" customWidth="1"/>
    <col min="1438" max="1438" width="18.85546875" style="38" customWidth="1"/>
    <col min="1439" max="1439" width="15" style="38" customWidth="1"/>
    <col min="1440" max="1440" width="18.85546875" style="38" customWidth="1"/>
    <col min="1441" max="1441" width="15" style="38" customWidth="1"/>
    <col min="1442" max="1442" width="18.85546875" style="38" customWidth="1"/>
    <col min="1443" max="1443" width="15" style="38" customWidth="1"/>
    <col min="1444" max="1444" width="18.85546875" style="38" customWidth="1"/>
    <col min="1445" max="1445" width="15.140625" style="38" customWidth="1"/>
    <col min="1446" max="1446" width="19.5703125" style="38" customWidth="1"/>
    <col min="1447" max="1447" width="105" style="38" customWidth="1"/>
    <col min="1448" max="1448" width="179.85546875" style="38" customWidth="1"/>
    <col min="1449" max="1680" width="10.28515625" style="38"/>
    <col min="1681" max="1681" width="10.140625" style="38" customWidth="1"/>
    <col min="1682" max="1682" width="85.28515625" style="38" customWidth="1"/>
    <col min="1683" max="1683" width="12.28515625" style="38" customWidth="1"/>
    <col min="1684" max="1687" width="14.42578125" style="38" customWidth="1"/>
    <col min="1688" max="1688" width="20.42578125" style="38" customWidth="1"/>
    <col min="1689" max="1689" width="15.140625" style="38" customWidth="1"/>
    <col min="1690" max="1690" width="19.85546875" style="38" customWidth="1"/>
    <col min="1691" max="1691" width="15" style="38" customWidth="1"/>
    <col min="1692" max="1692" width="18.85546875" style="38" customWidth="1"/>
    <col min="1693" max="1693" width="15" style="38" customWidth="1"/>
    <col min="1694" max="1694" width="18.85546875" style="38" customWidth="1"/>
    <col min="1695" max="1695" width="15" style="38" customWidth="1"/>
    <col min="1696" max="1696" width="18.85546875" style="38" customWidth="1"/>
    <col min="1697" max="1697" width="15" style="38" customWidth="1"/>
    <col min="1698" max="1698" width="18.85546875" style="38" customWidth="1"/>
    <col min="1699" max="1699" width="15" style="38" customWidth="1"/>
    <col min="1700" max="1700" width="18.85546875" style="38" customWidth="1"/>
    <col min="1701" max="1701" width="15.140625" style="38" customWidth="1"/>
    <col min="1702" max="1702" width="19.5703125" style="38" customWidth="1"/>
    <col min="1703" max="1703" width="105" style="38" customWidth="1"/>
    <col min="1704" max="1704" width="179.85546875" style="38" customWidth="1"/>
    <col min="1705" max="1936" width="10.28515625" style="38"/>
    <col min="1937" max="1937" width="10.140625" style="38" customWidth="1"/>
    <col min="1938" max="1938" width="85.28515625" style="38" customWidth="1"/>
    <col min="1939" max="1939" width="12.28515625" style="38" customWidth="1"/>
    <col min="1940" max="1943" width="14.42578125" style="38" customWidth="1"/>
    <col min="1944" max="1944" width="20.42578125" style="38" customWidth="1"/>
    <col min="1945" max="1945" width="15.140625" style="38" customWidth="1"/>
    <col min="1946" max="1946" width="19.85546875" style="38" customWidth="1"/>
    <col min="1947" max="1947" width="15" style="38" customWidth="1"/>
    <col min="1948" max="1948" width="18.85546875" style="38" customWidth="1"/>
    <col min="1949" max="1949" width="15" style="38" customWidth="1"/>
    <col min="1950" max="1950" width="18.85546875" style="38" customWidth="1"/>
    <col min="1951" max="1951" width="15" style="38" customWidth="1"/>
    <col min="1952" max="1952" width="18.85546875" style="38" customWidth="1"/>
    <col min="1953" max="1953" width="15" style="38" customWidth="1"/>
    <col min="1954" max="1954" width="18.85546875" style="38" customWidth="1"/>
    <col min="1955" max="1955" width="15" style="38" customWidth="1"/>
    <col min="1956" max="1956" width="18.85546875" style="38" customWidth="1"/>
    <col min="1957" max="1957" width="15.140625" style="38" customWidth="1"/>
    <col min="1958" max="1958" width="19.5703125" style="38" customWidth="1"/>
    <col min="1959" max="1959" width="105" style="38" customWidth="1"/>
    <col min="1960" max="1960" width="179.85546875" style="38" customWidth="1"/>
    <col min="1961" max="2192" width="10.28515625" style="38"/>
    <col min="2193" max="2193" width="10.140625" style="38" customWidth="1"/>
    <col min="2194" max="2194" width="85.28515625" style="38" customWidth="1"/>
    <col min="2195" max="2195" width="12.28515625" style="38" customWidth="1"/>
    <col min="2196" max="2199" width="14.42578125" style="38" customWidth="1"/>
    <col min="2200" max="2200" width="20.42578125" style="38" customWidth="1"/>
    <col min="2201" max="2201" width="15.140625" style="38" customWidth="1"/>
    <col min="2202" max="2202" width="19.85546875" style="38" customWidth="1"/>
    <col min="2203" max="2203" width="15" style="38" customWidth="1"/>
    <col min="2204" max="2204" width="18.85546875" style="38" customWidth="1"/>
    <col min="2205" max="2205" width="15" style="38" customWidth="1"/>
    <col min="2206" max="2206" width="18.85546875" style="38" customWidth="1"/>
    <col min="2207" max="2207" width="15" style="38" customWidth="1"/>
    <col min="2208" max="2208" width="18.85546875" style="38" customWidth="1"/>
    <col min="2209" max="2209" width="15" style="38" customWidth="1"/>
    <col min="2210" max="2210" width="18.85546875" style="38" customWidth="1"/>
    <col min="2211" max="2211" width="15" style="38" customWidth="1"/>
    <col min="2212" max="2212" width="18.85546875" style="38" customWidth="1"/>
    <col min="2213" max="2213" width="15.140625" style="38" customWidth="1"/>
    <col min="2214" max="2214" width="19.5703125" style="38" customWidth="1"/>
    <col min="2215" max="2215" width="105" style="38" customWidth="1"/>
    <col min="2216" max="2216" width="179.85546875" style="38" customWidth="1"/>
    <col min="2217" max="2448" width="10.28515625" style="38"/>
    <col min="2449" max="2449" width="10.140625" style="38" customWidth="1"/>
    <col min="2450" max="2450" width="85.28515625" style="38" customWidth="1"/>
    <col min="2451" max="2451" width="12.28515625" style="38" customWidth="1"/>
    <col min="2452" max="2455" width="14.42578125" style="38" customWidth="1"/>
    <col min="2456" max="2456" width="20.42578125" style="38" customWidth="1"/>
    <col min="2457" max="2457" width="15.140625" style="38" customWidth="1"/>
    <col min="2458" max="2458" width="19.85546875" style="38" customWidth="1"/>
    <col min="2459" max="2459" width="15" style="38" customWidth="1"/>
    <col min="2460" max="2460" width="18.85546875" style="38" customWidth="1"/>
    <col min="2461" max="2461" width="15" style="38" customWidth="1"/>
    <col min="2462" max="2462" width="18.85546875" style="38" customWidth="1"/>
    <col min="2463" max="2463" width="15" style="38" customWidth="1"/>
    <col min="2464" max="2464" width="18.85546875" style="38" customWidth="1"/>
    <col min="2465" max="2465" width="15" style="38" customWidth="1"/>
    <col min="2466" max="2466" width="18.85546875" style="38" customWidth="1"/>
    <col min="2467" max="2467" width="15" style="38" customWidth="1"/>
    <col min="2468" max="2468" width="18.85546875" style="38" customWidth="1"/>
    <col min="2469" max="2469" width="15.140625" style="38" customWidth="1"/>
    <col min="2470" max="2470" width="19.5703125" style="38" customWidth="1"/>
    <col min="2471" max="2471" width="105" style="38" customWidth="1"/>
    <col min="2472" max="2472" width="179.85546875" style="38" customWidth="1"/>
    <col min="2473" max="2704" width="10.28515625" style="38"/>
    <col min="2705" max="2705" width="10.140625" style="38" customWidth="1"/>
    <col min="2706" max="2706" width="85.28515625" style="38" customWidth="1"/>
    <col min="2707" max="2707" width="12.28515625" style="38" customWidth="1"/>
    <col min="2708" max="2711" width="14.42578125" style="38" customWidth="1"/>
    <col min="2712" max="2712" width="20.42578125" style="38" customWidth="1"/>
    <col min="2713" max="2713" width="15.140625" style="38" customWidth="1"/>
    <col min="2714" max="2714" width="19.85546875" style="38" customWidth="1"/>
    <col min="2715" max="2715" width="15" style="38" customWidth="1"/>
    <col min="2716" max="2716" width="18.85546875" style="38" customWidth="1"/>
    <col min="2717" max="2717" width="15" style="38" customWidth="1"/>
    <col min="2718" max="2718" width="18.85546875" style="38" customWidth="1"/>
    <col min="2719" max="2719" width="15" style="38" customWidth="1"/>
    <col min="2720" max="2720" width="18.85546875" style="38" customWidth="1"/>
    <col min="2721" max="2721" width="15" style="38" customWidth="1"/>
    <col min="2722" max="2722" width="18.85546875" style="38" customWidth="1"/>
    <col min="2723" max="2723" width="15" style="38" customWidth="1"/>
    <col min="2724" max="2724" width="18.85546875" style="38" customWidth="1"/>
    <col min="2725" max="2725" width="15.140625" style="38" customWidth="1"/>
    <col min="2726" max="2726" width="19.5703125" style="38" customWidth="1"/>
    <col min="2727" max="2727" width="105" style="38" customWidth="1"/>
    <col min="2728" max="2728" width="179.85546875" style="38" customWidth="1"/>
    <col min="2729" max="2960" width="10.28515625" style="38"/>
    <col min="2961" max="2961" width="10.140625" style="38" customWidth="1"/>
    <col min="2962" max="2962" width="85.28515625" style="38" customWidth="1"/>
    <col min="2963" max="2963" width="12.28515625" style="38" customWidth="1"/>
    <col min="2964" max="2967" width="14.42578125" style="38" customWidth="1"/>
    <col min="2968" max="2968" width="20.42578125" style="38" customWidth="1"/>
    <col min="2969" max="2969" width="15.140625" style="38" customWidth="1"/>
    <col min="2970" max="2970" width="19.85546875" style="38" customWidth="1"/>
    <col min="2971" max="2971" width="15" style="38" customWidth="1"/>
    <col min="2972" max="2972" width="18.85546875" style="38" customWidth="1"/>
    <col min="2973" max="2973" width="15" style="38" customWidth="1"/>
    <col min="2974" max="2974" width="18.85546875" style="38" customWidth="1"/>
    <col min="2975" max="2975" width="15" style="38" customWidth="1"/>
    <col min="2976" max="2976" width="18.85546875" style="38" customWidth="1"/>
    <col min="2977" max="2977" width="15" style="38" customWidth="1"/>
    <col min="2978" max="2978" width="18.85546875" style="38" customWidth="1"/>
    <col min="2979" max="2979" width="15" style="38" customWidth="1"/>
    <col min="2980" max="2980" width="18.85546875" style="38" customWidth="1"/>
    <col min="2981" max="2981" width="15.140625" style="38" customWidth="1"/>
    <col min="2982" max="2982" width="19.5703125" style="38" customWidth="1"/>
    <col min="2983" max="2983" width="105" style="38" customWidth="1"/>
    <col min="2984" max="2984" width="179.85546875" style="38" customWidth="1"/>
    <col min="2985" max="3216" width="10.28515625" style="38"/>
    <col min="3217" max="3217" width="10.140625" style="38" customWidth="1"/>
    <col min="3218" max="3218" width="85.28515625" style="38" customWidth="1"/>
    <col min="3219" max="3219" width="12.28515625" style="38" customWidth="1"/>
    <col min="3220" max="3223" width="14.42578125" style="38" customWidth="1"/>
    <col min="3224" max="3224" width="20.42578125" style="38" customWidth="1"/>
    <col min="3225" max="3225" width="15.140625" style="38" customWidth="1"/>
    <col min="3226" max="3226" width="19.85546875" style="38" customWidth="1"/>
    <col min="3227" max="3227" width="15" style="38" customWidth="1"/>
    <col min="3228" max="3228" width="18.85546875" style="38" customWidth="1"/>
    <col min="3229" max="3229" width="15" style="38" customWidth="1"/>
    <col min="3230" max="3230" width="18.85546875" style="38" customWidth="1"/>
    <col min="3231" max="3231" width="15" style="38" customWidth="1"/>
    <col min="3232" max="3232" width="18.85546875" style="38" customWidth="1"/>
    <col min="3233" max="3233" width="15" style="38" customWidth="1"/>
    <col min="3234" max="3234" width="18.85546875" style="38" customWidth="1"/>
    <col min="3235" max="3235" width="15" style="38" customWidth="1"/>
    <col min="3236" max="3236" width="18.85546875" style="38" customWidth="1"/>
    <col min="3237" max="3237" width="15.140625" style="38" customWidth="1"/>
    <col min="3238" max="3238" width="19.5703125" style="38" customWidth="1"/>
    <col min="3239" max="3239" width="105" style="38" customWidth="1"/>
    <col min="3240" max="3240" width="179.85546875" style="38" customWidth="1"/>
    <col min="3241" max="3472" width="10.28515625" style="38"/>
    <col min="3473" max="3473" width="10.140625" style="38" customWidth="1"/>
    <col min="3474" max="3474" width="85.28515625" style="38" customWidth="1"/>
    <col min="3475" max="3475" width="12.28515625" style="38" customWidth="1"/>
    <col min="3476" max="3479" width="14.42578125" style="38" customWidth="1"/>
    <col min="3480" max="3480" width="20.42578125" style="38" customWidth="1"/>
    <col min="3481" max="3481" width="15.140625" style="38" customWidth="1"/>
    <col min="3482" max="3482" width="19.85546875" style="38" customWidth="1"/>
    <col min="3483" max="3483" width="15" style="38" customWidth="1"/>
    <col min="3484" max="3484" width="18.85546875" style="38" customWidth="1"/>
    <col min="3485" max="3485" width="15" style="38" customWidth="1"/>
    <col min="3486" max="3486" width="18.85546875" style="38" customWidth="1"/>
    <col min="3487" max="3487" width="15" style="38" customWidth="1"/>
    <col min="3488" max="3488" width="18.85546875" style="38" customWidth="1"/>
    <col min="3489" max="3489" width="15" style="38" customWidth="1"/>
    <col min="3490" max="3490" width="18.85546875" style="38" customWidth="1"/>
    <col min="3491" max="3491" width="15" style="38" customWidth="1"/>
    <col min="3492" max="3492" width="18.85546875" style="38" customWidth="1"/>
    <col min="3493" max="3493" width="15.140625" style="38" customWidth="1"/>
    <col min="3494" max="3494" width="19.5703125" style="38" customWidth="1"/>
    <col min="3495" max="3495" width="105" style="38" customWidth="1"/>
    <col min="3496" max="3496" width="179.85546875" style="38" customWidth="1"/>
    <col min="3497" max="3728" width="10.28515625" style="38"/>
    <col min="3729" max="3729" width="10.140625" style="38" customWidth="1"/>
    <col min="3730" max="3730" width="85.28515625" style="38" customWidth="1"/>
    <col min="3731" max="3731" width="12.28515625" style="38" customWidth="1"/>
    <col min="3732" max="3735" width="14.42578125" style="38" customWidth="1"/>
    <col min="3736" max="3736" width="20.42578125" style="38" customWidth="1"/>
    <col min="3737" max="3737" width="15.140625" style="38" customWidth="1"/>
    <col min="3738" max="3738" width="19.85546875" style="38" customWidth="1"/>
    <col min="3739" max="3739" width="15" style="38" customWidth="1"/>
    <col min="3740" max="3740" width="18.85546875" style="38" customWidth="1"/>
    <col min="3741" max="3741" width="15" style="38" customWidth="1"/>
    <col min="3742" max="3742" width="18.85546875" style="38" customWidth="1"/>
    <col min="3743" max="3743" width="15" style="38" customWidth="1"/>
    <col min="3744" max="3744" width="18.85546875" style="38" customWidth="1"/>
    <col min="3745" max="3745" width="15" style="38" customWidth="1"/>
    <col min="3746" max="3746" width="18.85546875" style="38" customWidth="1"/>
    <col min="3747" max="3747" width="15" style="38" customWidth="1"/>
    <col min="3748" max="3748" width="18.85546875" style="38" customWidth="1"/>
    <col min="3749" max="3749" width="15.140625" style="38" customWidth="1"/>
    <col min="3750" max="3750" width="19.5703125" style="38" customWidth="1"/>
    <col min="3751" max="3751" width="105" style="38" customWidth="1"/>
    <col min="3752" max="3752" width="179.85546875" style="38" customWidth="1"/>
    <col min="3753" max="3984" width="10.28515625" style="38"/>
    <col min="3985" max="3985" width="10.140625" style="38" customWidth="1"/>
    <col min="3986" max="3986" width="85.28515625" style="38" customWidth="1"/>
    <col min="3987" max="3987" width="12.28515625" style="38" customWidth="1"/>
    <col min="3988" max="3991" width="14.42578125" style="38" customWidth="1"/>
    <col min="3992" max="3992" width="20.42578125" style="38" customWidth="1"/>
    <col min="3993" max="3993" width="15.140625" style="38" customWidth="1"/>
    <col min="3994" max="3994" width="19.85546875" style="38" customWidth="1"/>
    <col min="3995" max="3995" width="15" style="38" customWidth="1"/>
    <col min="3996" max="3996" width="18.85546875" style="38" customWidth="1"/>
    <col min="3997" max="3997" width="15" style="38" customWidth="1"/>
    <col min="3998" max="3998" width="18.85546875" style="38" customWidth="1"/>
    <col min="3999" max="3999" width="15" style="38" customWidth="1"/>
    <col min="4000" max="4000" width="18.85546875" style="38" customWidth="1"/>
    <col min="4001" max="4001" width="15" style="38" customWidth="1"/>
    <col min="4002" max="4002" width="18.85546875" style="38" customWidth="1"/>
    <col min="4003" max="4003" width="15" style="38" customWidth="1"/>
    <col min="4004" max="4004" width="18.85546875" style="38" customWidth="1"/>
    <col min="4005" max="4005" width="15.140625" style="38" customWidth="1"/>
    <col min="4006" max="4006" width="19.5703125" style="38" customWidth="1"/>
    <col min="4007" max="4007" width="105" style="38" customWidth="1"/>
    <col min="4008" max="4008" width="179.85546875" style="38" customWidth="1"/>
    <col min="4009" max="4240" width="10.28515625" style="38"/>
    <col min="4241" max="4241" width="10.140625" style="38" customWidth="1"/>
    <col min="4242" max="4242" width="85.28515625" style="38" customWidth="1"/>
    <col min="4243" max="4243" width="12.28515625" style="38" customWidth="1"/>
    <col min="4244" max="4247" width="14.42578125" style="38" customWidth="1"/>
    <col min="4248" max="4248" width="20.42578125" style="38" customWidth="1"/>
    <col min="4249" max="4249" width="15.140625" style="38" customWidth="1"/>
    <col min="4250" max="4250" width="19.85546875" style="38" customWidth="1"/>
    <col min="4251" max="4251" width="15" style="38" customWidth="1"/>
    <col min="4252" max="4252" width="18.85546875" style="38" customWidth="1"/>
    <col min="4253" max="4253" width="15" style="38" customWidth="1"/>
    <col min="4254" max="4254" width="18.85546875" style="38" customWidth="1"/>
    <col min="4255" max="4255" width="15" style="38" customWidth="1"/>
    <col min="4256" max="4256" width="18.85546875" style="38" customWidth="1"/>
    <col min="4257" max="4257" width="15" style="38" customWidth="1"/>
    <col min="4258" max="4258" width="18.85546875" style="38" customWidth="1"/>
    <col min="4259" max="4259" width="15" style="38" customWidth="1"/>
    <col min="4260" max="4260" width="18.85546875" style="38" customWidth="1"/>
    <col min="4261" max="4261" width="15.140625" style="38" customWidth="1"/>
    <col min="4262" max="4262" width="19.5703125" style="38" customWidth="1"/>
    <col min="4263" max="4263" width="105" style="38" customWidth="1"/>
    <col min="4264" max="4264" width="179.85546875" style="38" customWidth="1"/>
    <col min="4265" max="4496" width="10.28515625" style="38"/>
    <col min="4497" max="4497" width="10.140625" style="38" customWidth="1"/>
    <col min="4498" max="4498" width="85.28515625" style="38" customWidth="1"/>
    <col min="4499" max="4499" width="12.28515625" style="38" customWidth="1"/>
    <col min="4500" max="4503" width="14.42578125" style="38" customWidth="1"/>
    <col min="4504" max="4504" width="20.42578125" style="38" customWidth="1"/>
    <col min="4505" max="4505" width="15.140625" style="38" customWidth="1"/>
    <col min="4506" max="4506" width="19.85546875" style="38" customWidth="1"/>
    <col min="4507" max="4507" width="15" style="38" customWidth="1"/>
    <col min="4508" max="4508" width="18.85546875" style="38" customWidth="1"/>
    <col min="4509" max="4509" width="15" style="38" customWidth="1"/>
    <col min="4510" max="4510" width="18.85546875" style="38" customWidth="1"/>
    <col min="4511" max="4511" width="15" style="38" customWidth="1"/>
    <col min="4512" max="4512" width="18.85546875" style="38" customWidth="1"/>
    <col min="4513" max="4513" width="15" style="38" customWidth="1"/>
    <col min="4514" max="4514" width="18.85546875" style="38" customWidth="1"/>
    <col min="4515" max="4515" width="15" style="38" customWidth="1"/>
    <col min="4516" max="4516" width="18.85546875" style="38" customWidth="1"/>
    <col min="4517" max="4517" width="15.140625" style="38" customWidth="1"/>
    <col min="4518" max="4518" width="19.5703125" style="38" customWidth="1"/>
    <col min="4519" max="4519" width="105" style="38" customWidth="1"/>
    <col min="4520" max="4520" width="179.85546875" style="38" customWidth="1"/>
    <col min="4521" max="4752" width="10.28515625" style="38"/>
    <col min="4753" max="4753" width="10.140625" style="38" customWidth="1"/>
    <col min="4754" max="4754" width="85.28515625" style="38" customWidth="1"/>
    <col min="4755" max="4755" width="12.28515625" style="38" customWidth="1"/>
    <col min="4756" max="4759" width="14.42578125" style="38" customWidth="1"/>
    <col min="4760" max="4760" width="20.42578125" style="38" customWidth="1"/>
    <col min="4761" max="4761" width="15.140625" style="38" customWidth="1"/>
    <col min="4762" max="4762" width="19.85546875" style="38" customWidth="1"/>
    <col min="4763" max="4763" width="15" style="38" customWidth="1"/>
    <col min="4764" max="4764" width="18.85546875" style="38" customWidth="1"/>
    <col min="4765" max="4765" width="15" style="38" customWidth="1"/>
    <col min="4766" max="4766" width="18.85546875" style="38" customWidth="1"/>
    <col min="4767" max="4767" width="15" style="38" customWidth="1"/>
    <col min="4768" max="4768" width="18.85546875" style="38" customWidth="1"/>
    <col min="4769" max="4769" width="15" style="38" customWidth="1"/>
    <col min="4770" max="4770" width="18.85546875" style="38" customWidth="1"/>
    <col min="4771" max="4771" width="15" style="38" customWidth="1"/>
    <col min="4772" max="4772" width="18.85546875" style="38" customWidth="1"/>
    <col min="4773" max="4773" width="15.140625" style="38" customWidth="1"/>
    <col min="4774" max="4774" width="19.5703125" style="38" customWidth="1"/>
    <col min="4775" max="4775" width="105" style="38" customWidth="1"/>
    <col min="4776" max="4776" width="179.85546875" style="38" customWidth="1"/>
    <col min="4777" max="5008" width="10.28515625" style="38"/>
    <col min="5009" max="5009" width="10.140625" style="38" customWidth="1"/>
    <col min="5010" max="5010" width="85.28515625" style="38" customWidth="1"/>
    <col min="5011" max="5011" width="12.28515625" style="38" customWidth="1"/>
    <col min="5012" max="5015" width="14.42578125" style="38" customWidth="1"/>
    <col min="5016" max="5016" width="20.42578125" style="38" customWidth="1"/>
    <col min="5017" max="5017" width="15.140625" style="38" customWidth="1"/>
    <col min="5018" max="5018" width="19.85546875" style="38" customWidth="1"/>
    <col min="5019" max="5019" width="15" style="38" customWidth="1"/>
    <col min="5020" max="5020" width="18.85546875" style="38" customWidth="1"/>
    <col min="5021" max="5021" width="15" style="38" customWidth="1"/>
    <col min="5022" max="5022" width="18.85546875" style="38" customWidth="1"/>
    <col min="5023" max="5023" width="15" style="38" customWidth="1"/>
    <col min="5024" max="5024" width="18.85546875" style="38" customWidth="1"/>
    <col min="5025" max="5025" width="15" style="38" customWidth="1"/>
    <col min="5026" max="5026" width="18.85546875" style="38" customWidth="1"/>
    <col min="5027" max="5027" width="15" style="38" customWidth="1"/>
    <col min="5028" max="5028" width="18.85546875" style="38" customWidth="1"/>
    <col min="5029" max="5029" width="15.140625" style="38" customWidth="1"/>
    <col min="5030" max="5030" width="19.5703125" style="38" customWidth="1"/>
    <col min="5031" max="5031" width="105" style="38" customWidth="1"/>
    <col min="5032" max="5032" width="179.85546875" style="38" customWidth="1"/>
    <col min="5033" max="5264" width="10.28515625" style="38"/>
    <col min="5265" max="5265" width="10.140625" style="38" customWidth="1"/>
    <col min="5266" max="5266" width="85.28515625" style="38" customWidth="1"/>
    <col min="5267" max="5267" width="12.28515625" style="38" customWidth="1"/>
    <col min="5268" max="5271" width="14.42578125" style="38" customWidth="1"/>
    <col min="5272" max="5272" width="20.42578125" style="38" customWidth="1"/>
    <col min="5273" max="5273" width="15.140625" style="38" customWidth="1"/>
    <col min="5274" max="5274" width="19.85546875" style="38" customWidth="1"/>
    <col min="5275" max="5275" width="15" style="38" customWidth="1"/>
    <col min="5276" max="5276" width="18.85546875" style="38" customWidth="1"/>
    <col min="5277" max="5277" width="15" style="38" customWidth="1"/>
    <col min="5278" max="5278" width="18.85546875" style="38" customWidth="1"/>
    <col min="5279" max="5279" width="15" style="38" customWidth="1"/>
    <col min="5280" max="5280" width="18.85546875" style="38" customWidth="1"/>
    <col min="5281" max="5281" width="15" style="38" customWidth="1"/>
    <col min="5282" max="5282" width="18.85546875" style="38" customWidth="1"/>
    <col min="5283" max="5283" width="15" style="38" customWidth="1"/>
    <col min="5284" max="5284" width="18.85546875" style="38" customWidth="1"/>
    <col min="5285" max="5285" width="15.140625" style="38" customWidth="1"/>
    <col min="5286" max="5286" width="19.5703125" style="38" customWidth="1"/>
    <col min="5287" max="5287" width="105" style="38" customWidth="1"/>
    <col min="5288" max="5288" width="179.85546875" style="38" customWidth="1"/>
    <col min="5289" max="5520" width="10.28515625" style="38"/>
    <col min="5521" max="5521" width="10.140625" style="38" customWidth="1"/>
    <col min="5522" max="5522" width="85.28515625" style="38" customWidth="1"/>
    <col min="5523" max="5523" width="12.28515625" style="38" customWidth="1"/>
    <col min="5524" max="5527" width="14.42578125" style="38" customWidth="1"/>
    <col min="5528" max="5528" width="20.42578125" style="38" customWidth="1"/>
    <col min="5529" max="5529" width="15.140625" style="38" customWidth="1"/>
    <col min="5530" max="5530" width="19.85546875" style="38" customWidth="1"/>
    <col min="5531" max="5531" width="15" style="38" customWidth="1"/>
    <col min="5532" max="5532" width="18.85546875" style="38" customWidth="1"/>
    <col min="5533" max="5533" width="15" style="38" customWidth="1"/>
    <col min="5534" max="5534" width="18.85546875" style="38" customWidth="1"/>
    <col min="5535" max="5535" width="15" style="38" customWidth="1"/>
    <col min="5536" max="5536" width="18.85546875" style="38" customWidth="1"/>
    <col min="5537" max="5537" width="15" style="38" customWidth="1"/>
    <col min="5538" max="5538" width="18.85546875" style="38" customWidth="1"/>
    <col min="5539" max="5539" width="15" style="38" customWidth="1"/>
    <col min="5540" max="5540" width="18.85546875" style="38" customWidth="1"/>
    <col min="5541" max="5541" width="15.140625" style="38" customWidth="1"/>
    <col min="5542" max="5542" width="19.5703125" style="38" customWidth="1"/>
    <col min="5543" max="5543" width="105" style="38" customWidth="1"/>
    <col min="5544" max="5544" width="179.85546875" style="38" customWidth="1"/>
    <col min="5545" max="5776" width="10.28515625" style="38"/>
    <col min="5777" max="5777" width="10.140625" style="38" customWidth="1"/>
    <col min="5778" max="5778" width="85.28515625" style="38" customWidth="1"/>
    <col min="5779" max="5779" width="12.28515625" style="38" customWidth="1"/>
    <col min="5780" max="5783" width="14.42578125" style="38" customWidth="1"/>
    <col min="5784" max="5784" width="20.42578125" style="38" customWidth="1"/>
    <col min="5785" max="5785" width="15.140625" style="38" customWidth="1"/>
    <col min="5786" max="5786" width="19.85546875" style="38" customWidth="1"/>
    <col min="5787" max="5787" width="15" style="38" customWidth="1"/>
    <col min="5788" max="5788" width="18.85546875" style="38" customWidth="1"/>
    <col min="5789" max="5789" width="15" style="38" customWidth="1"/>
    <col min="5790" max="5790" width="18.85546875" style="38" customWidth="1"/>
    <col min="5791" max="5791" width="15" style="38" customWidth="1"/>
    <col min="5792" max="5792" width="18.85546875" style="38" customWidth="1"/>
    <col min="5793" max="5793" width="15" style="38" customWidth="1"/>
    <col min="5794" max="5794" width="18.85546875" style="38" customWidth="1"/>
    <col min="5795" max="5795" width="15" style="38" customWidth="1"/>
    <col min="5796" max="5796" width="18.85546875" style="38" customWidth="1"/>
    <col min="5797" max="5797" width="15.140625" style="38" customWidth="1"/>
    <col min="5798" max="5798" width="19.5703125" style="38" customWidth="1"/>
    <col min="5799" max="5799" width="105" style="38" customWidth="1"/>
    <col min="5800" max="5800" width="179.85546875" style="38" customWidth="1"/>
    <col min="5801" max="6032" width="10.28515625" style="38"/>
    <col min="6033" max="6033" width="10.140625" style="38" customWidth="1"/>
    <col min="6034" max="6034" width="85.28515625" style="38" customWidth="1"/>
    <col min="6035" max="6035" width="12.28515625" style="38" customWidth="1"/>
    <col min="6036" max="6039" width="14.42578125" style="38" customWidth="1"/>
    <col min="6040" max="6040" width="20.42578125" style="38" customWidth="1"/>
    <col min="6041" max="6041" width="15.140625" style="38" customWidth="1"/>
    <col min="6042" max="6042" width="19.85546875" style="38" customWidth="1"/>
    <col min="6043" max="6043" width="15" style="38" customWidth="1"/>
    <col min="6044" max="6044" width="18.85546875" style="38" customWidth="1"/>
    <col min="6045" max="6045" width="15" style="38" customWidth="1"/>
    <col min="6046" max="6046" width="18.85546875" style="38" customWidth="1"/>
    <col min="6047" max="6047" width="15" style="38" customWidth="1"/>
    <col min="6048" max="6048" width="18.85546875" style="38" customWidth="1"/>
    <col min="6049" max="6049" width="15" style="38" customWidth="1"/>
    <col min="6050" max="6050" width="18.85546875" style="38" customWidth="1"/>
    <col min="6051" max="6051" width="15" style="38" customWidth="1"/>
    <col min="6052" max="6052" width="18.85546875" style="38" customWidth="1"/>
    <col min="6053" max="6053" width="15.140625" style="38" customWidth="1"/>
    <col min="6054" max="6054" width="19.5703125" style="38" customWidth="1"/>
    <col min="6055" max="6055" width="105" style="38" customWidth="1"/>
    <col min="6056" max="6056" width="179.85546875" style="38" customWidth="1"/>
    <col min="6057" max="6288" width="10.28515625" style="38"/>
    <col min="6289" max="6289" width="10.140625" style="38" customWidth="1"/>
    <col min="6290" max="6290" width="85.28515625" style="38" customWidth="1"/>
    <col min="6291" max="6291" width="12.28515625" style="38" customWidth="1"/>
    <col min="6292" max="6295" width="14.42578125" style="38" customWidth="1"/>
    <col min="6296" max="6296" width="20.42578125" style="38" customWidth="1"/>
    <col min="6297" max="6297" width="15.140625" style="38" customWidth="1"/>
    <col min="6298" max="6298" width="19.85546875" style="38" customWidth="1"/>
    <col min="6299" max="6299" width="15" style="38" customWidth="1"/>
    <col min="6300" max="6300" width="18.85546875" style="38" customWidth="1"/>
    <col min="6301" max="6301" width="15" style="38" customWidth="1"/>
    <col min="6302" max="6302" width="18.85546875" style="38" customWidth="1"/>
    <col min="6303" max="6303" width="15" style="38" customWidth="1"/>
    <col min="6304" max="6304" width="18.85546875" style="38" customWidth="1"/>
    <col min="6305" max="6305" width="15" style="38" customWidth="1"/>
    <col min="6306" max="6306" width="18.85546875" style="38" customWidth="1"/>
    <col min="6307" max="6307" width="15" style="38" customWidth="1"/>
    <col min="6308" max="6308" width="18.85546875" style="38" customWidth="1"/>
    <col min="6309" max="6309" width="15.140625" style="38" customWidth="1"/>
    <col min="6310" max="6310" width="19.5703125" style="38" customWidth="1"/>
    <col min="6311" max="6311" width="105" style="38" customWidth="1"/>
    <col min="6312" max="6312" width="179.85546875" style="38" customWidth="1"/>
    <col min="6313" max="6544" width="10.28515625" style="38"/>
    <col min="6545" max="6545" width="10.140625" style="38" customWidth="1"/>
    <col min="6546" max="6546" width="85.28515625" style="38" customWidth="1"/>
    <col min="6547" max="6547" width="12.28515625" style="38" customWidth="1"/>
    <col min="6548" max="6551" width="14.42578125" style="38" customWidth="1"/>
    <col min="6552" max="6552" width="20.42578125" style="38" customWidth="1"/>
    <col min="6553" max="6553" width="15.140625" style="38" customWidth="1"/>
    <col min="6554" max="6554" width="19.85546875" style="38" customWidth="1"/>
    <col min="6555" max="6555" width="15" style="38" customWidth="1"/>
    <col min="6556" max="6556" width="18.85546875" style="38" customWidth="1"/>
    <col min="6557" max="6557" width="15" style="38" customWidth="1"/>
    <col min="6558" max="6558" width="18.85546875" style="38" customWidth="1"/>
    <col min="6559" max="6559" width="15" style="38" customWidth="1"/>
    <col min="6560" max="6560" width="18.85546875" style="38" customWidth="1"/>
    <col min="6561" max="6561" width="15" style="38" customWidth="1"/>
    <col min="6562" max="6562" width="18.85546875" style="38" customWidth="1"/>
    <col min="6563" max="6563" width="15" style="38" customWidth="1"/>
    <col min="6564" max="6564" width="18.85546875" style="38" customWidth="1"/>
    <col min="6565" max="6565" width="15.140625" style="38" customWidth="1"/>
    <col min="6566" max="6566" width="19.5703125" style="38" customWidth="1"/>
    <col min="6567" max="6567" width="105" style="38" customWidth="1"/>
    <col min="6568" max="6568" width="179.85546875" style="38" customWidth="1"/>
    <col min="6569" max="6800" width="10.28515625" style="38"/>
    <col min="6801" max="6801" width="10.140625" style="38" customWidth="1"/>
    <col min="6802" max="6802" width="85.28515625" style="38" customWidth="1"/>
    <col min="6803" max="6803" width="12.28515625" style="38" customWidth="1"/>
    <col min="6804" max="6807" width="14.42578125" style="38" customWidth="1"/>
    <col min="6808" max="6808" width="20.42578125" style="38" customWidth="1"/>
    <col min="6809" max="6809" width="15.140625" style="38" customWidth="1"/>
    <col min="6810" max="6810" width="19.85546875" style="38" customWidth="1"/>
    <col min="6811" max="6811" width="15" style="38" customWidth="1"/>
    <col min="6812" max="6812" width="18.85546875" style="38" customWidth="1"/>
    <col min="6813" max="6813" width="15" style="38" customWidth="1"/>
    <col min="6814" max="6814" width="18.85546875" style="38" customWidth="1"/>
    <col min="6815" max="6815" width="15" style="38" customWidth="1"/>
    <col min="6816" max="6816" width="18.85546875" style="38" customWidth="1"/>
    <col min="6817" max="6817" width="15" style="38" customWidth="1"/>
    <col min="6818" max="6818" width="18.85546875" style="38" customWidth="1"/>
    <col min="6819" max="6819" width="15" style="38" customWidth="1"/>
    <col min="6820" max="6820" width="18.85546875" style="38" customWidth="1"/>
    <col min="6821" max="6821" width="15.140625" style="38" customWidth="1"/>
    <col min="6822" max="6822" width="19.5703125" style="38" customWidth="1"/>
    <col min="6823" max="6823" width="105" style="38" customWidth="1"/>
    <col min="6824" max="6824" width="179.85546875" style="38" customWidth="1"/>
    <col min="6825" max="7056" width="10.28515625" style="38"/>
    <col min="7057" max="7057" width="10.140625" style="38" customWidth="1"/>
    <col min="7058" max="7058" width="85.28515625" style="38" customWidth="1"/>
    <col min="7059" max="7059" width="12.28515625" style="38" customWidth="1"/>
    <col min="7060" max="7063" width="14.42578125" style="38" customWidth="1"/>
    <col min="7064" max="7064" width="20.42578125" style="38" customWidth="1"/>
    <col min="7065" max="7065" width="15.140625" style="38" customWidth="1"/>
    <col min="7066" max="7066" width="19.85546875" style="38" customWidth="1"/>
    <col min="7067" max="7067" width="15" style="38" customWidth="1"/>
    <col min="7068" max="7068" width="18.85546875" style="38" customWidth="1"/>
    <col min="7069" max="7069" width="15" style="38" customWidth="1"/>
    <col min="7070" max="7070" width="18.85546875" style="38" customWidth="1"/>
    <col min="7071" max="7071" width="15" style="38" customWidth="1"/>
    <col min="7072" max="7072" width="18.85546875" style="38" customWidth="1"/>
    <col min="7073" max="7073" width="15" style="38" customWidth="1"/>
    <col min="7074" max="7074" width="18.85546875" style="38" customWidth="1"/>
    <col min="7075" max="7075" width="15" style="38" customWidth="1"/>
    <col min="7076" max="7076" width="18.85546875" style="38" customWidth="1"/>
    <col min="7077" max="7077" width="15.140625" style="38" customWidth="1"/>
    <col min="7078" max="7078" width="19.5703125" style="38" customWidth="1"/>
    <col min="7079" max="7079" width="105" style="38" customWidth="1"/>
    <col min="7080" max="7080" width="179.85546875" style="38" customWidth="1"/>
    <col min="7081" max="7312" width="10.28515625" style="38"/>
    <col min="7313" max="7313" width="10.140625" style="38" customWidth="1"/>
    <col min="7314" max="7314" width="85.28515625" style="38" customWidth="1"/>
    <col min="7315" max="7315" width="12.28515625" style="38" customWidth="1"/>
    <col min="7316" max="7319" width="14.42578125" style="38" customWidth="1"/>
    <col min="7320" max="7320" width="20.42578125" style="38" customWidth="1"/>
    <col min="7321" max="7321" width="15.140625" style="38" customWidth="1"/>
    <col min="7322" max="7322" width="19.85546875" style="38" customWidth="1"/>
    <col min="7323" max="7323" width="15" style="38" customWidth="1"/>
    <col min="7324" max="7324" width="18.85546875" style="38" customWidth="1"/>
    <col min="7325" max="7325" width="15" style="38" customWidth="1"/>
    <col min="7326" max="7326" width="18.85546875" style="38" customWidth="1"/>
    <col min="7327" max="7327" width="15" style="38" customWidth="1"/>
    <col min="7328" max="7328" width="18.85546875" style="38" customWidth="1"/>
    <col min="7329" max="7329" width="15" style="38" customWidth="1"/>
    <col min="7330" max="7330" width="18.85546875" style="38" customWidth="1"/>
    <col min="7331" max="7331" width="15" style="38" customWidth="1"/>
    <col min="7332" max="7332" width="18.85546875" style="38" customWidth="1"/>
    <col min="7333" max="7333" width="15.140625" style="38" customWidth="1"/>
    <col min="7334" max="7334" width="19.5703125" style="38" customWidth="1"/>
    <col min="7335" max="7335" width="105" style="38" customWidth="1"/>
    <col min="7336" max="7336" width="179.85546875" style="38" customWidth="1"/>
    <col min="7337" max="7568" width="10.28515625" style="38"/>
    <col min="7569" max="7569" width="10.140625" style="38" customWidth="1"/>
    <col min="7570" max="7570" width="85.28515625" style="38" customWidth="1"/>
    <col min="7571" max="7571" width="12.28515625" style="38" customWidth="1"/>
    <col min="7572" max="7575" width="14.42578125" style="38" customWidth="1"/>
    <col min="7576" max="7576" width="20.42578125" style="38" customWidth="1"/>
    <col min="7577" max="7577" width="15.140625" style="38" customWidth="1"/>
    <col min="7578" max="7578" width="19.85546875" style="38" customWidth="1"/>
    <col min="7579" max="7579" width="15" style="38" customWidth="1"/>
    <col min="7580" max="7580" width="18.85546875" style="38" customWidth="1"/>
    <col min="7581" max="7581" width="15" style="38" customWidth="1"/>
    <col min="7582" max="7582" width="18.85546875" style="38" customWidth="1"/>
    <col min="7583" max="7583" width="15" style="38" customWidth="1"/>
    <col min="7584" max="7584" width="18.85546875" style="38" customWidth="1"/>
    <col min="7585" max="7585" width="15" style="38" customWidth="1"/>
    <col min="7586" max="7586" width="18.85546875" style="38" customWidth="1"/>
    <col min="7587" max="7587" width="15" style="38" customWidth="1"/>
    <col min="7588" max="7588" width="18.85546875" style="38" customWidth="1"/>
    <col min="7589" max="7589" width="15.140625" style="38" customWidth="1"/>
    <col min="7590" max="7590" width="19.5703125" style="38" customWidth="1"/>
    <col min="7591" max="7591" width="105" style="38" customWidth="1"/>
    <col min="7592" max="7592" width="179.85546875" style="38" customWidth="1"/>
    <col min="7593" max="7824" width="10.28515625" style="38"/>
    <col min="7825" max="7825" width="10.140625" style="38" customWidth="1"/>
    <col min="7826" max="7826" width="85.28515625" style="38" customWidth="1"/>
    <col min="7827" max="7827" width="12.28515625" style="38" customWidth="1"/>
    <col min="7828" max="7831" width="14.42578125" style="38" customWidth="1"/>
    <col min="7832" max="7832" width="20.42578125" style="38" customWidth="1"/>
    <col min="7833" max="7833" width="15.140625" style="38" customWidth="1"/>
    <col min="7834" max="7834" width="19.85546875" style="38" customWidth="1"/>
    <col min="7835" max="7835" width="15" style="38" customWidth="1"/>
    <col min="7836" max="7836" width="18.85546875" style="38" customWidth="1"/>
    <col min="7837" max="7837" width="15" style="38" customWidth="1"/>
    <col min="7838" max="7838" width="18.85546875" style="38" customWidth="1"/>
    <col min="7839" max="7839" width="15" style="38" customWidth="1"/>
    <col min="7840" max="7840" width="18.85546875" style="38" customWidth="1"/>
    <col min="7841" max="7841" width="15" style="38" customWidth="1"/>
    <col min="7842" max="7842" width="18.85546875" style="38" customWidth="1"/>
    <col min="7843" max="7843" width="15" style="38" customWidth="1"/>
    <col min="7844" max="7844" width="18.85546875" style="38" customWidth="1"/>
    <col min="7845" max="7845" width="15.140625" style="38" customWidth="1"/>
    <col min="7846" max="7846" width="19.5703125" style="38" customWidth="1"/>
    <col min="7847" max="7847" width="105" style="38" customWidth="1"/>
    <col min="7848" max="7848" width="179.85546875" style="38" customWidth="1"/>
    <col min="7849" max="8080" width="10.28515625" style="38"/>
    <col min="8081" max="8081" width="10.140625" style="38" customWidth="1"/>
    <col min="8082" max="8082" width="85.28515625" style="38" customWidth="1"/>
    <col min="8083" max="8083" width="12.28515625" style="38" customWidth="1"/>
    <col min="8084" max="8087" width="14.42578125" style="38" customWidth="1"/>
    <col min="8088" max="8088" width="20.42578125" style="38" customWidth="1"/>
    <col min="8089" max="8089" width="15.140625" style="38" customWidth="1"/>
    <col min="8090" max="8090" width="19.85546875" style="38" customWidth="1"/>
    <col min="8091" max="8091" width="15" style="38" customWidth="1"/>
    <col min="8092" max="8092" width="18.85546875" style="38" customWidth="1"/>
    <col min="8093" max="8093" width="15" style="38" customWidth="1"/>
    <col min="8094" max="8094" width="18.85546875" style="38" customWidth="1"/>
    <col min="8095" max="8095" width="15" style="38" customWidth="1"/>
    <col min="8096" max="8096" width="18.85546875" style="38" customWidth="1"/>
    <col min="8097" max="8097" width="15" style="38" customWidth="1"/>
    <col min="8098" max="8098" width="18.85546875" style="38" customWidth="1"/>
    <col min="8099" max="8099" width="15" style="38" customWidth="1"/>
    <col min="8100" max="8100" width="18.85546875" style="38" customWidth="1"/>
    <col min="8101" max="8101" width="15.140625" style="38" customWidth="1"/>
    <col min="8102" max="8102" width="19.5703125" style="38" customWidth="1"/>
    <col min="8103" max="8103" width="105" style="38" customWidth="1"/>
    <col min="8104" max="8104" width="179.85546875" style="38" customWidth="1"/>
    <col min="8105" max="8336" width="10.28515625" style="38"/>
    <col min="8337" max="8337" width="10.140625" style="38" customWidth="1"/>
    <col min="8338" max="8338" width="85.28515625" style="38" customWidth="1"/>
    <col min="8339" max="8339" width="12.28515625" style="38" customWidth="1"/>
    <col min="8340" max="8343" width="14.42578125" style="38" customWidth="1"/>
    <col min="8344" max="8344" width="20.42578125" style="38" customWidth="1"/>
    <col min="8345" max="8345" width="15.140625" style="38" customWidth="1"/>
    <col min="8346" max="8346" width="19.85546875" style="38" customWidth="1"/>
    <col min="8347" max="8347" width="15" style="38" customWidth="1"/>
    <col min="8348" max="8348" width="18.85546875" style="38" customWidth="1"/>
    <col min="8349" max="8349" width="15" style="38" customWidth="1"/>
    <col min="8350" max="8350" width="18.85546875" style="38" customWidth="1"/>
    <col min="8351" max="8351" width="15" style="38" customWidth="1"/>
    <col min="8352" max="8352" width="18.85546875" style="38" customWidth="1"/>
    <col min="8353" max="8353" width="15" style="38" customWidth="1"/>
    <col min="8354" max="8354" width="18.85546875" style="38" customWidth="1"/>
    <col min="8355" max="8355" width="15" style="38" customWidth="1"/>
    <col min="8356" max="8356" width="18.85546875" style="38" customWidth="1"/>
    <col min="8357" max="8357" width="15.140625" style="38" customWidth="1"/>
    <col min="8358" max="8358" width="19.5703125" style="38" customWidth="1"/>
    <col min="8359" max="8359" width="105" style="38" customWidth="1"/>
    <col min="8360" max="8360" width="179.85546875" style="38" customWidth="1"/>
    <col min="8361" max="8592" width="10.28515625" style="38"/>
    <col min="8593" max="8593" width="10.140625" style="38" customWidth="1"/>
    <col min="8594" max="8594" width="85.28515625" style="38" customWidth="1"/>
    <col min="8595" max="8595" width="12.28515625" style="38" customWidth="1"/>
    <col min="8596" max="8599" width="14.42578125" style="38" customWidth="1"/>
    <col min="8600" max="8600" width="20.42578125" style="38" customWidth="1"/>
    <col min="8601" max="8601" width="15.140625" style="38" customWidth="1"/>
    <col min="8602" max="8602" width="19.85546875" style="38" customWidth="1"/>
    <col min="8603" max="8603" width="15" style="38" customWidth="1"/>
    <col min="8604" max="8604" width="18.85546875" style="38" customWidth="1"/>
    <col min="8605" max="8605" width="15" style="38" customWidth="1"/>
    <col min="8606" max="8606" width="18.85546875" style="38" customWidth="1"/>
    <col min="8607" max="8607" width="15" style="38" customWidth="1"/>
    <col min="8608" max="8608" width="18.85546875" style="38" customWidth="1"/>
    <col min="8609" max="8609" width="15" style="38" customWidth="1"/>
    <col min="8610" max="8610" width="18.85546875" style="38" customWidth="1"/>
    <col min="8611" max="8611" width="15" style="38" customWidth="1"/>
    <col min="8612" max="8612" width="18.85546875" style="38" customWidth="1"/>
    <col min="8613" max="8613" width="15.140625" style="38" customWidth="1"/>
    <col min="8614" max="8614" width="19.5703125" style="38" customWidth="1"/>
    <col min="8615" max="8615" width="105" style="38" customWidth="1"/>
    <col min="8616" max="8616" width="179.85546875" style="38" customWidth="1"/>
    <col min="8617" max="8848" width="10.28515625" style="38"/>
    <col min="8849" max="8849" width="10.140625" style="38" customWidth="1"/>
    <col min="8850" max="8850" width="85.28515625" style="38" customWidth="1"/>
    <col min="8851" max="8851" width="12.28515625" style="38" customWidth="1"/>
    <col min="8852" max="8855" width="14.42578125" style="38" customWidth="1"/>
    <col min="8856" max="8856" width="20.42578125" style="38" customWidth="1"/>
    <col min="8857" max="8857" width="15.140625" style="38" customWidth="1"/>
    <col min="8858" max="8858" width="19.85546875" style="38" customWidth="1"/>
    <col min="8859" max="8859" width="15" style="38" customWidth="1"/>
    <col min="8860" max="8860" width="18.85546875" style="38" customWidth="1"/>
    <col min="8861" max="8861" width="15" style="38" customWidth="1"/>
    <col min="8862" max="8862" width="18.85546875" style="38" customWidth="1"/>
    <col min="8863" max="8863" width="15" style="38" customWidth="1"/>
    <col min="8864" max="8864" width="18.85546875" style="38" customWidth="1"/>
    <col min="8865" max="8865" width="15" style="38" customWidth="1"/>
    <col min="8866" max="8866" width="18.85546875" style="38" customWidth="1"/>
    <col min="8867" max="8867" width="15" style="38" customWidth="1"/>
    <col min="8868" max="8868" width="18.85546875" style="38" customWidth="1"/>
    <col min="8869" max="8869" width="15.140625" style="38" customWidth="1"/>
    <col min="8870" max="8870" width="19.5703125" style="38" customWidth="1"/>
    <col min="8871" max="8871" width="105" style="38" customWidth="1"/>
    <col min="8872" max="8872" width="179.85546875" style="38" customWidth="1"/>
    <col min="8873" max="9104" width="10.28515625" style="38"/>
    <col min="9105" max="9105" width="10.140625" style="38" customWidth="1"/>
    <col min="9106" max="9106" width="85.28515625" style="38" customWidth="1"/>
    <col min="9107" max="9107" width="12.28515625" style="38" customWidth="1"/>
    <col min="9108" max="9111" width="14.42578125" style="38" customWidth="1"/>
    <col min="9112" max="9112" width="20.42578125" style="38" customWidth="1"/>
    <col min="9113" max="9113" width="15.140625" style="38" customWidth="1"/>
    <col min="9114" max="9114" width="19.85546875" style="38" customWidth="1"/>
    <col min="9115" max="9115" width="15" style="38" customWidth="1"/>
    <col min="9116" max="9116" width="18.85546875" style="38" customWidth="1"/>
    <col min="9117" max="9117" width="15" style="38" customWidth="1"/>
    <col min="9118" max="9118" width="18.85546875" style="38" customWidth="1"/>
    <col min="9119" max="9119" width="15" style="38" customWidth="1"/>
    <col min="9120" max="9120" width="18.85546875" style="38" customWidth="1"/>
    <col min="9121" max="9121" width="15" style="38" customWidth="1"/>
    <col min="9122" max="9122" width="18.85546875" style="38" customWidth="1"/>
    <col min="9123" max="9123" width="15" style="38" customWidth="1"/>
    <col min="9124" max="9124" width="18.85546875" style="38" customWidth="1"/>
    <col min="9125" max="9125" width="15.140625" style="38" customWidth="1"/>
    <col min="9126" max="9126" width="19.5703125" style="38" customWidth="1"/>
    <col min="9127" max="9127" width="105" style="38" customWidth="1"/>
    <col min="9128" max="9128" width="179.85546875" style="38" customWidth="1"/>
    <col min="9129" max="9360" width="10.28515625" style="38"/>
    <col min="9361" max="9361" width="10.140625" style="38" customWidth="1"/>
    <col min="9362" max="9362" width="85.28515625" style="38" customWidth="1"/>
    <col min="9363" max="9363" width="12.28515625" style="38" customWidth="1"/>
    <col min="9364" max="9367" width="14.42578125" style="38" customWidth="1"/>
    <col min="9368" max="9368" width="20.42578125" style="38" customWidth="1"/>
    <col min="9369" max="9369" width="15.140625" style="38" customWidth="1"/>
    <col min="9370" max="9370" width="19.85546875" style="38" customWidth="1"/>
    <col min="9371" max="9371" width="15" style="38" customWidth="1"/>
    <col min="9372" max="9372" width="18.85546875" style="38" customWidth="1"/>
    <col min="9373" max="9373" width="15" style="38" customWidth="1"/>
    <col min="9374" max="9374" width="18.85546875" style="38" customWidth="1"/>
    <col min="9375" max="9375" width="15" style="38" customWidth="1"/>
    <col min="9376" max="9376" width="18.85546875" style="38" customWidth="1"/>
    <col min="9377" max="9377" width="15" style="38" customWidth="1"/>
    <col min="9378" max="9378" width="18.85546875" style="38" customWidth="1"/>
    <col min="9379" max="9379" width="15" style="38" customWidth="1"/>
    <col min="9380" max="9380" width="18.85546875" style="38" customWidth="1"/>
    <col min="9381" max="9381" width="15.140625" style="38" customWidth="1"/>
    <col min="9382" max="9382" width="19.5703125" style="38" customWidth="1"/>
    <col min="9383" max="9383" width="105" style="38" customWidth="1"/>
    <col min="9384" max="9384" width="179.85546875" style="38" customWidth="1"/>
    <col min="9385" max="9616" width="10.28515625" style="38"/>
    <col min="9617" max="9617" width="10.140625" style="38" customWidth="1"/>
    <col min="9618" max="9618" width="85.28515625" style="38" customWidth="1"/>
    <col min="9619" max="9619" width="12.28515625" style="38" customWidth="1"/>
    <col min="9620" max="9623" width="14.42578125" style="38" customWidth="1"/>
    <col min="9624" max="9624" width="20.42578125" style="38" customWidth="1"/>
    <col min="9625" max="9625" width="15.140625" style="38" customWidth="1"/>
    <col min="9626" max="9626" width="19.85546875" style="38" customWidth="1"/>
    <col min="9627" max="9627" width="15" style="38" customWidth="1"/>
    <col min="9628" max="9628" width="18.85546875" style="38" customWidth="1"/>
    <col min="9629" max="9629" width="15" style="38" customWidth="1"/>
    <col min="9630" max="9630" width="18.85546875" style="38" customWidth="1"/>
    <col min="9631" max="9631" width="15" style="38" customWidth="1"/>
    <col min="9632" max="9632" width="18.85546875" style="38" customWidth="1"/>
    <col min="9633" max="9633" width="15" style="38" customWidth="1"/>
    <col min="9634" max="9634" width="18.85546875" style="38" customWidth="1"/>
    <col min="9635" max="9635" width="15" style="38" customWidth="1"/>
    <col min="9636" max="9636" width="18.85546875" style="38" customWidth="1"/>
    <col min="9637" max="9637" width="15.140625" style="38" customWidth="1"/>
    <col min="9638" max="9638" width="19.5703125" style="38" customWidth="1"/>
    <col min="9639" max="9639" width="105" style="38" customWidth="1"/>
    <col min="9640" max="9640" width="179.85546875" style="38" customWidth="1"/>
    <col min="9641" max="9872" width="10.28515625" style="38"/>
    <col min="9873" max="9873" width="10.140625" style="38" customWidth="1"/>
    <col min="9874" max="9874" width="85.28515625" style="38" customWidth="1"/>
    <col min="9875" max="9875" width="12.28515625" style="38" customWidth="1"/>
    <col min="9876" max="9879" width="14.42578125" style="38" customWidth="1"/>
    <col min="9880" max="9880" width="20.42578125" style="38" customWidth="1"/>
    <col min="9881" max="9881" width="15.140625" style="38" customWidth="1"/>
    <col min="9882" max="9882" width="19.85546875" style="38" customWidth="1"/>
    <col min="9883" max="9883" width="15" style="38" customWidth="1"/>
    <col min="9884" max="9884" width="18.85546875" style="38" customWidth="1"/>
    <col min="9885" max="9885" width="15" style="38" customWidth="1"/>
    <col min="9886" max="9886" width="18.85546875" style="38" customWidth="1"/>
    <col min="9887" max="9887" width="15" style="38" customWidth="1"/>
    <col min="9888" max="9888" width="18.85546875" style="38" customWidth="1"/>
    <col min="9889" max="9889" width="15" style="38" customWidth="1"/>
    <col min="9890" max="9890" width="18.85546875" style="38" customWidth="1"/>
    <col min="9891" max="9891" width="15" style="38" customWidth="1"/>
    <col min="9892" max="9892" width="18.85546875" style="38" customWidth="1"/>
    <col min="9893" max="9893" width="15.140625" style="38" customWidth="1"/>
    <col min="9894" max="9894" width="19.5703125" style="38" customWidth="1"/>
    <col min="9895" max="9895" width="105" style="38" customWidth="1"/>
    <col min="9896" max="9896" width="179.85546875" style="38" customWidth="1"/>
    <col min="9897" max="10128" width="10.28515625" style="38"/>
    <col min="10129" max="10129" width="10.140625" style="38" customWidth="1"/>
    <col min="10130" max="10130" width="85.28515625" style="38" customWidth="1"/>
    <col min="10131" max="10131" width="12.28515625" style="38" customWidth="1"/>
    <col min="10132" max="10135" width="14.42578125" style="38" customWidth="1"/>
    <col min="10136" max="10136" width="20.42578125" style="38" customWidth="1"/>
    <col min="10137" max="10137" width="15.140625" style="38" customWidth="1"/>
    <col min="10138" max="10138" width="19.85546875" style="38" customWidth="1"/>
    <col min="10139" max="10139" width="15" style="38" customWidth="1"/>
    <col min="10140" max="10140" width="18.85546875" style="38" customWidth="1"/>
    <col min="10141" max="10141" width="15" style="38" customWidth="1"/>
    <col min="10142" max="10142" width="18.85546875" style="38" customWidth="1"/>
    <col min="10143" max="10143" width="15" style="38" customWidth="1"/>
    <col min="10144" max="10144" width="18.85546875" style="38" customWidth="1"/>
    <col min="10145" max="10145" width="15" style="38" customWidth="1"/>
    <col min="10146" max="10146" width="18.85546875" style="38" customWidth="1"/>
    <col min="10147" max="10147" width="15" style="38" customWidth="1"/>
    <col min="10148" max="10148" width="18.85546875" style="38" customWidth="1"/>
    <col min="10149" max="10149" width="15.140625" style="38" customWidth="1"/>
    <col min="10150" max="10150" width="19.5703125" style="38" customWidth="1"/>
    <col min="10151" max="10151" width="105" style="38" customWidth="1"/>
    <col min="10152" max="10152" width="179.85546875" style="38" customWidth="1"/>
    <col min="10153" max="10384" width="10.28515625" style="38"/>
    <col min="10385" max="10385" width="10.140625" style="38" customWidth="1"/>
    <col min="10386" max="10386" width="85.28515625" style="38" customWidth="1"/>
    <col min="10387" max="10387" width="12.28515625" style="38" customWidth="1"/>
    <col min="10388" max="10391" width="14.42578125" style="38" customWidth="1"/>
    <col min="10392" max="10392" width="20.42578125" style="38" customWidth="1"/>
    <col min="10393" max="10393" width="15.140625" style="38" customWidth="1"/>
    <col min="10394" max="10394" width="19.85546875" style="38" customWidth="1"/>
    <col min="10395" max="10395" width="15" style="38" customWidth="1"/>
    <col min="10396" max="10396" width="18.85546875" style="38" customWidth="1"/>
    <col min="10397" max="10397" width="15" style="38" customWidth="1"/>
    <col min="10398" max="10398" width="18.85546875" style="38" customWidth="1"/>
    <col min="10399" max="10399" width="15" style="38" customWidth="1"/>
    <col min="10400" max="10400" width="18.85546875" style="38" customWidth="1"/>
    <col min="10401" max="10401" width="15" style="38" customWidth="1"/>
    <col min="10402" max="10402" width="18.85546875" style="38" customWidth="1"/>
    <col min="10403" max="10403" width="15" style="38" customWidth="1"/>
    <col min="10404" max="10404" width="18.85546875" style="38" customWidth="1"/>
    <col min="10405" max="10405" width="15.140625" style="38" customWidth="1"/>
    <col min="10406" max="10406" width="19.5703125" style="38" customWidth="1"/>
    <col min="10407" max="10407" width="105" style="38" customWidth="1"/>
    <col min="10408" max="10408" width="179.85546875" style="38" customWidth="1"/>
    <col min="10409" max="10640" width="10.28515625" style="38"/>
    <col min="10641" max="10641" width="10.140625" style="38" customWidth="1"/>
    <col min="10642" max="10642" width="85.28515625" style="38" customWidth="1"/>
    <col min="10643" max="10643" width="12.28515625" style="38" customWidth="1"/>
    <col min="10644" max="10647" width="14.42578125" style="38" customWidth="1"/>
    <col min="10648" max="10648" width="20.42578125" style="38" customWidth="1"/>
    <col min="10649" max="10649" width="15.140625" style="38" customWidth="1"/>
    <col min="10650" max="10650" width="19.85546875" style="38" customWidth="1"/>
    <col min="10651" max="10651" width="15" style="38" customWidth="1"/>
    <col min="10652" max="10652" width="18.85546875" style="38" customWidth="1"/>
    <col min="10653" max="10653" width="15" style="38" customWidth="1"/>
    <col min="10654" max="10654" width="18.85546875" style="38" customWidth="1"/>
    <col min="10655" max="10655" width="15" style="38" customWidth="1"/>
    <col min="10656" max="10656" width="18.85546875" style="38" customWidth="1"/>
    <col min="10657" max="10657" width="15" style="38" customWidth="1"/>
    <col min="10658" max="10658" width="18.85546875" style="38" customWidth="1"/>
    <col min="10659" max="10659" width="15" style="38" customWidth="1"/>
    <col min="10660" max="10660" width="18.85546875" style="38" customWidth="1"/>
    <col min="10661" max="10661" width="15.140625" style="38" customWidth="1"/>
    <col min="10662" max="10662" width="19.5703125" style="38" customWidth="1"/>
    <col min="10663" max="10663" width="105" style="38" customWidth="1"/>
    <col min="10664" max="10664" width="179.85546875" style="38" customWidth="1"/>
    <col min="10665" max="10896" width="10.28515625" style="38"/>
    <col min="10897" max="10897" width="10.140625" style="38" customWidth="1"/>
    <col min="10898" max="10898" width="85.28515625" style="38" customWidth="1"/>
    <col min="10899" max="10899" width="12.28515625" style="38" customWidth="1"/>
    <col min="10900" max="10903" width="14.42578125" style="38" customWidth="1"/>
    <col min="10904" max="10904" width="20.42578125" style="38" customWidth="1"/>
    <col min="10905" max="10905" width="15.140625" style="38" customWidth="1"/>
    <col min="10906" max="10906" width="19.85546875" style="38" customWidth="1"/>
    <col min="10907" max="10907" width="15" style="38" customWidth="1"/>
    <col min="10908" max="10908" width="18.85546875" style="38" customWidth="1"/>
    <col min="10909" max="10909" width="15" style="38" customWidth="1"/>
    <col min="10910" max="10910" width="18.85546875" style="38" customWidth="1"/>
    <col min="10911" max="10911" width="15" style="38" customWidth="1"/>
    <col min="10912" max="10912" width="18.85546875" style="38" customWidth="1"/>
    <col min="10913" max="10913" width="15" style="38" customWidth="1"/>
    <col min="10914" max="10914" width="18.85546875" style="38" customWidth="1"/>
    <col min="10915" max="10915" width="15" style="38" customWidth="1"/>
    <col min="10916" max="10916" width="18.85546875" style="38" customWidth="1"/>
    <col min="10917" max="10917" width="15.140625" style="38" customWidth="1"/>
    <col min="10918" max="10918" width="19.5703125" style="38" customWidth="1"/>
    <col min="10919" max="10919" width="105" style="38" customWidth="1"/>
    <col min="10920" max="10920" width="179.85546875" style="38" customWidth="1"/>
    <col min="10921" max="11152" width="10.28515625" style="38"/>
    <col min="11153" max="11153" width="10.140625" style="38" customWidth="1"/>
    <col min="11154" max="11154" width="85.28515625" style="38" customWidth="1"/>
    <col min="11155" max="11155" width="12.28515625" style="38" customWidth="1"/>
    <col min="11156" max="11159" width="14.42578125" style="38" customWidth="1"/>
    <col min="11160" max="11160" width="20.42578125" style="38" customWidth="1"/>
    <col min="11161" max="11161" width="15.140625" style="38" customWidth="1"/>
    <col min="11162" max="11162" width="19.85546875" style="38" customWidth="1"/>
    <col min="11163" max="11163" width="15" style="38" customWidth="1"/>
    <col min="11164" max="11164" width="18.85546875" style="38" customWidth="1"/>
    <col min="11165" max="11165" width="15" style="38" customWidth="1"/>
    <col min="11166" max="11166" width="18.85546875" style="38" customWidth="1"/>
    <col min="11167" max="11167" width="15" style="38" customWidth="1"/>
    <col min="11168" max="11168" width="18.85546875" style="38" customWidth="1"/>
    <col min="11169" max="11169" width="15" style="38" customWidth="1"/>
    <col min="11170" max="11170" width="18.85546875" style="38" customWidth="1"/>
    <col min="11171" max="11171" width="15" style="38" customWidth="1"/>
    <col min="11172" max="11172" width="18.85546875" style="38" customWidth="1"/>
    <col min="11173" max="11173" width="15.140625" style="38" customWidth="1"/>
    <col min="11174" max="11174" width="19.5703125" style="38" customWidth="1"/>
    <col min="11175" max="11175" width="105" style="38" customWidth="1"/>
    <col min="11176" max="11176" width="179.85546875" style="38" customWidth="1"/>
    <col min="11177" max="11408" width="10.28515625" style="38"/>
    <col min="11409" max="11409" width="10.140625" style="38" customWidth="1"/>
    <col min="11410" max="11410" width="85.28515625" style="38" customWidth="1"/>
    <col min="11411" max="11411" width="12.28515625" style="38" customWidth="1"/>
    <col min="11412" max="11415" width="14.42578125" style="38" customWidth="1"/>
    <col min="11416" max="11416" width="20.42578125" style="38" customWidth="1"/>
    <col min="11417" max="11417" width="15.140625" style="38" customWidth="1"/>
    <col min="11418" max="11418" width="19.85546875" style="38" customWidth="1"/>
    <col min="11419" max="11419" width="15" style="38" customWidth="1"/>
    <col min="11420" max="11420" width="18.85546875" style="38" customWidth="1"/>
    <col min="11421" max="11421" width="15" style="38" customWidth="1"/>
    <col min="11422" max="11422" width="18.85546875" style="38" customWidth="1"/>
    <col min="11423" max="11423" width="15" style="38" customWidth="1"/>
    <col min="11424" max="11424" width="18.85546875" style="38" customWidth="1"/>
    <col min="11425" max="11425" width="15" style="38" customWidth="1"/>
    <col min="11426" max="11426" width="18.85546875" style="38" customWidth="1"/>
    <col min="11427" max="11427" width="15" style="38" customWidth="1"/>
    <col min="11428" max="11428" width="18.85546875" style="38" customWidth="1"/>
    <col min="11429" max="11429" width="15.140625" style="38" customWidth="1"/>
    <col min="11430" max="11430" width="19.5703125" style="38" customWidth="1"/>
    <col min="11431" max="11431" width="105" style="38" customWidth="1"/>
    <col min="11432" max="11432" width="179.85546875" style="38" customWidth="1"/>
    <col min="11433" max="11664" width="10.28515625" style="38"/>
    <col min="11665" max="11665" width="10.140625" style="38" customWidth="1"/>
    <col min="11666" max="11666" width="85.28515625" style="38" customWidth="1"/>
    <col min="11667" max="11667" width="12.28515625" style="38" customWidth="1"/>
    <col min="11668" max="11671" width="14.42578125" style="38" customWidth="1"/>
    <col min="11672" max="11672" width="20.42578125" style="38" customWidth="1"/>
    <col min="11673" max="11673" width="15.140625" style="38" customWidth="1"/>
    <col min="11674" max="11674" width="19.85546875" style="38" customWidth="1"/>
    <col min="11675" max="11675" width="15" style="38" customWidth="1"/>
    <col min="11676" max="11676" width="18.85546875" style="38" customWidth="1"/>
    <col min="11677" max="11677" width="15" style="38" customWidth="1"/>
    <col min="11678" max="11678" width="18.85546875" style="38" customWidth="1"/>
    <col min="11679" max="11679" width="15" style="38" customWidth="1"/>
    <col min="11680" max="11680" width="18.85546875" style="38" customWidth="1"/>
    <col min="11681" max="11681" width="15" style="38" customWidth="1"/>
    <col min="11682" max="11682" width="18.85546875" style="38" customWidth="1"/>
    <col min="11683" max="11683" width="15" style="38" customWidth="1"/>
    <col min="11684" max="11684" width="18.85546875" style="38" customWidth="1"/>
    <col min="11685" max="11685" width="15.140625" style="38" customWidth="1"/>
    <col min="11686" max="11686" width="19.5703125" style="38" customWidth="1"/>
    <col min="11687" max="11687" width="105" style="38" customWidth="1"/>
    <col min="11688" max="11688" width="179.85546875" style="38" customWidth="1"/>
    <col min="11689" max="11920" width="10.28515625" style="38"/>
    <col min="11921" max="11921" width="10.140625" style="38" customWidth="1"/>
    <col min="11922" max="11922" width="85.28515625" style="38" customWidth="1"/>
    <col min="11923" max="11923" width="12.28515625" style="38" customWidth="1"/>
    <col min="11924" max="11927" width="14.42578125" style="38" customWidth="1"/>
    <col min="11928" max="11928" width="20.42578125" style="38" customWidth="1"/>
    <col min="11929" max="11929" width="15.140625" style="38" customWidth="1"/>
    <col min="11930" max="11930" width="19.85546875" style="38" customWidth="1"/>
    <col min="11931" max="11931" width="15" style="38" customWidth="1"/>
    <col min="11932" max="11932" width="18.85546875" style="38" customWidth="1"/>
    <col min="11933" max="11933" width="15" style="38" customWidth="1"/>
    <col min="11934" max="11934" width="18.85546875" style="38" customWidth="1"/>
    <col min="11935" max="11935" width="15" style="38" customWidth="1"/>
    <col min="11936" max="11936" width="18.85546875" style="38" customWidth="1"/>
    <col min="11937" max="11937" width="15" style="38" customWidth="1"/>
    <col min="11938" max="11938" width="18.85546875" style="38" customWidth="1"/>
    <col min="11939" max="11939" width="15" style="38" customWidth="1"/>
    <col min="11940" max="11940" width="18.85546875" style="38" customWidth="1"/>
    <col min="11941" max="11941" width="15.140625" style="38" customWidth="1"/>
    <col min="11942" max="11942" width="19.5703125" style="38" customWidth="1"/>
    <col min="11943" max="11943" width="105" style="38" customWidth="1"/>
    <col min="11944" max="11944" width="179.85546875" style="38" customWidth="1"/>
    <col min="11945" max="12176" width="10.28515625" style="38"/>
    <col min="12177" max="12177" width="10.140625" style="38" customWidth="1"/>
    <col min="12178" max="12178" width="85.28515625" style="38" customWidth="1"/>
    <col min="12179" max="12179" width="12.28515625" style="38" customWidth="1"/>
    <col min="12180" max="12183" width="14.42578125" style="38" customWidth="1"/>
    <col min="12184" max="12184" width="20.42578125" style="38" customWidth="1"/>
    <col min="12185" max="12185" width="15.140625" style="38" customWidth="1"/>
    <col min="12186" max="12186" width="19.85546875" style="38" customWidth="1"/>
    <col min="12187" max="12187" width="15" style="38" customWidth="1"/>
    <col min="12188" max="12188" width="18.85546875" style="38" customWidth="1"/>
    <col min="12189" max="12189" width="15" style="38" customWidth="1"/>
    <col min="12190" max="12190" width="18.85546875" style="38" customWidth="1"/>
    <col min="12191" max="12191" width="15" style="38" customWidth="1"/>
    <col min="12192" max="12192" width="18.85546875" style="38" customWidth="1"/>
    <col min="12193" max="12193" width="15" style="38" customWidth="1"/>
    <col min="12194" max="12194" width="18.85546875" style="38" customWidth="1"/>
    <col min="12195" max="12195" width="15" style="38" customWidth="1"/>
    <col min="12196" max="12196" width="18.85546875" style="38" customWidth="1"/>
    <col min="12197" max="12197" width="15.140625" style="38" customWidth="1"/>
    <col min="12198" max="12198" width="19.5703125" style="38" customWidth="1"/>
    <col min="12199" max="12199" width="105" style="38" customWidth="1"/>
    <col min="12200" max="12200" width="179.85546875" style="38" customWidth="1"/>
    <col min="12201" max="12432" width="10.28515625" style="38"/>
    <col min="12433" max="12433" width="10.140625" style="38" customWidth="1"/>
    <col min="12434" max="12434" width="85.28515625" style="38" customWidth="1"/>
    <col min="12435" max="12435" width="12.28515625" style="38" customWidth="1"/>
    <col min="12436" max="12439" width="14.42578125" style="38" customWidth="1"/>
    <col min="12440" max="12440" width="20.42578125" style="38" customWidth="1"/>
    <col min="12441" max="12441" width="15.140625" style="38" customWidth="1"/>
    <col min="12442" max="12442" width="19.85546875" style="38" customWidth="1"/>
    <col min="12443" max="12443" width="15" style="38" customWidth="1"/>
    <col min="12444" max="12444" width="18.85546875" style="38" customWidth="1"/>
    <col min="12445" max="12445" width="15" style="38" customWidth="1"/>
    <col min="12446" max="12446" width="18.85546875" style="38" customWidth="1"/>
    <col min="12447" max="12447" width="15" style="38" customWidth="1"/>
    <col min="12448" max="12448" width="18.85546875" style="38" customWidth="1"/>
    <col min="12449" max="12449" width="15" style="38" customWidth="1"/>
    <col min="12450" max="12450" width="18.85546875" style="38" customWidth="1"/>
    <col min="12451" max="12451" width="15" style="38" customWidth="1"/>
    <col min="12452" max="12452" width="18.85546875" style="38" customWidth="1"/>
    <col min="12453" max="12453" width="15.140625" style="38" customWidth="1"/>
    <col min="12454" max="12454" width="19.5703125" style="38" customWidth="1"/>
    <col min="12455" max="12455" width="105" style="38" customWidth="1"/>
    <col min="12456" max="12456" width="179.85546875" style="38" customWidth="1"/>
    <col min="12457" max="12688" width="10.28515625" style="38"/>
    <col min="12689" max="12689" width="10.140625" style="38" customWidth="1"/>
    <col min="12690" max="12690" width="85.28515625" style="38" customWidth="1"/>
    <col min="12691" max="12691" width="12.28515625" style="38" customWidth="1"/>
    <col min="12692" max="12695" width="14.42578125" style="38" customWidth="1"/>
    <col min="12696" max="12696" width="20.42578125" style="38" customWidth="1"/>
    <col min="12697" max="12697" width="15.140625" style="38" customWidth="1"/>
    <col min="12698" max="12698" width="19.85546875" style="38" customWidth="1"/>
    <col min="12699" max="12699" width="15" style="38" customWidth="1"/>
    <col min="12700" max="12700" width="18.85546875" style="38" customWidth="1"/>
    <col min="12701" max="12701" width="15" style="38" customWidth="1"/>
    <col min="12702" max="12702" width="18.85546875" style="38" customWidth="1"/>
    <col min="12703" max="12703" width="15" style="38" customWidth="1"/>
    <col min="12704" max="12704" width="18.85546875" style="38" customWidth="1"/>
    <col min="12705" max="12705" width="15" style="38" customWidth="1"/>
    <col min="12706" max="12706" width="18.85546875" style="38" customWidth="1"/>
    <col min="12707" max="12707" width="15" style="38" customWidth="1"/>
    <col min="12708" max="12708" width="18.85546875" style="38" customWidth="1"/>
    <col min="12709" max="12709" width="15.140625" style="38" customWidth="1"/>
    <col min="12710" max="12710" width="19.5703125" style="38" customWidth="1"/>
    <col min="12711" max="12711" width="105" style="38" customWidth="1"/>
    <col min="12712" max="12712" width="179.85546875" style="38" customWidth="1"/>
    <col min="12713" max="12944" width="10.28515625" style="38"/>
    <col min="12945" max="12945" width="10.140625" style="38" customWidth="1"/>
    <col min="12946" max="12946" width="85.28515625" style="38" customWidth="1"/>
    <col min="12947" max="12947" width="12.28515625" style="38" customWidth="1"/>
    <col min="12948" max="12951" width="14.42578125" style="38" customWidth="1"/>
    <col min="12952" max="12952" width="20.42578125" style="38" customWidth="1"/>
    <col min="12953" max="12953" width="15.140625" style="38" customWidth="1"/>
    <col min="12954" max="12954" width="19.85546875" style="38" customWidth="1"/>
    <col min="12955" max="12955" width="15" style="38" customWidth="1"/>
    <col min="12956" max="12956" width="18.85546875" style="38" customWidth="1"/>
    <col min="12957" max="12957" width="15" style="38" customWidth="1"/>
    <col min="12958" max="12958" width="18.85546875" style="38" customWidth="1"/>
    <col min="12959" max="12959" width="15" style="38" customWidth="1"/>
    <col min="12960" max="12960" width="18.85546875" style="38" customWidth="1"/>
    <col min="12961" max="12961" width="15" style="38" customWidth="1"/>
    <col min="12962" max="12962" width="18.85546875" style="38" customWidth="1"/>
    <col min="12963" max="12963" width="15" style="38" customWidth="1"/>
    <col min="12964" max="12964" width="18.85546875" style="38" customWidth="1"/>
    <col min="12965" max="12965" width="15.140625" style="38" customWidth="1"/>
    <col min="12966" max="12966" width="19.5703125" style="38" customWidth="1"/>
    <col min="12967" max="12967" width="105" style="38" customWidth="1"/>
    <col min="12968" max="12968" width="179.85546875" style="38" customWidth="1"/>
    <col min="12969" max="13200" width="10.28515625" style="38"/>
    <col min="13201" max="13201" width="10.140625" style="38" customWidth="1"/>
    <col min="13202" max="13202" width="85.28515625" style="38" customWidth="1"/>
    <col min="13203" max="13203" width="12.28515625" style="38" customWidth="1"/>
    <col min="13204" max="13207" width="14.42578125" style="38" customWidth="1"/>
    <col min="13208" max="13208" width="20.42578125" style="38" customWidth="1"/>
    <col min="13209" max="13209" width="15.140625" style="38" customWidth="1"/>
    <col min="13210" max="13210" width="19.85546875" style="38" customWidth="1"/>
    <col min="13211" max="13211" width="15" style="38" customWidth="1"/>
    <col min="13212" max="13212" width="18.85546875" style="38" customWidth="1"/>
    <col min="13213" max="13213" width="15" style="38" customWidth="1"/>
    <col min="13214" max="13214" width="18.85546875" style="38" customWidth="1"/>
    <col min="13215" max="13215" width="15" style="38" customWidth="1"/>
    <col min="13216" max="13216" width="18.85546875" style="38" customWidth="1"/>
    <col min="13217" max="13217" width="15" style="38" customWidth="1"/>
    <col min="13218" max="13218" width="18.85546875" style="38" customWidth="1"/>
    <col min="13219" max="13219" width="15" style="38" customWidth="1"/>
    <col min="13220" max="13220" width="18.85546875" style="38" customWidth="1"/>
    <col min="13221" max="13221" width="15.140625" style="38" customWidth="1"/>
    <col min="13222" max="13222" width="19.5703125" style="38" customWidth="1"/>
    <col min="13223" max="13223" width="105" style="38" customWidth="1"/>
    <col min="13224" max="13224" width="179.85546875" style="38" customWidth="1"/>
    <col min="13225" max="13456" width="10.28515625" style="38"/>
    <col min="13457" max="13457" width="10.140625" style="38" customWidth="1"/>
    <col min="13458" max="13458" width="85.28515625" style="38" customWidth="1"/>
    <col min="13459" max="13459" width="12.28515625" style="38" customWidth="1"/>
    <col min="13460" max="13463" width="14.42578125" style="38" customWidth="1"/>
    <col min="13464" max="13464" width="20.42578125" style="38" customWidth="1"/>
    <col min="13465" max="13465" width="15.140625" style="38" customWidth="1"/>
    <col min="13466" max="13466" width="19.85546875" style="38" customWidth="1"/>
    <col min="13467" max="13467" width="15" style="38" customWidth="1"/>
    <col min="13468" max="13468" width="18.85546875" style="38" customWidth="1"/>
    <col min="13469" max="13469" width="15" style="38" customWidth="1"/>
    <col min="13470" max="13470" width="18.85546875" style="38" customWidth="1"/>
    <col min="13471" max="13471" width="15" style="38" customWidth="1"/>
    <col min="13472" max="13472" width="18.85546875" style="38" customWidth="1"/>
    <col min="13473" max="13473" width="15" style="38" customWidth="1"/>
    <col min="13474" max="13474" width="18.85546875" style="38" customWidth="1"/>
    <col min="13475" max="13475" width="15" style="38" customWidth="1"/>
    <col min="13476" max="13476" width="18.85546875" style="38" customWidth="1"/>
    <col min="13477" max="13477" width="15.140625" style="38" customWidth="1"/>
    <col min="13478" max="13478" width="19.5703125" style="38" customWidth="1"/>
    <col min="13479" max="13479" width="105" style="38" customWidth="1"/>
    <col min="13480" max="13480" width="179.85546875" style="38" customWidth="1"/>
    <col min="13481" max="13712" width="10.28515625" style="38"/>
    <col min="13713" max="13713" width="10.140625" style="38" customWidth="1"/>
    <col min="13714" max="13714" width="85.28515625" style="38" customWidth="1"/>
    <col min="13715" max="13715" width="12.28515625" style="38" customWidth="1"/>
    <col min="13716" max="13719" width="14.42578125" style="38" customWidth="1"/>
    <col min="13720" max="13720" width="20.42578125" style="38" customWidth="1"/>
    <col min="13721" max="13721" width="15.140625" style="38" customWidth="1"/>
    <col min="13722" max="13722" width="19.85546875" style="38" customWidth="1"/>
    <col min="13723" max="13723" width="15" style="38" customWidth="1"/>
    <col min="13724" max="13724" width="18.85546875" style="38" customWidth="1"/>
    <col min="13725" max="13725" width="15" style="38" customWidth="1"/>
    <col min="13726" max="13726" width="18.85546875" style="38" customWidth="1"/>
    <col min="13727" max="13727" width="15" style="38" customWidth="1"/>
    <col min="13728" max="13728" width="18.85546875" style="38" customWidth="1"/>
    <col min="13729" max="13729" width="15" style="38" customWidth="1"/>
    <col min="13730" max="13730" width="18.85546875" style="38" customWidth="1"/>
    <col min="13731" max="13731" width="15" style="38" customWidth="1"/>
    <col min="13732" max="13732" width="18.85546875" style="38" customWidth="1"/>
    <col min="13733" max="13733" width="15.140625" style="38" customWidth="1"/>
    <col min="13734" max="13734" width="19.5703125" style="38" customWidth="1"/>
    <col min="13735" max="13735" width="105" style="38" customWidth="1"/>
    <col min="13736" max="13736" width="179.85546875" style="38" customWidth="1"/>
    <col min="13737" max="13968" width="10.28515625" style="38"/>
    <col min="13969" max="13969" width="10.140625" style="38" customWidth="1"/>
    <col min="13970" max="13970" width="85.28515625" style="38" customWidth="1"/>
    <col min="13971" max="13971" width="12.28515625" style="38" customWidth="1"/>
    <col min="13972" max="13975" width="14.42578125" style="38" customWidth="1"/>
    <col min="13976" max="13976" width="20.42578125" style="38" customWidth="1"/>
    <col min="13977" max="13977" width="15.140625" style="38" customWidth="1"/>
    <col min="13978" max="13978" width="19.85546875" style="38" customWidth="1"/>
    <col min="13979" max="13979" width="15" style="38" customWidth="1"/>
    <col min="13980" max="13980" width="18.85546875" style="38" customWidth="1"/>
    <col min="13981" max="13981" width="15" style="38" customWidth="1"/>
    <col min="13982" max="13982" width="18.85546875" style="38" customWidth="1"/>
    <col min="13983" max="13983" width="15" style="38" customWidth="1"/>
    <col min="13984" max="13984" width="18.85546875" style="38" customWidth="1"/>
    <col min="13985" max="13985" width="15" style="38" customWidth="1"/>
    <col min="13986" max="13986" width="18.85546875" style="38" customWidth="1"/>
    <col min="13987" max="13987" width="15" style="38" customWidth="1"/>
    <col min="13988" max="13988" width="18.85546875" style="38" customWidth="1"/>
    <col min="13989" max="13989" width="15.140625" style="38" customWidth="1"/>
    <col min="13990" max="13990" width="19.5703125" style="38" customWidth="1"/>
    <col min="13991" max="13991" width="105" style="38" customWidth="1"/>
    <col min="13992" max="13992" width="179.85546875" style="38" customWidth="1"/>
    <col min="13993" max="14224" width="10.28515625" style="38"/>
    <col min="14225" max="14225" width="10.140625" style="38" customWidth="1"/>
    <col min="14226" max="14226" width="85.28515625" style="38" customWidth="1"/>
    <col min="14227" max="14227" width="12.28515625" style="38" customWidth="1"/>
    <col min="14228" max="14231" width="14.42578125" style="38" customWidth="1"/>
    <col min="14232" max="14232" width="20.42578125" style="38" customWidth="1"/>
    <col min="14233" max="14233" width="15.140625" style="38" customWidth="1"/>
    <col min="14234" max="14234" width="19.85546875" style="38" customWidth="1"/>
    <col min="14235" max="14235" width="15" style="38" customWidth="1"/>
    <col min="14236" max="14236" width="18.85546875" style="38" customWidth="1"/>
    <col min="14237" max="14237" width="15" style="38" customWidth="1"/>
    <col min="14238" max="14238" width="18.85546875" style="38" customWidth="1"/>
    <col min="14239" max="14239" width="15" style="38" customWidth="1"/>
    <col min="14240" max="14240" width="18.85546875" style="38" customWidth="1"/>
    <col min="14241" max="14241" width="15" style="38" customWidth="1"/>
    <col min="14242" max="14242" width="18.85546875" style="38" customWidth="1"/>
    <col min="14243" max="14243" width="15" style="38" customWidth="1"/>
    <col min="14244" max="14244" width="18.85546875" style="38" customWidth="1"/>
    <col min="14245" max="14245" width="15.140625" style="38" customWidth="1"/>
    <col min="14246" max="14246" width="19.5703125" style="38" customWidth="1"/>
    <col min="14247" max="14247" width="105" style="38" customWidth="1"/>
    <col min="14248" max="14248" width="179.85546875" style="38" customWidth="1"/>
    <col min="14249" max="14480" width="10.28515625" style="38"/>
    <col min="14481" max="14481" width="10.140625" style="38" customWidth="1"/>
    <col min="14482" max="14482" width="85.28515625" style="38" customWidth="1"/>
    <col min="14483" max="14483" width="12.28515625" style="38" customWidth="1"/>
    <col min="14484" max="14487" width="14.42578125" style="38" customWidth="1"/>
    <col min="14488" max="14488" width="20.42578125" style="38" customWidth="1"/>
    <col min="14489" max="14489" width="15.140625" style="38" customWidth="1"/>
    <col min="14490" max="14490" width="19.85546875" style="38" customWidth="1"/>
    <col min="14491" max="14491" width="15" style="38" customWidth="1"/>
    <col min="14492" max="14492" width="18.85546875" style="38" customWidth="1"/>
    <col min="14493" max="14493" width="15" style="38" customWidth="1"/>
    <col min="14494" max="14494" width="18.85546875" style="38" customWidth="1"/>
    <col min="14495" max="14495" width="15" style="38" customWidth="1"/>
    <col min="14496" max="14496" width="18.85546875" style="38" customWidth="1"/>
    <col min="14497" max="14497" width="15" style="38" customWidth="1"/>
    <col min="14498" max="14498" width="18.85546875" style="38" customWidth="1"/>
    <col min="14499" max="14499" width="15" style="38" customWidth="1"/>
    <col min="14500" max="14500" width="18.85546875" style="38" customWidth="1"/>
    <col min="14501" max="14501" width="15.140625" style="38" customWidth="1"/>
    <col min="14502" max="14502" width="19.5703125" style="38" customWidth="1"/>
    <col min="14503" max="14503" width="105" style="38" customWidth="1"/>
    <col min="14504" max="14504" width="179.85546875" style="38" customWidth="1"/>
    <col min="14505" max="14736" width="10.28515625" style="38"/>
    <col min="14737" max="14737" width="10.140625" style="38" customWidth="1"/>
    <col min="14738" max="14738" width="85.28515625" style="38" customWidth="1"/>
    <col min="14739" max="14739" width="12.28515625" style="38" customWidth="1"/>
    <col min="14740" max="14743" width="14.42578125" style="38" customWidth="1"/>
    <col min="14744" max="14744" width="20.42578125" style="38" customWidth="1"/>
    <col min="14745" max="14745" width="15.140625" style="38" customWidth="1"/>
    <col min="14746" max="14746" width="19.85546875" style="38" customWidth="1"/>
    <col min="14747" max="14747" width="15" style="38" customWidth="1"/>
    <col min="14748" max="14748" width="18.85546875" style="38" customWidth="1"/>
    <col min="14749" max="14749" width="15" style="38" customWidth="1"/>
    <col min="14750" max="14750" width="18.85546875" style="38" customWidth="1"/>
    <col min="14751" max="14751" width="15" style="38" customWidth="1"/>
    <col min="14752" max="14752" width="18.85546875" style="38" customWidth="1"/>
    <col min="14753" max="14753" width="15" style="38" customWidth="1"/>
    <col min="14754" max="14754" width="18.85546875" style="38" customWidth="1"/>
    <col min="14755" max="14755" width="15" style="38" customWidth="1"/>
    <col min="14756" max="14756" width="18.85546875" style="38" customWidth="1"/>
    <col min="14757" max="14757" width="15.140625" style="38" customWidth="1"/>
    <col min="14758" max="14758" width="19.5703125" style="38" customWidth="1"/>
    <col min="14759" max="14759" width="105" style="38" customWidth="1"/>
    <col min="14760" max="14760" width="179.85546875" style="38" customWidth="1"/>
    <col min="14761" max="14992" width="10.28515625" style="38"/>
    <col min="14993" max="14993" width="10.140625" style="38" customWidth="1"/>
    <col min="14994" max="14994" width="85.28515625" style="38" customWidth="1"/>
    <col min="14995" max="14995" width="12.28515625" style="38" customWidth="1"/>
    <col min="14996" max="14999" width="14.42578125" style="38" customWidth="1"/>
    <col min="15000" max="15000" width="20.42578125" style="38" customWidth="1"/>
    <col min="15001" max="15001" width="15.140625" style="38" customWidth="1"/>
    <col min="15002" max="15002" width="19.85546875" style="38" customWidth="1"/>
    <col min="15003" max="15003" width="15" style="38" customWidth="1"/>
    <col min="15004" max="15004" width="18.85546875" style="38" customWidth="1"/>
    <col min="15005" max="15005" width="15" style="38" customWidth="1"/>
    <col min="15006" max="15006" width="18.85546875" style="38" customWidth="1"/>
    <col min="15007" max="15007" width="15" style="38" customWidth="1"/>
    <col min="15008" max="15008" width="18.85546875" style="38" customWidth="1"/>
    <col min="15009" max="15009" width="15" style="38" customWidth="1"/>
    <col min="15010" max="15010" width="18.85546875" style="38" customWidth="1"/>
    <col min="15011" max="15011" width="15" style="38" customWidth="1"/>
    <col min="15012" max="15012" width="18.85546875" style="38" customWidth="1"/>
    <col min="15013" max="15013" width="15.140625" style="38" customWidth="1"/>
    <col min="15014" max="15014" width="19.5703125" style="38" customWidth="1"/>
    <col min="15015" max="15015" width="105" style="38" customWidth="1"/>
    <col min="15016" max="15016" width="179.85546875" style="38" customWidth="1"/>
    <col min="15017" max="15248" width="10.28515625" style="38"/>
    <col min="15249" max="15249" width="10.140625" style="38" customWidth="1"/>
    <col min="15250" max="15250" width="85.28515625" style="38" customWidth="1"/>
    <col min="15251" max="15251" width="12.28515625" style="38" customWidth="1"/>
    <col min="15252" max="15255" width="14.42578125" style="38" customWidth="1"/>
    <col min="15256" max="15256" width="20.42578125" style="38" customWidth="1"/>
    <col min="15257" max="15257" width="15.140625" style="38" customWidth="1"/>
    <col min="15258" max="15258" width="19.85546875" style="38" customWidth="1"/>
    <col min="15259" max="15259" width="15" style="38" customWidth="1"/>
    <col min="15260" max="15260" width="18.85546875" style="38" customWidth="1"/>
    <col min="15261" max="15261" width="15" style="38" customWidth="1"/>
    <col min="15262" max="15262" width="18.85546875" style="38" customWidth="1"/>
    <col min="15263" max="15263" width="15" style="38" customWidth="1"/>
    <col min="15264" max="15264" width="18.85546875" style="38" customWidth="1"/>
    <col min="15265" max="15265" width="15" style="38" customWidth="1"/>
    <col min="15266" max="15266" width="18.85546875" style="38" customWidth="1"/>
    <col min="15267" max="15267" width="15" style="38" customWidth="1"/>
    <col min="15268" max="15268" width="18.85546875" style="38" customWidth="1"/>
    <col min="15269" max="15269" width="15.140625" style="38" customWidth="1"/>
    <col min="15270" max="15270" width="19.5703125" style="38" customWidth="1"/>
    <col min="15271" max="15271" width="105" style="38" customWidth="1"/>
    <col min="15272" max="15272" width="179.85546875" style="38" customWidth="1"/>
    <col min="15273" max="15504" width="10.28515625" style="38"/>
    <col min="15505" max="15505" width="10.140625" style="38" customWidth="1"/>
    <col min="15506" max="15506" width="85.28515625" style="38" customWidth="1"/>
    <col min="15507" max="15507" width="12.28515625" style="38" customWidth="1"/>
    <col min="15508" max="15511" width="14.42578125" style="38" customWidth="1"/>
    <col min="15512" max="15512" width="20.42578125" style="38" customWidth="1"/>
    <col min="15513" max="15513" width="15.140625" style="38" customWidth="1"/>
    <col min="15514" max="15514" width="19.85546875" style="38" customWidth="1"/>
    <col min="15515" max="15515" width="15" style="38" customWidth="1"/>
    <col min="15516" max="15516" width="18.85546875" style="38" customWidth="1"/>
    <col min="15517" max="15517" width="15" style="38" customWidth="1"/>
    <col min="15518" max="15518" width="18.85546875" style="38" customWidth="1"/>
    <col min="15519" max="15519" width="15" style="38" customWidth="1"/>
    <col min="15520" max="15520" width="18.85546875" style="38" customWidth="1"/>
    <col min="15521" max="15521" width="15" style="38" customWidth="1"/>
    <col min="15522" max="15522" width="18.85546875" style="38" customWidth="1"/>
    <col min="15523" max="15523" width="15" style="38" customWidth="1"/>
    <col min="15524" max="15524" width="18.85546875" style="38" customWidth="1"/>
    <col min="15525" max="15525" width="15.140625" style="38" customWidth="1"/>
    <col min="15526" max="15526" width="19.5703125" style="38" customWidth="1"/>
    <col min="15527" max="15527" width="105" style="38" customWidth="1"/>
    <col min="15528" max="15528" width="179.85546875" style="38" customWidth="1"/>
    <col min="15529" max="15760" width="10.28515625" style="38"/>
    <col min="15761" max="15761" width="10.140625" style="38" customWidth="1"/>
    <col min="15762" max="15762" width="85.28515625" style="38" customWidth="1"/>
    <col min="15763" max="15763" width="12.28515625" style="38" customWidth="1"/>
    <col min="15764" max="15767" width="14.42578125" style="38" customWidth="1"/>
    <col min="15768" max="15768" width="20.42578125" style="38" customWidth="1"/>
    <col min="15769" max="15769" width="15.140625" style="38" customWidth="1"/>
    <col min="15770" max="15770" width="19.85546875" style="38" customWidth="1"/>
    <col min="15771" max="15771" width="15" style="38" customWidth="1"/>
    <col min="15772" max="15772" width="18.85546875" style="38" customWidth="1"/>
    <col min="15773" max="15773" width="15" style="38" customWidth="1"/>
    <col min="15774" max="15774" width="18.85546875" style="38" customWidth="1"/>
    <col min="15775" max="15775" width="15" style="38" customWidth="1"/>
    <col min="15776" max="15776" width="18.85546875" style="38" customWidth="1"/>
    <col min="15777" max="15777" width="15" style="38" customWidth="1"/>
    <col min="15778" max="15778" width="18.85546875" style="38" customWidth="1"/>
    <col min="15779" max="15779" width="15" style="38" customWidth="1"/>
    <col min="15780" max="15780" width="18.85546875" style="38" customWidth="1"/>
    <col min="15781" max="15781" width="15.140625" style="38" customWidth="1"/>
    <col min="15782" max="15782" width="19.5703125" style="38" customWidth="1"/>
    <col min="15783" max="15783" width="105" style="38" customWidth="1"/>
    <col min="15784" max="15784" width="179.85546875" style="38" customWidth="1"/>
    <col min="15785" max="16016" width="10.28515625" style="38"/>
    <col min="16017" max="16017" width="10.140625" style="38" customWidth="1"/>
    <col min="16018" max="16018" width="85.28515625" style="38" customWidth="1"/>
    <col min="16019" max="16019" width="12.28515625" style="38" customWidth="1"/>
    <col min="16020" max="16023" width="14.42578125" style="38" customWidth="1"/>
    <col min="16024" max="16024" width="20.42578125" style="38" customWidth="1"/>
    <col min="16025" max="16025" width="15.140625" style="38" customWidth="1"/>
    <col min="16026" max="16026" width="19.85546875" style="38" customWidth="1"/>
    <col min="16027" max="16027" width="15" style="38" customWidth="1"/>
    <col min="16028" max="16028" width="18.85546875" style="38" customWidth="1"/>
    <col min="16029" max="16029" width="15" style="38" customWidth="1"/>
    <col min="16030" max="16030" width="18.85546875" style="38" customWidth="1"/>
    <col min="16031" max="16031" width="15" style="38" customWidth="1"/>
    <col min="16032" max="16032" width="18.85546875" style="38" customWidth="1"/>
    <col min="16033" max="16033" width="15" style="38" customWidth="1"/>
    <col min="16034" max="16034" width="18.85546875" style="38" customWidth="1"/>
    <col min="16035" max="16035" width="15" style="38" customWidth="1"/>
    <col min="16036" max="16036" width="18.85546875" style="38" customWidth="1"/>
    <col min="16037" max="16037" width="15.140625" style="38" customWidth="1"/>
    <col min="16038" max="16038" width="19.5703125" style="38" customWidth="1"/>
    <col min="16039" max="16039" width="105" style="38" customWidth="1"/>
    <col min="16040" max="16040" width="179.85546875" style="38" customWidth="1"/>
    <col min="16041" max="16384" width="10.28515625" style="38"/>
  </cols>
  <sheetData>
    <row r="1" spans="1:22" ht="18.75" x14ac:dyDescent="0.25">
      <c r="V1" s="112" t="s">
        <v>0</v>
      </c>
    </row>
    <row r="2" spans="1:22" ht="18.75" x14ac:dyDescent="0.25">
      <c r="V2" s="112" t="s">
        <v>1</v>
      </c>
    </row>
    <row r="3" spans="1:22" ht="18.75" x14ac:dyDescent="0.25">
      <c r="V3" s="112" t="s">
        <v>2</v>
      </c>
    </row>
    <row r="4" spans="1:22" ht="18.75" x14ac:dyDescent="0.25">
      <c r="V4" s="112"/>
    </row>
    <row r="5" spans="1:22" ht="18.75" x14ac:dyDescent="0.25">
      <c r="V5" s="112"/>
    </row>
    <row r="6" spans="1:22" x14ac:dyDescent="0.25">
      <c r="A6" s="137" t="s">
        <v>3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</row>
    <row r="7" spans="1:22" x14ac:dyDescent="0.25">
      <c r="A7" s="138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</row>
    <row r="9" spans="1:22" ht="21.75" customHeight="1" x14ac:dyDescent="0.25">
      <c r="A9" s="139" t="s">
        <v>687</v>
      </c>
      <c r="B9" s="139"/>
    </row>
    <row r="10" spans="1:22" x14ac:dyDescent="0.25">
      <c r="B10" s="113" t="s">
        <v>4</v>
      </c>
    </row>
    <row r="11" spans="1:22" ht="18.75" x14ac:dyDescent="0.25">
      <c r="B11" s="114" t="s">
        <v>695</v>
      </c>
    </row>
    <row r="12" spans="1:22" ht="15.75" customHeight="1" x14ac:dyDescent="0.25">
      <c r="A12" s="140" t="s">
        <v>694</v>
      </c>
      <c r="B12" s="140"/>
    </row>
    <row r="13" spans="1:22" ht="18.75" x14ac:dyDescent="0.25">
      <c r="B13" s="114"/>
      <c r="C13" s="115"/>
      <c r="F13" s="88"/>
      <c r="G13" s="116"/>
      <c r="H13" s="117"/>
      <c r="I13" s="88"/>
      <c r="J13" s="88"/>
      <c r="K13" s="88"/>
      <c r="L13" s="101"/>
      <c r="M13" s="101"/>
      <c r="N13" s="101"/>
      <c r="O13" s="101"/>
      <c r="P13" s="101"/>
      <c r="Q13" s="101"/>
      <c r="R13" s="101"/>
      <c r="S13" s="101"/>
      <c r="T13" s="101"/>
      <c r="U13" s="118"/>
      <c r="V13" s="88"/>
    </row>
    <row r="14" spans="1:22" ht="40.5" customHeight="1" x14ac:dyDescent="0.25">
      <c r="A14" s="141" t="s">
        <v>693</v>
      </c>
      <c r="B14" s="141"/>
      <c r="C14" s="115"/>
      <c r="D14" s="115"/>
      <c r="F14" s="101"/>
      <c r="G14" s="116"/>
      <c r="H14" s="116"/>
      <c r="I14" s="116"/>
      <c r="J14" s="116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19"/>
      <c r="V14" s="88"/>
    </row>
    <row r="15" spans="1:22" x14ac:dyDescent="0.25">
      <c r="A15" s="142" t="s">
        <v>5</v>
      </c>
      <c r="B15" s="142"/>
      <c r="C15" s="115"/>
      <c r="D15" s="120"/>
      <c r="E15" s="38"/>
      <c r="G15" s="88"/>
      <c r="H15" s="88"/>
      <c r="I15" s="88"/>
      <c r="J15" s="102"/>
      <c r="K15" s="88"/>
      <c r="L15" s="102"/>
      <c r="M15" s="116"/>
      <c r="N15" s="116"/>
      <c r="O15" s="116"/>
      <c r="P15" s="116"/>
      <c r="Q15" s="116"/>
      <c r="R15" s="116"/>
      <c r="S15" s="116"/>
      <c r="T15" s="116"/>
    </row>
    <row r="16" spans="1:22" x14ac:dyDescent="0.25">
      <c r="A16" s="38"/>
      <c r="B16" s="38"/>
      <c r="C16" s="38"/>
      <c r="D16" s="121"/>
      <c r="E16" s="38"/>
      <c r="F16" s="88"/>
      <c r="G16" s="88"/>
      <c r="H16" s="88"/>
      <c r="I16" s="88"/>
      <c r="J16" s="101"/>
      <c r="K16" s="101"/>
      <c r="L16" s="101"/>
      <c r="M16" s="116"/>
      <c r="N16" s="101"/>
      <c r="O16" s="102"/>
      <c r="P16" s="101"/>
      <c r="Q16" s="116"/>
      <c r="R16" s="101"/>
      <c r="S16" s="88"/>
      <c r="T16" s="101"/>
      <c r="V16" s="88"/>
    </row>
    <row r="17" spans="1:22" x14ac:dyDescent="0.25">
      <c r="A17" s="38"/>
      <c r="B17" s="38"/>
      <c r="C17" s="38"/>
      <c r="D17" s="38"/>
      <c r="E17" s="38"/>
      <c r="F17" s="88"/>
      <c r="G17" s="88"/>
      <c r="H17" s="88"/>
      <c r="I17" s="116"/>
      <c r="J17" s="116"/>
      <c r="K17" s="116"/>
      <c r="L17" s="116"/>
      <c r="M17" s="101"/>
      <c r="N17" s="101"/>
      <c r="O17" s="101"/>
      <c r="P17" s="101"/>
      <c r="Q17" s="101"/>
      <c r="R17" s="101"/>
      <c r="S17" s="101"/>
      <c r="T17" s="101"/>
      <c r="U17" s="88"/>
      <c r="V17" s="88"/>
    </row>
    <row r="18" spans="1:22" ht="18.75" customHeight="1" thickBot="1" x14ac:dyDescent="0.3">
      <c r="A18" s="136" t="s">
        <v>6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</row>
    <row r="19" spans="1:22" ht="35.25" customHeight="1" x14ac:dyDescent="0.25">
      <c r="A19" s="146" t="s">
        <v>7</v>
      </c>
      <c r="B19" s="148" t="s">
        <v>8</v>
      </c>
      <c r="C19" s="150" t="s">
        <v>9</v>
      </c>
      <c r="D19" s="108">
        <v>2013</v>
      </c>
      <c r="E19" s="108">
        <v>2014</v>
      </c>
      <c r="F19" s="107">
        <v>2015</v>
      </c>
      <c r="G19" s="148">
        <v>2016</v>
      </c>
      <c r="H19" s="148"/>
      <c r="I19" s="148">
        <v>2017</v>
      </c>
      <c r="J19" s="148"/>
      <c r="K19" s="148">
        <v>2018</v>
      </c>
      <c r="L19" s="148"/>
      <c r="M19" s="148">
        <v>2019</v>
      </c>
      <c r="N19" s="148"/>
      <c r="O19" s="148">
        <v>2020</v>
      </c>
      <c r="P19" s="148"/>
      <c r="Q19" s="148">
        <v>2021</v>
      </c>
      <c r="R19" s="148"/>
      <c r="S19" s="148">
        <v>2022</v>
      </c>
      <c r="T19" s="148"/>
      <c r="U19" s="148" t="s">
        <v>10</v>
      </c>
      <c r="V19" s="150"/>
    </row>
    <row r="20" spans="1:22" ht="51" x14ac:dyDescent="0.25">
      <c r="A20" s="147"/>
      <c r="B20" s="149"/>
      <c r="C20" s="151"/>
      <c r="D20" s="1" t="s">
        <v>11</v>
      </c>
      <c r="E20" s="1" t="s">
        <v>11</v>
      </c>
      <c r="F20" s="2" t="s">
        <v>11</v>
      </c>
      <c r="G20" s="2" t="s">
        <v>12</v>
      </c>
      <c r="H20" s="2" t="s">
        <v>11</v>
      </c>
      <c r="I20" s="2" t="s">
        <v>12</v>
      </c>
      <c r="J20" s="2" t="s">
        <v>11</v>
      </c>
      <c r="K20" s="2" t="s">
        <v>12</v>
      </c>
      <c r="L20" s="2" t="str">
        <f>J20</f>
        <v>Факт</v>
      </c>
      <c r="M20" s="2" t="s">
        <v>12</v>
      </c>
      <c r="N20" s="2" t="s">
        <v>11</v>
      </c>
      <c r="O20" s="2" t="s">
        <v>12</v>
      </c>
      <c r="P20" s="2" t="s">
        <v>11</v>
      </c>
      <c r="Q20" s="2" t="s">
        <v>12</v>
      </c>
      <c r="R20" s="2" t="s">
        <v>13</v>
      </c>
      <c r="S20" s="2" t="s">
        <v>12</v>
      </c>
      <c r="T20" s="2" t="s">
        <v>13</v>
      </c>
      <c r="U20" s="2" t="s">
        <v>12</v>
      </c>
      <c r="V20" s="3" t="s">
        <v>13</v>
      </c>
    </row>
    <row r="21" spans="1:22" s="39" customFormat="1" ht="16.5" thickBot="1" x14ac:dyDescent="0.3">
      <c r="A21" s="4">
        <v>1</v>
      </c>
      <c r="B21" s="5">
        <v>2</v>
      </c>
      <c r="C21" s="48">
        <v>3</v>
      </c>
      <c r="D21" s="6">
        <v>4</v>
      </c>
      <c r="E21" s="4">
        <v>5</v>
      </c>
      <c r="F21" s="5">
        <v>6</v>
      </c>
      <c r="G21" s="4">
        <v>7</v>
      </c>
      <c r="H21" s="5">
        <v>8</v>
      </c>
      <c r="I21" s="4">
        <v>9</v>
      </c>
      <c r="J21" s="5">
        <v>10</v>
      </c>
      <c r="K21" s="4">
        <v>11</v>
      </c>
      <c r="L21" s="5">
        <v>12</v>
      </c>
      <c r="M21" s="4">
        <v>13</v>
      </c>
      <c r="N21" s="5">
        <v>14</v>
      </c>
      <c r="O21" s="4">
        <v>15</v>
      </c>
      <c r="P21" s="5">
        <v>16</v>
      </c>
      <c r="Q21" s="4">
        <v>17</v>
      </c>
      <c r="R21" s="5">
        <v>18</v>
      </c>
      <c r="S21" s="4">
        <v>19</v>
      </c>
      <c r="T21" s="5">
        <v>20</v>
      </c>
      <c r="U21" s="4">
        <v>21</v>
      </c>
      <c r="V21" s="5">
        <v>22</v>
      </c>
    </row>
    <row r="22" spans="1:22" s="39" customFormat="1" ht="19.5" thickBot="1" x14ac:dyDescent="0.3">
      <c r="A22" s="143" t="s">
        <v>14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5"/>
    </row>
    <row r="23" spans="1:22" s="39" customFormat="1" x14ac:dyDescent="0.25">
      <c r="A23" s="7" t="s">
        <v>15</v>
      </c>
      <c r="B23" s="8" t="s">
        <v>16</v>
      </c>
      <c r="C23" s="9" t="s">
        <v>17</v>
      </c>
      <c r="D23" s="10">
        <f>D29+D31+D32+D37</f>
        <v>401.96087799088002</v>
      </c>
      <c r="E23" s="11">
        <f>E29+E31+E32+E37</f>
        <v>2095.380123447675</v>
      </c>
      <c r="F23" s="12">
        <f>F29+F31+F32+F37</f>
        <v>3085.3083020844201</v>
      </c>
      <c r="G23" s="12">
        <f>G29+G31+G32+G37</f>
        <v>4754.7159907252117</v>
      </c>
      <c r="H23" s="89">
        <f>H29+H31+H32+H37</f>
        <v>4419.2056989038228</v>
      </c>
      <c r="I23" s="89">
        <v>4829.4910103695147</v>
      </c>
      <c r="J23" s="89">
        <f>J29+J31+J32+J37</f>
        <v>4726.2042545471732</v>
      </c>
      <c r="K23" s="89">
        <v>5268.6865100088171</v>
      </c>
      <c r="L23" s="89">
        <f>L29+L31+L32+L37</f>
        <v>4922.3937919067803</v>
      </c>
      <c r="M23" s="89">
        <v>6740.4007882270025</v>
      </c>
      <c r="N23" s="89">
        <f t="shared" ref="N23:T23" si="0">N29+N31+N32+N37</f>
        <v>6740.4007882270025</v>
      </c>
      <c r="O23" s="89">
        <v>5766.571885704112</v>
      </c>
      <c r="P23" s="89">
        <f t="shared" si="0"/>
        <v>5828.9135948166659</v>
      </c>
      <c r="Q23" s="89">
        <v>7568.0441136408672</v>
      </c>
      <c r="R23" s="89">
        <f t="shared" si="0"/>
        <v>7109.3747323706821</v>
      </c>
      <c r="S23" s="89">
        <v>8438.6019591111017</v>
      </c>
      <c r="T23" s="89">
        <f t="shared" si="0"/>
        <v>7999.9419839946222</v>
      </c>
      <c r="U23" s="89">
        <f>G23+I23+K23+M23+O23+Q23+S23</f>
        <v>43366.512257786628</v>
      </c>
      <c r="V23" s="90">
        <f>H23+J23+L23+N23+P23+R23+T23</f>
        <v>41746.434844766743</v>
      </c>
    </row>
    <row r="24" spans="1:22" s="39" customFormat="1" outlineLevel="1" x14ac:dyDescent="0.25">
      <c r="A24" s="13" t="s">
        <v>18</v>
      </c>
      <c r="B24" s="14" t="s">
        <v>19</v>
      </c>
      <c r="C24" s="15" t="s">
        <v>17</v>
      </c>
      <c r="D24" s="16" t="s">
        <v>224</v>
      </c>
      <c r="E24" s="17" t="s">
        <v>224</v>
      </c>
      <c r="F24" s="18" t="s">
        <v>224</v>
      </c>
      <c r="G24" s="18" t="s">
        <v>224</v>
      </c>
      <c r="H24" s="86" t="s">
        <v>224</v>
      </c>
      <c r="I24" s="86" t="s">
        <v>224</v>
      </c>
      <c r="J24" s="86" t="s">
        <v>224</v>
      </c>
      <c r="K24" s="86" t="s">
        <v>224</v>
      </c>
      <c r="L24" s="86" t="s">
        <v>224</v>
      </c>
      <c r="M24" s="86" t="s">
        <v>224</v>
      </c>
      <c r="N24" s="86" t="s">
        <v>224</v>
      </c>
      <c r="O24" s="86" t="s">
        <v>224</v>
      </c>
      <c r="P24" s="86" t="s">
        <v>224</v>
      </c>
      <c r="Q24" s="86" t="s">
        <v>224</v>
      </c>
      <c r="R24" s="86" t="s">
        <v>224</v>
      </c>
      <c r="S24" s="86" t="s">
        <v>224</v>
      </c>
      <c r="T24" s="86" t="s">
        <v>224</v>
      </c>
      <c r="U24" s="86" t="s">
        <v>224</v>
      </c>
      <c r="V24" s="87" t="s">
        <v>224</v>
      </c>
    </row>
    <row r="25" spans="1:22" s="39" customFormat="1" ht="31.5" outlineLevel="1" x14ac:dyDescent="0.25">
      <c r="A25" s="13" t="s">
        <v>20</v>
      </c>
      <c r="B25" s="37" t="s">
        <v>21</v>
      </c>
      <c r="C25" s="15" t="s">
        <v>17</v>
      </c>
      <c r="D25" s="16" t="s">
        <v>224</v>
      </c>
      <c r="E25" s="17" t="s">
        <v>224</v>
      </c>
      <c r="F25" s="18" t="s">
        <v>224</v>
      </c>
      <c r="G25" s="18" t="s">
        <v>224</v>
      </c>
      <c r="H25" s="86" t="s">
        <v>224</v>
      </c>
      <c r="I25" s="86" t="s">
        <v>224</v>
      </c>
      <c r="J25" s="86" t="s">
        <v>224</v>
      </c>
      <c r="K25" s="86" t="s">
        <v>224</v>
      </c>
      <c r="L25" s="86" t="s">
        <v>224</v>
      </c>
      <c r="M25" s="86" t="s">
        <v>224</v>
      </c>
      <c r="N25" s="86" t="s">
        <v>224</v>
      </c>
      <c r="O25" s="86" t="s">
        <v>224</v>
      </c>
      <c r="P25" s="86" t="s">
        <v>224</v>
      </c>
      <c r="Q25" s="86" t="s">
        <v>224</v>
      </c>
      <c r="R25" s="86" t="s">
        <v>224</v>
      </c>
      <c r="S25" s="86" t="s">
        <v>224</v>
      </c>
      <c r="T25" s="86" t="s">
        <v>224</v>
      </c>
      <c r="U25" s="86" t="s">
        <v>224</v>
      </c>
      <c r="V25" s="87" t="s">
        <v>224</v>
      </c>
    </row>
    <row r="26" spans="1:22" s="39" customFormat="1" ht="31.5" outlineLevel="1" x14ac:dyDescent="0.25">
      <c r="A26" s="13" t="s">
        <v>22</v>
      </c>
      <c r="B26" s="37" t="s">
        <v>23</v>
      </c>
      <c r="C26" s="15" t="s">
        <v>17</v>
      </c>
      <c r="D26" s="16" t="s">
        <v>224</v>
      </c>
      <c r="E26" s="17" t="s">
        <v>224</v>
      </c>
      <c r="F26" s="18" t="s">
        <v>224</v>
      </c>
      <c r="G26" s="18" t="s">
        <v>224</v>
      </c>
      <c r="H26" s="86" t="s">
        <v>224</v>
      </c>
      <c r="I26" s="86" t="s">
        <v>224</v>
      </c>
      <c r="J26" s="86" t="s">
        <v>224</v>
      </c>
      <c r="K26" s="86" t="s">
        <v>224</v>
      </c>
      <c r="L26" s="86" t="s">
        <v>224</v>
      </c>
      <c r="M26" s="86" t="s">
        <v>224</v>
      </c>
      <c r="N26" s="86" t="s">
        <v>224</v>
      </c>
      <c r="O26" s="86" t="s">
        <v>224</v>
      </c>
      <c r="P26" s="86" t="s">
        <v>224</v>
      </c>
      <c r="Q26" s="86" t="s">
        <v>224</v>
      </c>
      <c r="R26" s="86" t="s">
        <v>224</v>
      </c>
      <c r="S26" s="86" t="s">
        <v>224</v>
      </c>
      <c r="T26" s="86" t="s">
        <v>224</v>
      </c>
      <c r="U26" s="86" t="s">
        <v>224</v>
      </c>
      <c r="V26" s="87" t="s">
        <v>224</v>
      </c>
    </row>
    <row r="27" spans="1:22" s="39" customFormat="1" ht="31.5" outlineLevel="1" x14ac:dyDescent="0.25">
      <c r="A27" s="13" t="s">
        <v>24</v>
      </c>
      <c r="B27" s="37" t="s">
        <v>25</v>
      </c>
      <c r="C27" s="15" t="s">
        <v>17</v>
      </c>
      <c r="D27" s="16" t="s">
        <v>224</v>
      </c>
      <c r="E27" s="17" t="s">
        <v>224</v>
      </c>
      <c r="F27" s="18" t="s">
        <v>224</v>
      </c>
      <c r="G27" s="18" t="s">
        <v>224</v>
      </c>
      <c r="H27" s="86" t="s">
        <v>224</v>
      </c>
      <c r="I27" s="86" t="s">
        <v>224</v>
      </c>
      <c r="J27" s="86" t="s">
        <v>224</v>
      </c>
      <c r="K27" s="86" t="s">
        <v>224</v>
      </c>
      <c r="L27" s="86" t="s">
        <v>224</v>
      </c>
      <c r="M27" s="86" t="s">
        <v>224</v>
      </c>
      <c r="N27" s="86" t="s">
        <v>224</v>
      </c>
      <c r="O27" s="86" t="s">
        <v>224</v>
      </c>
      <c r="P27" s="86" t="s">
        <v>224</v>
      </c>
      <c r="Q27" s="86" t="s">
        <v>224</v>
      </c>
      <c r="R27" s="86" t="s">
        <v>224</v>
      </c>
      <c r="S27" s="86" t="s">
        <v>224</v>
      </c>
      <c r="T27" s="86" t="s">
        <v>224</v>
      </c>
      <c r="U27" s="86" t="s">
        <v>224</v>
      </c>
      <c r="V27" s="87" t="s">
        <v>224</v>
      </c>
    </row>
    <row r="28" spans="1:22" s="39" customFormat="1" outlineLevel="1" x14ac:dyDescent="0.25">
      <c r="A28" s="13" t="s">
        <v>26</v>
      </c>
      <c r="B28" s="14" t="s">
        <v>27</v>
      </c>
      <c r="C28" s="15" t="s">
        <v>17</v>
      </c>
      <c r="D28" s="16" t="s">
        <v>224</v>
      </c>
      <c r="E28" s="17" t="s">
        <v>224</v>
      </c>
      <c r="F28" s="18" t="s">
        <v>224</v>
      </c>
      <c r="G28" s="18" t="s">
        <v>224</v>
      </c>
      <c r="H28" s="86" t="s">
        <v>224</v>
      </c>
      <c r="I28" s="86" t="s">
        <v>224</v>
      </c>
      <c r="J28" s="86" t="s">
        <v>224</v>
      </c>
      <c r="K28" s="86" t="s">
        <v>224</v>
      </c>
      <c r="L28" s="86" t="s">
        <v>224</v>
      </c>
      <c r="M28" s="86" t="s">
        <v>224</v>
      </c>
      <c r="N28" s="86" t="s">
        <v>224</v>
      </c>
      <c r="O28" s="86" t="s">
        <v>224</v>
      </c>
      <c r="P28" s="86" t="s">
        <v>224</v>
      </c>
      <c r="Q28" s="86" t="s">
        <v>224</v>
      </c>
      <c r="R28" s="86" t="s">
        <v>224</v>
      </c>
      <c r="S28" s="86" t="s">
        <v>224</v>
      </c>
      <c r="T28" s="86" t="s">
        <v>224</v>
      </c>
      <c r="U28" s="86" t="s">
        <v>224</v>
      </c>
      <c r="V28" s="87" t="s">
        <v>224</v>
      </c>
    </row>
    <row r="29" spans="1:22" s="39" customFormat="1" x14ac:dyDescent="0.25">
      <c r="A29" s="13" t="s">
        <v>28</v>
      </c>
      <c r="B29" s="14" t="s">
        <v>29</v>
      </c>
      <c r="C29" s="15" t="s">
        <v>17</v>
      </c>
      <c r="D29" s="16">
        <v>401.96087799088002</v>
      </c>
      <c r="E29" s="17">
        <v>2065.4181882776747</v>
      </c>
      <c r="F29" s="18">
        <v>1954.9393292044197</v>
      </c>
      <c r="G29" s="18">
        <v>2653.5081611511428</v>
      </c>
      <c r="H29" s="86">
        <v>2478.0029488452087</v>
      </c>
      <c r="I29" s="86">
        <v>2621.9237544911866</v>
      </c>
      <c r="J29" s="86">
        <v>2629.79176029377</v>
      </c>
      <c r="K29" s="86">
        <v>2933.032955592329</v>
      </c>
      <c r="L29" s="86">
        <v>2917.3882801109999</v>
      </c>
      <c r="M29" s="86">
        <v>3036.9299812275399</v>
      </c>
      <c r="N29" s="86">
        <v>3036.9299812275399</v>
      </c>
      <c r="O29" s="86">
        <v>3273.478613007509</v>
      </c>
      <c r="P29" s="86">
        <v>3232.0000854316668</v>
      </c>
      <c r="Q29" s="86">
        <v>4073.0532123171979</v>
      </c>
      <c r="R29" s="86">
        <v>4148.1712271272017</v>
      </c>
      <c r="S29" s="86">
        <v>4570.9493956440347</v>
      </c>
      <c r="T29" s="86">
        <v>4707.8776159155104</v>
      </c>
      <c r="U29" s="86">
        <f t="shared" ref="U29:V87" si="1">G29+I29+K29+M29+O29+Q29+S29</f>
        <v>23162.87607343094</v>
      </c>
      <c r="V29" s="87">
        <f t="shared" si="1"/>
        <v>23150.161898951897</v>
      </c>
    </row>
    <row r="30" spans="1:22" s="39" customFormat="1" outlineLevel="1" x14ac:dyDescent="0.25">
      <c r="A30" s="13" t="s">
        <v>30</v>
      </c>
      <c r="B30" s="14" t="s">
        <v>31</v>
      </c>
      <c r="C30" s="15" t="s">
        <v>17</v>
      </c>
      <c r="D30" s="16" t="s">
        <v>224</v>
      </c>
      <c r="E30" s="17" t="s">
        <v>224</v>
      </c>
      <c r="F30" s="18" t="s">
        <v>224</v>
      </c>
      <c r="G30" s="18" t="s">
        <v>224</v>
      </c>
      <c r="H30" s="86" t="s">
        <v>224</v>
      </c>
      <c r="I30" s="86" t="s">
        <v>224</v>
      </c>
      <c r="J30" s="86" t="s">
        <v>224</v>
      </c>
      <c r="K30" s="86" t="s">
        <v>224</v>
      </c>
      <c r="L30" s="86" t="s">
        <v>224</v>
      </c>
      <c r="M30" s="86" t="s">
        <v>224</v>
      </c>
      <c r="N30" s="86" t="s">
        <v>224</v>
      </c>
      <c r="O30" s="86" t="s">
        <v>224</v>
      </c>
      <c r="P30" s="86" t="s">
        <v>224</v>
      </c>
      <c r="Q30" s="86" t="s">
        <v>224</v>
      </c>
      <c r="R30" s="86" t="s">
        <v>224</v>
      </c>
      <c r="S30" s="86" t="s">
        <v>224</v>
      </c>
      <c r="T30" s="86" t="s">
        <v>224</v>
      </c>
      <c r="U30" s="86" t="s">
        <v>224</v>
      </c>
      <c r="V30" s="87" t="s">
        <v>224</v>
      </c>
    </row>
    <row r="31" spans="1:22" s="39" customFormat="1" x14ac:dyDescent="0.25">
      <c r="A31" s="13" t="s">
        <v>32</v>
      </c>
      <c r="B31" s="14" t="s">
        <v>33</v>
      </c>
      <c r="C31" s="15" t="s">
        <v>17</v>
      </c>
      <c r="D31" s="16">
        <v>0</v>
      </c>
      <c r="E31" s="17">
        <v>0.57153516999999998</v>
      </c>
      <c r="F31" s="18">
        <v>12.18699981</v>
      </c>
      <c r="G31" s="18">
        <v>1.8459536000000005</v>
      </c>
      <c r="H31" s="86">
        <v>1.8844153591525419</v>
      </c>
      <c r="I31" s="86">
        <v>1.6895560000000001</v>
      </c>
      <c r="J31" s="86">
        <v>11.473911635593224</v>
      </c>
      <c r="K31" s="86">
        <v>6.5676191355931808</v>
      </c>
      <c r="L31" s="86">
        <v>1.9952827711864407</v>
      </c>
      <c r="M31" s="86">
        <v>1346.084421483192</v>
      </c>
      <c r="N31" s="86">
        <v>1346.084421483192</v>
      </c>
      <c r="O31" s="86">
        <v>33.045678000000002</v>
      </c>
      <c r="P31" s="86">
        <v>30.150072516666672</v>
      </c>
      <c r="Q31" s="86">
        <v>27.271159999999998</v>
      </c>
      <c r="R31" s="86">
        <v>10.814468710157167</v>
      </c>
      <c r="S31" s="86">
        <v>31.235618500000001</v>
      </c>
      <c r="T31" s="86">
        <v>29.864538597330771</v>
      </c>
      <c r="U31" s="86">
        <f t="shared" si="1"/>
        <v>1447.7400067187853</v>
      </c>
      <c r="V31" s="87">
        <f t="shared" si="1"/>
        <v>1432.2671110732786</v>
      </c>
    </row>
    <row r="32" spans="1:22" s="39" customFormat="1" x14ac:dyDescent="0.25">
      <c r="A32" s="13" t="s">
        <v>34</v>
      </c>
      <c r="B32" s="14" t="s">
        <v>35</v>
      </c>
      <c r="C32" s="15" t="s">
        <v>17</v>
      </c>
      <c r="D32" s="16">
        <v>0</v>
      </c>
      <c r="E32" s="17">
        <v>0</v>
      </c>
      <c r="F32" s="18">
        <v>1090.2332304400002</v>
      </c>
      <c r="G32" s="18">
        <v>2038.249301534395</v>
      </c>
      <c r="H32" s="86">
        <v>1911.0571416231901</v>
      </c>
      <c r="I32" s="86">
        <v>2187.4456638783277</v>
      </c>
      <c r="J32" s="86">
        <v>2055.5671938635728</v>
      </c>
      <c r="K32" s="86">
        <v>2288.0550983656399</v>
      </c>
      <c r="L32" s="86">
        <v>1962.9408134567971</v>
      </c>
      <c r="M32" s="86">
        <v>2316.9483888996037</v>
      </c>
      <c r="N32" s="86">
        <v>2316.9483888996037</v>
      </c>
      <c r="O32" s="86">
        <v>2419.0136507136785</v>
      </c>
      <c r="P32" s="86">
        <v>2527.5606182016654</v>
      </c>
      <c r="Q32" s="86">
        <v>3424.4592481415993</v>
      </c>
      <c r="R32" s="86">
        <v>2906.8733905792315</v>
      </c>
      <c r="S32" s="86">
        <v>3790.8168251258935</v>
      </c>
      <c r="T32" s="86">
        <v>3168.1158441256975</v>
      </c>
      <c r="U32" s="86">
        <f t="shared" si="1"/>
        <v>18464.988176659139</v>
      </c>
      <c r="V32" s="87">
        <f t="shared" si="1"/>
        <v>16849.063390749761</v>
      </c>
    </row>
    <row r="33" spans="1:22" s="39" customFormat="1" outlineLevel="1" x14ac:dyDescent="0.25">
      <c r="A33" s="13" t="s">
        <v>36</v>
      </c>
      <c r="B33" s="14" t="s">
        <v>37</v>
      </c>
      <c r="C33" s="15" t="s">
        <v>17</v>
      </c>
      <c r="D33" s="16" t="s">
        <v>224</v>
      </c>
      <c r="E33" s="17" t="s">
        <v>224</v>
      </c>
      <c r="F33" s="18" t="s">
        <v>224</v>
      </c>
      <c r="G33" s="18" t="s">
        <v>224</v>
      </c>
      <c r="H33" s="86" t="s">
        <v>224</v>
      </c>
      <c r="I33" s="86" t="s">
        <v>224</v>
      </c>
      <c r="J33" s="86" t="s">
        <v>224</v>
      </c>
      <c r="K33" s="86" t="s">
        <v>224</v>
      </c>
      <c r="L33" s="86" t="s">
        <v>224</v>
      </c>
      <c r="M33" s="86" t="s">
        <v>224</v>
      </c>
      <c r="N33" s="86" t="s">
        <v>224</v>
      </c>
      <c r="O33" s="86" t="s">
        <v>224</v>
      </c>
      <c r="P33" s="86" t="s">
        <v>224</v>
      </c>
      <c r="Q33" s="86" t="s">
        <v>224</v>
      </c>
      <c r="R33" s="86" t="s">
        <v>224</v>
      </c>
      <c r="S33" s="86" t="s">
        <v>224</v>
      </c>
      <c r="T33" s="86" t="s">
        <v>224</v>
      </c>
      <c r="U33" s="86" t="s">
        <v>224</v>
      </c>
      <c r="V33" s="87" t="s">
        <v>224</v>
      </c>
    </row>
    <row r="34" spans="1:22" s="39" customFormat="1" ht="31.5" outlineLevel="1" x14ac:dyDescent="0.25">
      <c r="A34" s="13" t="s">
        <v>38</v>
      </c>
      <c r="B34" s="37" t="s">
        <v>39</v>
      </c>
      <c r="C34" s="15" t="s">
        <v>17</v>
      </c>
      <c r="D34" s="16" t="s">
        <v>224</v>
      </c>
      <c r="E34" s="17" t="s">
        <v>224</v>
      </c>
      <c r="F34" s="18" t="s">
        <v>224</v>
      </c>
      <c r="G34" s="18" t="s">
        <v>224</v>
      </c>
      <c r="H34" s="86" t="s">
        <v>224</v>
      </c>
      <c r="I34" s="86" t="s">
        <v>224</v>
      </c>
      <c r="J34" s="86" t="s">
        <v>224</v>
      </c>
      <c r="K34" s="86" t="s">
        <v>224</v>
      </c>
      <c r="L34" s="86" t="s">
        <v>224</v>
      </c>
      <c r="M34" s="86" t="s">
        <v>224</v>
      </c>
      <c r="N34" s="86" t="s">
        <v>224</v>
      </c>
      <c r="O34" s="86" t="s">
        <v>224</v>
      </c>
      <c r="P34" s="86" t="s">
        <v>224</v>
      </c>
      <c r="Q34" s="86" t="s">
        <v>224</v>
      </c>
      <c r="R34" s="86" t="s">
        <v>224</v>
      </c>
      <c r="S34" s="86" t="s">
        <v>224</v>
      </c>
      <c r="T34" s="86" t="s">
        <v>224</v>
      </c>
      <c r="U34" s="86" t="s">
        <v>224</v>
      </c>
      <c r="V34" s="87" t="s">
        <v>224</v>
      </c>
    </row>
    <row r="35" spans="1:22" s="39" customFormat="1" outlineLevel="1" x14ac:dyDescent="0.25">
      <c r="A35" s="13" t="s">
        <v>40</v>
      </c>
      <c r="B35" s="22" t="s">
        <v>41</v>
      </c>
      <c r="C35" s="15" t="s">
        <v>17</v>
      </c>
      <c r="D35" s="16" t="s">
        <v>224</v>
      </c>
      <c r="E35" s="17" t="s">
        <v>224</v>
      </c>
      <c r="F35" s="18" t="s">
        <v>224</v>
      </c>
      <c r="G35" s="18" t="s">
        <v>224</v>
      </c>
      <c r="H35" s="86" t="s">
        <v>224</v>
      </c>
      <c r="I35" s="86" t="s">
        <v>224</v>
      </c>
      <c r="J35" s="86" t="s">
        <v>224</v>
      </c>
      <c r="K35" s="86" t="s">
        <v>224</v>
      </c>
      <c r="L35" s="86" t="s">
        <v>224</v>
      </c>
      <c r="M35" s="86" t="s">
        <v>224</v>
      </c>
      <c r="N35" s="86" t="s">
        <v>224</v>
      </c>
      <c r="O35" s="86" t="s">
        <v>224</v>
      </c>
      <c r="P35" s="86" t="s">
        <v>224</v>
      </c>
      <c r="Q35" s="86" t="s">
        <v>224</v>
      </c>
      <c r="R35" s="86" t="s">
        <v>224</v>
      </c>
      <c r="S35" s="86" t="s">
        <v>224</v>
      </c>
      <c r="T35" s="86" t="s">
        <v>224</v>
      </c>
      <c r="U35" s="86" t="s">
        <v>224</v>
      </c>
      <c r="V35" s="87" t="s">
        <v>224</v>
      </c>
    </row>
    <row r="36" spans="1:22" s="39" customFormat="1" outlineLevel="1" x14ac:dyDescent="0.25">
      <c r="A36" s="13" t="s">
        <v>42</v>
      </c>
      <c r="B36" s="22" t="s">
        <v>43</v>
      </c>
      <c r="C36" s="15" t="s">
        <v>17</v>
      </c>
      <c r="D36" s="16" t="s">
        <v>224</v>
      </c>
      <c r="E36" s="17" t="s">
        <v>224</v>
      </c>
      <c r="F36" s="18" t="s">
        <v>224</v>
      </c>
      <c r="G36" s="18" t="s">
        <v>224</v>
      </c>
      <c r="H36" s="86" t="s">
        <v>224</v>
      </c>
      <c r="I36" s="86" t="s">
        <v>224</v>
      </c>
      <c r="J36" s="86" t="s">
        <v>224</v>
      </c>
      <c r="K36" s="86" t="s">
        <v>224</v>
      </c>
      <c r="L36" s="86" t="s">
        <v>224</v>
      </c>
      <c r="M36" s="86" t="s">
        <v>224</v>
      </c>
      <c r="N36" s="86" t="s">
        <v>224</v>
      </c>
      <c r="O36" s="86" t="s">
        <v>224</v>
      </c>
      <c r="P36" s="86" t="s">
        <v>224</v>
      </c>
      <c r="Q36" s="86" t="s">
        <v>224</v>
      </c>
      <c r="R36" s="86" t="s">
        <v>224</v>
      </c>
      <c r="S36" s="86" t="s">
        <v>224</v>
      </c>
      <c r="T36" s="86" t="s">
        <v>224</v>
      </c>
      <c r="U36" s="86" t="s">
        <v>224</v>
      </c>
      <c r="V36" s="87" t="s">
        <v>224</v>
      </c>
    </row>
    <row r="37" spans="1:22" s="39" customFormat="1" x14ac:dyDescent="0.25">
      <c r="A37" s="13" t="s">
        <v>44</v>
      </c>
      <c r="B37" s="14" t="s">
        <v>45</v>
      </c>
      <c r="C37" s="15" t="s">
        <v>17</v>
      </c>
      <c r="D37" s="16">
        <v>0</v>
      </c>
      <c r="E37" s="17">
        <v>29.390400000000003</v>
      </c>
      <c r="F37" s="18">
        <v>27.948742630000002</v>
      </c>
      <c r="G37" s="18">
        <v>61.112574439673921</v>
      </c>
      <c r="H37" s="86">
        <v>28.261193076271191</v>
      </c>
      <c r="I37" s="86">
        <v>18.432036</v>
      </c>
      <c r="J37" s="86">
        <v>29.371388754237291</v>
      </c>
      <c r="K37" s="86">
        <v>41.030836915254241</v>
      </c>
      <c r="L37" s="86">
        <v>40.069415567796611</v>
      </c>
      <c r="M37" s="86">
        <v>40.437996616666673</v>
      </c>
      <c r="N37" s="86">
        <v>40.437996616666673</v>
      </c>
      <c r="O37" s="86">
        <v>41.033943982923731</v>
      </c>
      <c r="P37" s="86">
        <v>39.202818666666666</v>
      </c>
      <c r="Q37" s="86">
        <v>43.260493182069915</v>
      </c>
      <c r="R37" s="86">
        <v>43.515645954090836</v>
      </c>
      <c r="S37" s="86">
        <v>45.600119841173409</v>
      </c>
      <c r="T37" s="86">
        <v>94.083985356083573</v>
      </c>
      <c r="U37" s="86">
        <f t="shared" si="1"/>
        <v>290.9080009777619</v>
      </c>
      <c r="V37" s="87">
        <f t="shared" si="1"/>
        <v>314.94244399181287</v>
      </c>
    </row>
    <row r="38" spans="1:22" s="39" customFormat="1" ht="31.5" x14ac:dyDescent="0.25">
      <c r="A38" s="13" t="s">
        <v>46</v>
      </c>
      <c r="B38" s="19" t="s">
        <v>47</v>
      </c>
      <c r="C38" s="15" t="s">
        <v>17</v>
      </c>
      <c r="D38" s="16">
        <f>D44+D46+D47+D52</f>
        <v>665.69409559000007</v>
      </c>
      <c r="E38" s="86">
        <f>E44+E46+E47+E52</f>
        <v>2407.7341690100006</v>
      </c>
      <c r="F38" s="86">
        <f>F44+F46+F47+F52</f>
        <v>3983.6377007799992</v>
      </c>
      <c r="G38" s="86">
        <f>G44+G46+G47+G52</f>
        <v>5218.990664735974</v>
      </c>
      <c r="H38" s="86">
        <f>H44+H46+H47+H52</f>
        <v>4744.7480026100002</v>
      </c>
      <c r="I38" s="86">
        <v>5138.2283524562044</v>
      </c>
      <c r="J38" s="86">
        <f>J44+J46+J47+J52</f>
        <v>5349.53893121686</v>
      </c>
      <c r="K38" s="86">
        <v>5789.9479511618911</v>
      </c>
      <c r="L38" s="86">
        <f>L44+L46+L47+L52</f>
        <v>6022.5816850866313</v>
      </c>
      <c r="M38" s="86">
        <v>7134.9796068499982</v>
      </c>
      <c r="N38" s="86">
        <f>N44+N46+N47+N52</f>
        <v>7134.9796068499982</v>
      </c>
      <c r="O38" s="86">
        <v>7787.1741341467368</v>
      </c>
      <c r="P38" s="86">
        <f>P44+P46+P47+P52</f>
        <v>7171.0536361099994</v>
      </c>
      <c r="Q38" s="86">
        <v>7374.6313049245646</v>
      </c>
      <c r="R38" s="86">
        <f>R44+R46+R47+R52</f>
        <v>7354.5500620265639</v>
      </c>
      <c r="S38" s="86">
        <v>7588.6299875924478</v>
      </c>
      <c r="T38" s="86">
        <f>T44+T46+T47+T52</f>
        <v>7642.1736478191979</v>
      </c>
      <c r="U38" s="86">
        <f t="shared" si="1"/>
        <v>46032.582001867813</v>
      </c>
      <c r="V38" s="87">
        <f t="shared" si="1"/>
        <v>45419.625571719247</v>
      </c>
    </row>
    <row r="39" spans="1:22" s="39" customFormat="1" outlineLevel="1" x14ac:dyDescent="0.25">
      <c r="A39" s="13" t="s">
        <v>48</v>
      </c>
      <c r="B39" s="14" t="s">
        <v>19</v>
      </c>
      <c r="C39" s="15" t="s">
        <v>17</v>
      </c>
      <c r="D39" s="16" t="s">
        <v>224</v>
      </c>
      <c r="E39" s="86" t="s">
        <v>224</v>
      </c>
      <c r="F39" s="86" t="s">
        <v>224</v>
      </c>
      <c r="G39" s="86" t="s">
        <v>224</v>
      </c>
      <c r="H39" s="86" t="s">
        <v>224</v>
      </c>
      <c r="I39" s="86" t="s">
        <v>224</v>
      </c>
      <c r="J39" s="86" t="s">
        <v>224</v>
      </c>
      <c r="K39" s="86" t="s">
        <v>224</v>
      </c>
      <c r="L39" s="86" t="s">
        <v>224</v>
      </c>
      <c r="M39" s="86" t="s">
        <v>224</v>
      </c>
      <c r="N39" s="86" t="s">
        <v>224</v>
      </c>
      <c r="O39" s="86" t="s">
        <v>224</v>
      </c>
      <c r="P39" s="86" t="s">
        <v>224</v>
      </c>
      <c r="Q39" s="86" t="s">
        <v>224</v>
      </c>
      <c r="R39" s="86" t="s">
        <v>224</v>
      </c>
      <c r="S39" s="86" t="s">
        <v>224</v>
      </c>
      <c r="T39" s="86" t="s">
        <v>224</v>
      </c>
      <c r="U39" s="86" t="s">
        <v>224</v>
      </c>
      <c r="V39" s="87" t="s">
        <v>224</v>
      </c>
    </row>
    <row r="40" spans="1:22" s="39" customFormat="1" ht="31.5" outlineLevel="1" x14ac:dyDescent="0.25">
      <c r="A40" s="13" t="s">
        <v>49</v>
      </c>
      <c r="B40" s="21" t="s">
        <v>21</v>
      </c>
      <c r="C40" s="15" t="s">
        <v>17</v>
      </c>
      <c r="D40" s="16" t="s">
        <v>224</v>
      </c>
      <c r="E40" s="86" t="s">
        <v>224</v>
      </c>
      <c r="F40" s="86" t="s">
        <v>224</v>
      </c>
      <c r="G40" s="86" t="s">
        <v>224</v>
      </c>
      <c r="H40" s="86" t="s">
        <v>224</v>
      </c>
      <c r="I40" s="86" t="s">
        <v>224</v>
      </c>
      <c r="J40" s="86" t="s">
        <v>224</v>
      </c>
      <c r="K40" s="86" t="s">
        <v>224</v>
      </c>
      <c r="L40" s="86" t="s">
        <v>224</v>
      </c>
      <c r="M40" s="86" t="s">
        <v>224</v>
      </c>
      <c r="N40" s="86" t="s">
        <v>224</v>
      </c>
      <c r="O40" s="86" t="s">
        <v>224</v>
      </c>
      <c r="P40" s="86" t="s">
        <v>224</v>
      </c>
      <c r="Q40" s="86" t="s">
        <v>224</v>
      </c>
      <c r="R40" s="86" t="s">
        <v>224</v>
      </c>
      <c r="S40" s="86" t="s">
        <v>224</v>
      </c>
      <c r="T40" s="86" t="s">
        <v>224</v>
      </c>
      <c r="U40" s="86" t="s">
        <v>224</v>
      </c>
      <c r="V40" s="87" t="s">
        <v>224</v>
      </c>
    </row>
    <row r="41" spans="1:22" s="39" customFormat="1" ht="31.5" outlineLevel="1" x14ac:dyDescent="0.25">
      <c r="A41" s="13" t="s">
        <v>50</v>
      </c>
      <c r="B41" s="21" t="s">
        <v>23</v>
      </c>
      <c r="C41" s="15" t="s">
        <v>17</v>
      </c>
      <c r="D41" s="16" t="s">
        <v>224</v>
      </c>
      <c r="E41" s="86" t="s">
        <v>224</v>
      </c>
      <c r="F41" s="86" t="s">
        <v>224</v>
      </c>
      <c r="G41" s="86" t="s">
        <v>224</v>
      </c>
      <c r="H41" s="86" t="s">
        <v>224</v>
      </c>
      <c r="I41" s="86" t="s">
        <v>224</v>
      </c>
      <c r="J41" s="86" t="s">
        <v>224</v>
      </c>
      <c r="K41" s="86" t="s">
        <v>224</v>
      </c>
      <c r="L41" s="86" t="s">
        <v>224</v>
      </c>
      <c r="M41" s="86" t="s">
        <v>224</v>
      </c>
      <c r="N41" s="86" t="s">
        <v>224</v>
      </c>
      <c r="O41" s="86" t="s">
        <v>224</v>
      </c>
      <c r="P41" s="86" t="s">
        <v>224</v>
      </c>
      <c r="Q41" s="86" t="s">
        <v>224</v>
      </c>
      <c r="R41" s="86" t="s">
        <v>224</v>
      </c>
      <c r="S41" s="86" t="s">
        <v>224</v>
      </c>
      <c r="T41" s="86" t="s">
        <v>224</v>
      </c>
      <c r="U41" s="86" t="s">
        <v>224</v>
      </c>
      <c r="V41" s="87" t="s">
        <v>224</v>
      </c>
    </row>
    <row r="42" spans="1:22" s="39" customFormat="1" ht="31.5" outlineLevel="1" x14ac:dyDescent="0.25">
      <c r="A42" s="13" t="s">
        <v>51</v>
      </c>
      <c r="B42" s="21" t="s">
        <v>25</v>
      </c>
      <c r="C42" s="15" t="s">
        <v>17</v>
      </c>
      <c r="D42" s="16" t="s">
        <v>224</v>
      </c>
      <c r="E42" s="86" t="s">
        <v>224</v>
      </c>
      <c r="F42" s="86" t="s">
        <v>224</v>
      </c>
      <c r="G42" s="86" t="s">
        <v>224</v>
      </c>
      <c r="H42" s="86" t="s">
        <v>224</v>
      </c>
      <c r="I42" s="86" t="s">
        <v>224</v>
      </c>
      <c r="J42" s="86" t="s">
        <v>224</v>
      </c>
      <c r="K42" s="86" t="s">
        <v>224</v>
      </c>
      <c r="L42" s="86" t="s">
        <v>224</v>
      </c>
      <c r="M42" s="86" t="s">
        <v>224</v>
      </c>
      <c r="N42" s="86" t="s">
        <v>224</v>
      </c>
      <c r="O42" s="86" t="s">
        <v>224</v>
      </c>
      <c r="P42" s="86" t="s">
        <v>224</v>
      </c>
      <c r="Q42" s="86" t="s">
        <v>224</v>
      </c>
      <c r="R42" s="86" t="s">
        <v>224</v>
      </c>
      <c r="S42" s="86" t="s">
        <v>224</v>
      </c>
      <c r="T42" s="86" t="s">
        <v>224</v>
      </c>
      <c r="U42" s="86" t="s">
        <v>224</v>
      </c>
      <c r="V42" s="87" t="s">
        <v>224</v>
      </c>
    </row>
    <row r="43" spans="1:22" s="39" customFormat="1" outlineLevel="1" x14ac:dyDescent="0.25">
      <c r="A43" s="13" t="s">
        <v>52</v>
      </c>
      <c r="B43" s="14" t="s">
        <v>27</v>
      </c>
      <c r="C43" s="15" t="s">
        <v>17</v>
      </c>
      <c r="D43" s="16" t="s">
        <v>224</v>
      </c>
      <c r="E43" s="86" t="s">
        <v>224</v>
      </c>
      <c r="F43" s="86" t="s">
        <v>224</v>
      </c>
      <c r="G43" s="86" t="s">
        <v>224</v>
      </c>
      <c r="H43" s="86" t="s">
        <v>224</v>
      </c>
      <c r="I43" s="86" t="s">
        <v>224</v>
      </c>
      <c r="J43" s="86" t="s">
        <v>224</v>
      </c>
      <c r="K43" s="86" t="s">
        <v>224</v>
      </c>
      <c r="L43" s="86" t="s">
        <v>224</v>
      </c>
      <c r="M43" s="86" t="s">
        <v>224</v>
      </c>
      <c r="N43" s="86" t="s">
        <v>224</v>
      </c>
      <c r="O43" s="86" t="s">
        <v>224</v>
      </c>
      <c r="P43" s="86" t="s">
        <v>224</v>
      </c>
      <c r="Q43" s="86" t="s">
        <v>224</v>
      </c>
      <c r="R43" s="86" t="s">
        <v>224</v>
      </c>
      <c r="S43" s="86" t="s">
        <v>224</v>
      </c>
      <c r="T43" s="86" t="s">
        <v>224</v>
      </c>
      <c r="U43" s="86" t="s">
        <v>224</v>
      </c>
      <c r="V43" s="87" t="s">
        <v>224</v>
      </c>
    </row>
    <row r="44" spans="1:22" s="39" customFormat="1" x14ac:dyDescent="0.25">
      <c r="A44" s="13" t="s">
        <v>53</v>
      </c>
      <c r="B44" s="14" t="s">
        <v>29</v>
      </c>
      <c r="C44" s="15" t="s">
        <v>17</v>
      </c>
      <c r="D44" s="16">
        <v>665.69409559000007</v>
      </c>
      <c r="E44" s="86">
        <v>2379.5441660400006</v>
      </c>
      <c r="F44" s="86">
        <v>2763.7450454469131</v>
      </c>
      <c r="G44" s="86">
        <v>3055.5917358471506</v>
      </c>
      <c r="H44" s="86">
        <v>2820.6793553896832</v>
      </c>
      <c r="I44" s="86">
        <v>3015.39671004207</v>
      </c>
      <c r="J44" s="86">
        <v>3219.4442851284998</v>
      </c>
      <c r="K44" s="86">
        <v>3580.5076479587401</v>
      </c>
      <c r="L44" s="86">
        <v>3735.0538766420004</v>
      </c>
      <c r="M44" s="86">
        <v>3997.6799928284554</v>
      </c>
      <c r="N44" s="86">
        <v>3997.6799928284554</v>
      </c>
      <c r="O44" s="86">
        <v>4985.0072200095665</v>
      </c>
      <c r="P44" s="86">
        <v>4144.2866409128128</v>
      </c>
      <c r="Q44" s="86">
        <v>3899.1954251308957</v>
      </c>
      <c r="R44" s="86">
        <v>3880.8640177439747</v>
      </c>
      <c r="S44" s="86">
        <v>3797.1670929685633</v>
      </c>
      <c r="T44" s="86">
        <v>3857.5197754441178</v>
      </c>
      <c r="U44" s="86">
        <f t="shared" si="1"/>
        <v>26330.545824785444</v>
      </c>
      <c r="V44" s="87">
        <f t="shared" si="1"/>
        <v>25655.527944089547</v>
      </c>
    </row>
    <row r="45" spans="1:22" s="39" customFormat="1" outlineLevel="1" x14ac:dyDescent="0.25">
      <c r="A45" s="13" t="s">
        <v>54</v>
      </c>
      <c r="B45" s="14" t="s">
        <v>31</v>
      </c>
      <c r="C45" s="15" t="s">
        <v>17</v>
      </c>
      <c r="D45" s="16" t="s">
        <v>224</v>
      </c>
      <c r="E45" s="86" t="s">
        <v>224</v>
      </c>
      <c r="F45" s="86" t="s">
        <v>224</v>
      </c>
      <c r="G45" s="86" t="s">
        <v>224</v>
      </c>
      <c r="H45" s="86" t="s">
        <v>224</v>
      </c>
      <c r="I45" s="86" t="s">
        <v>224</v>
      </c>
      <c r="J45" s="86" t="s">
        <v>224</v>
      </c>
      <c r="K45" s="86" t="s">
        <v>224</v>
      </c>
      <c r="L45" s="86" t="s">
        <v>224</v>
      </c>
      <c r="M45" s="86" t="s">
        <v>224</v>
      </c>
      <c r="N45" s="86" t="s">
        <v>224</v>
      </c>
      <c r="O45" s="86" t="s">
        <v>224</v>
      </c>
      <c r="P45" s="86" t="s">
        <v>224</v>
      </c>
      <c r="Q45" s="86" t="s">
        <v>224</v>
      </c>
      <c r="R45" s="86" t="s">
        <v>224</v>
      </c>
      <c r="S45" s="86" t="s">
        <v>224</v>
      </c>
      <c r="T45" s="86" t="s">
        <v>224</v>
      </c>
      <c r="U45" s="86" t="s">
        <v>224</v>
      </c>
      <c r="V45" s="87" t="s">
        <v>224</v>
      </c>
    </row>
    <row r="46" spans="1:22" s="39" customFormat="1" x14ac:dyDescent="0.25">
      <c r="A46" s="13" t="s">
        <v>55</v>
      </c>
      <c r="B46" s="14" t="s">
        <v>33</v>
      </c>
      <c r="C46" s="15" t="s">
        <v>17</v>
      </c>
      <c r="D46" s="16">
        <v>0</v>
      </c>
      <c r="E46" s="86">
        <v>0.57200299999999993</v>
      </c>
      <c r="F46" s="86">
        <v>12.186999810000001</v>
      </c>
      <c r="G46" s="86">
        <v>0.55294819767999992</v>
      </c>
      <c r="H46" s="86">
        <v>2.722</v>
      </c>
      <c r="I46" s="86">
        <v>0.50609990688792483</v>
      </c>
      <c r="J46" s="86">
        <v>14.097</v>
      </c>
      <c r="K46" s="86">
        <v>0.60761601953783784</v>
      </c>
      <c r="L46" s="86">
        <v>6.2030000000000003</v>
      </c>
      <c r="M46" s="86">
        <v>482.79399999999998</v>
      </c>
      <c r="N46" s="86">
        <v>482.79399999999998</v>
      </c>
      <c r="O46" s="86">
        <v>9.8987038954899074</v>
      </c>
      <c r="P46" s="86">
        <v>43.560749735999998</v>
      </c>
      <c r="Q46" s="86">
        <v>8.16896956166336</v>
      </c>
      <c r="R46" s="86">
        <v>3.2394319023772629</v>
      </c>
      <c r="S46" s="86">
        <v>9.3565076354005079</v>
      </c>
      <c r="T46" s="86">
        <v>8.9458060007244153</v>
      </c>
      <c r="U46" s="86">
        <f t="shared" si="1"/>
        <v>511.88484521665953</v>
      </c>
      <c r="V46" s="87">
        <f t="shared" si="1"/>
        <v>561.56198763910163</v>
      </c>
    </row>
    <row r="47" spans="1:22" s="39" customFormat="1" x14ac:dyDescent="0.25">
      <c r="A47" s="13" t="s">
        <v>56</v>
      </c>
      <c r="B47" s="14" t="s">
        <v>35</v>
      </c>
      <c r="C47" s="15" t="s">
        <v>17</v>
      </c>
      <c r="D47" s="16">
        <v>0</v>
      </c>
      <c r="E47" s="86">
        <v>0</v>
      </c>
      <c r="F47" s="86">
        <v>1181.8286555230861</v>
      </c>
      <c r="G47" s="86">
        <v>2103.3920013090833</v>
      </c>
      <c r="H47" s="86">
        <v>1897.3256472203173</v>
      </c>
      <c r="I47" s="86">
        <v>2104.8214617110566</v>
      </c>
      <c r="J47" s="86">
        <v>2091.03564608836</v>
      </c>
      <c r="K47" s="86">
        <v>2173.9408500683053</v>
      </c>
      <c r="L47" s="86">
        <v>2247.2738084446305</v>
      </c>
      <c r="M47" s="86">
        <v>2620.1416140215438</v>
      </c>
      <c r="N47" s="86">
        <v>2620.1416140215438</v>
      </c>
      <c r="O47" s="86">
        <v>2757.385418171265</v>
      </c>
      <c r="P47" s="86">
        <v>2949.8972454611862</v>
      </c>
      <c r="Q47" s="86">
        <v>3430.4913375704614</v>
      </c>
      <c r="R47" s="86">
        <v>3443.8484112387096</v>
      </c>
      <c r="S47" s="86">
        <v>3743.3419070382365</v>
      </c>
      <c r="T47" s="86">
        <v>3740.674003701195</v>
      </c>
      <c r="U47" s="86">
        <f t="shared" si="1"/>
        <v>18933.514589889954</v>
      </c>
      <c r="V47" s="87">
        <f t="shared" si="1"/>
        <v>18990.196376175943</v>
      </c>
    </row>
    <row r="48" spans="1:22" s="39" customFormat="1" outlineLevel="1" x14ac:dyDescent="0.25">
      <c r="A48" s="13" t="s">
        <v>57</v>
      </c>
      <c r="B48" s="14" t="s">
        <v>37</v>
      </c>
      <c r="C48" s="15" t="s">
        <v>17</v>
      </c>
      <c r="D48" s="16" t="s">
        <v>224</v>
      </c>
      <c r="E48" s="86" t="s">
        <v>224</v>
      </c>
      <c r="F48" s="86" t="s">
        <v>224</v>
      </c>
      <c r="G48" s="86" t="s">
        <v>224</v>
      </c>
      <c r="H48" s="86" t="s">
        <v>224</v>
      </c>
      <c r="I48" s="86" t="s">
        <v>224</v>
      </c>
      <c r="J48" s="86" t="s">
        <v>224</v>
      </c>
      <c r="K48" s="86" t="s">
        <v>224</v>
      </c>
      <c r="L48" s="86" t="s">
        <v>224</v>
      </c>
      <c r="M48" s="86" t="s">
        <v>224</v>
      </c>
      <c r="N48" s="86" t="s">
        <v>224</v>
      </c>
      <c r="O48" s="86" t="s">
        <v>224</v>
      </c>
      <c r="P48" s="86" t="s">
        <v>224</v>
      </c>
      <c r="Q48" s="86" t="s">
        <v>224</v>
      </c>
      <c r="R48" s="86" t="s">
        <v>224</v>
      </c>
      <c r="S48" s="86" t="s">
        <v>224</v>
      </c>
      <c r="T48" s="86" t="s">
        <v>224</v>
      </c>
      <c r="U48" s="86" t="s">
        <v>224</v>
      </c>
      <c r="V48" s="87" t="s">
        <v>224</v>
      </c>
    </row>
    <row r="49" spans="1:22" s="39" customFormat="1" ht="31.5" outlineLevel="1" x14ac:dyDescent="0.25">
      <c r="A49" s="13" t="s">
        <v>58</v>
      </c>
      <c r="B49" s="37" t="s">
        <v>39</v>
      </c>
      <c r="C49" s="15" t="s">
        <v>17</v>
      </c>
      <c r="D49" s="16" t="s">
        <v>224</v>
      </c>
      <c r="E49" s="86" t="s">
        <v>224</v>
      </c>
      <c r="F49" s="86" t="s">
        <v>224</v>
      </c>
      <c r="G49" s="86" t="s">
        <v>224</v>
      </c>
      <c r="H49" s="86" t="s">
        <v>224</v>
      </c>
      <c r="I49" s="86" t="s">
        <v>224</v>
      </c>
      <c r="J49" s="86" t="s">
        <v>224</v>
      </c>
      <c r="K49" s="86" t="s">
        <v>224</v>
      </c>
      <c r="L49" s="86" t="s">
        <v>224</v>
      </c>
      <c r="M49" s="86" t="s">
        <v>224</v>
      </c>
      <c r="N49" s="86" t="s">
        <v>224</v>
      </c>
      <c r="O49" s="86" t="s">
        <v>224</v>
      </c>
      <c r="P49" s="86" t="s">
        <v>224</v>
      </c>
      <c r="Q49" s="86" t="s">
        <v>224</v>
      </c>
      <c r="R49" s="86" t="s">
        <v>224</v>
      </c>
      <c r="S49" s="86" t="s">
        <v>224</v>
      </c>
      <c r="T49" s="86" t="s">
        <v>224</v>
      </c>
      <c r="U49" s="86" t="s">
        <v>224</v>
      </c>
      <c r="V49" s="87" t="s">
        <v>224</v>
      </c>
    </row>
    <row r="50" spans="1:22" s="39" customFormat="1" outlineLevel="1" x14ac:dyDescent="0.25">
      <c r="A50" s="13" t="s">
        <v>59</v>
      </c>
      <c r="B50" s="21" t="s">
        <v>41</v>
      </c>
      <c r="C50" s="15" t="s">
        <v>17</v>
      </c>
      <c r="D50" s="16" t="s">
        <v>224</v>
      </c>
      <c r="E50" s="86" t="s">
        <v>224</v>
      </c>
      <c r="F50" s="86" t="s">
        <v>224</v>
      </c>
      <c r="G50" s="86" t="s">
        <v>224</v>
      </c>
      <c r="H50" s="86" t="s">
        <v>224</v>
      </c>
      <c r="I50" s="86" t="s">
        <v>224</v>
      </c>
      <c r="J50" s="86" t="s">
        <v>224</v>
      </c>
      <c r="K50" s="86" t="s">
        <v>224</v>
      </c>
      <c r="L50" s="86" t="s">
        <v>224</v>
      </c>
      <c r="M50" s="86" t="s">
        <v>224</v>
      </c>
      <c r="N50" s="86" t="s">
        <v>224</v>
      </c>
      <c r="O50" s="86" t="s">
        <v>224</v>
      </c>
      <c r="P50" s="86" t="s">
        <v>224</v>
      </c>
      <c r="Q50" s="86" t="s">
        <v>224</v>
      </c>
      <c r="R50" s="86" t="s">
        <v>224</v>
      </c>
      <c r="S50" s="86" t="s">
        <v>224</v>
      </c>
      <c r="T50" s="86" t="s">
        <v>224</v>
      </c>
      <c r="U50" s="86" t="s">
        <v>224</v>
      </c>
      <c r="V50" s="87" t="s">
        <v>224</v>
      </c>
    </row>
    <row r="51" spans="1:22" s="39" customFormat="1" outlineLevel="1" x14ac:dyDescent="0.25">
      <c r="A51" s="13" t="s">
        <v>60</v>
      </c>
      <c r="B51" s="21" t="s">
        <v>43</v>
      </c>
      <c r="C51" s="15" t="s">
        <v>17</v>
      </c>
      <c r="D51" s="16" t="s">
        <v>224</v>
      </c>
      <c r="E51" s="86" t="s">
        <v>224</v>
      </c>
      <c r="F51" s="86" t="s">
        <v>224</v>
      </c>
      <c r="G51" s="86" t="s">
        <v>224</v>
      </c>
      <c r="H51" s="86" t="s">
        <v>224</v>
      </c>
      <c r="I51" s="86" t="s">
        <v>224</v>
      </c>
      <c r="J51" s="86" t="s">
        <v>224</v>
      </c>
      <c r="K51" s="86" t="s">
        <v>224</v>
      </c>
      <c r="L51" s="86" t="s">
        <v>224</v>
      </c>
      <c r="M51" s="86" t="s">
        <v>224</v>
      </c>
      <c r="N51" s="86" t="s">
        <v>224</v>
      </c>
      <c r="O51" s="86" t="s">
        <v>224</v>
      </c>
      <c r="P51" s="86" t="s">
        <v>224</v>
      </c>
      <c r="Q51" s="86" t="s">
        <v>224</v>
      </c>
      <c r="R51" s="86" t="s">
        <v>224</v>
      </c>
      <c r="S51" s="86" t="s">
        <v>224</v>
      </c>
      <c r="T51" s="86" t="s">
        <v>224</v>
      </c>
      <c r="U51" s="86" t="s">
        <v>224</v>
      </c>
      <c r="V51" s="87" t="s">
        <v>224</v>
      </c>
    </row>
    <row r="52" spans="1:22" s="39" customFormat="1" x14ac:dyDescent="0.25">
      <c r="A52" s="13" t="s">
        <v>61</v>
      </c>
      <c r="B52" s="14" t="s">
        <v>45</v>
      </c>
      <c r="C52" s="15" t="s">
        <v>17</v>
      </c>
      <c r="D52" s="16">
        <v>0</v>
      </c>
      <c r="E52" s="86">
        <v>27.617999969999996</v>
      </c>
      <c r="F52" s="86">
        <v>25.876999999999999</v>
      </c>
      <c r="G52" s="86">
        <v>59.453979382059202</v>
      </c>
      <c r="H52" s="86">
        <v>24.021000000000001</v>
      </c>
      <c r="I52" s="86">
        <v>17.504080796190223</v>
      </c>
      <c r="J52" s="86">
        <v>24.962</v>
      </c>
      <c r="K52" s="86">
        <v>34.891837115307332</v>
      </c>
      <c r="L52" s="86">
        <v>34.051000000000002</v>
      </c>
      <c r="M52" s="86">
        <v>34.363999999999997</v>
      </c>
      <c r="N52" s="86">
        <v>34.363999999999997</v>
      </c>
      <c r="O52" s="86">
        <v>34.88279207041483</v>
      </c>
      <c r="P52" s="86">
        <v>33.308999999999997</v>
      </c>
      <c r="Q52" s="86">
        <v>36.775572661544125</v>
      </c>
      <c r="R52" s="86">
        <v>26.59820114150277</v>
      </c>
      <c r="S52" s="86">
        <v>38.764479950248074</v>
      </c>
      <c r="T52" s="86">
        <v>35.034062673160648</v>
      </c>
      <c r="U52" s="86">
        <f t="shared" si="1"/>
        <v>256.63674197576381</v>
      </c>
      <c r="V52" s="87">
        <f t="shared" si="1"/>
        <v>212.33926381466341</v>
      </c>
    </row>
    <row r="53" spans="1:22" s="39" customFormat="1" x14ac:dyDescent="0.25">
      <c r="A53" s="13" t="s">
        <v>62</v>
      </c>
      <c r="B53" s="20" t="s">
        <v>63</v>
      </c>
      <c r="C53" s="15" t="s">
        <v>17</v>
      </c>
      <c r="D53" s="16">
        <v>386.12020153999993</v>
      </c>
      <c r="E53" s="86">
        <v>972.75171872999999</v>
      </c>
      <c r="F53" s="86">
        <v>2207.7230965270005</v>
      </c>
      <c r="G53" s="86">
        <v>2953.3666341785884</v>
      </c>
      <c r="H53" s="86">
        <v>2750.7493567300003</v>
      </c>
      <c r="I53" s="86">
        <v>2984.3447493246158</v>
      </c>
      <c r="J53" s="86">
        <f>J55+J60</f>
        <v>3107.4122413700002</v>
      </c>
      <c r="K53" s="86">
        <v>3225.6253124278155</v>
      </c>
      <c r="L53" s="86">
        <f>L55+L60</f>
        <v>3454.2119576366299</v>
      </c>
      <c r="M53" s="86">
        <v>3921.3274499499998</v>
      </c>
      <c r="N53" s="86">
        <f>N55+N60</f>
        <v>3921.3274499499998</v>
      </c>
      <c r="O53" s="86">
        <v>4759.9601989335551</v>
      </c>
      <c r="P53" s="86">
        <f>P55+P60</f>
        <v>4358.7622953999999</v>
      </c>
      <c r="Q53" s="86">
        <v>4325.271877282591</v>
      </c>
      <c r="R53" s="86">
        <f>R55+R60</f>
        <v>4324.2142646712127</v>
      </c>
      <c r="S53" s="86">
        <v>4499.0391838561864</v>
      </c>
      <c r="T53" s="86">
        <f>T55+T60</f>
        <v>4327.5082956586211</v>
      </c>
      <c r="U53" s="86">
        <f t="shared" si="1"/>
        <v>26668.935405953351</v>
      </c>
      <c r="V53" s="87">
        <f t="shared" si="1"/>
        <v>26244.185861416467</v>
      </c>
    </row>
    <row r="54" spans="1:22" s="39" customFormat="1" x14ac:dyDescent="0.25">
      <c r="A54" s="13" t="s">
        <v>49</v>
      </c>
      <c r="B54" s="21" t="s">
        <v>64</v>
      </c>
      <c r="C54" s="15" t="s">
        <v>17</v>
      </c>
      <c r="D54" s="16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86">
        <v>0</v>
      </c>
      <c r="S54" s="86">
        <v>0</v>
      </c>
      <c r="T54" s="86">
        <v>0</v>
      </c>
      <c r="U54" s="86">
        <f t="shared" si="1"/>
        <v>0</v>
      </c>
      <c r="V54" s="87">
        <f t="shared" si="1"/>
        <v>0</v>
      </c>
    </row>
    <row r="55" spans="1:22" s="39" customFormat="1" x14ac:dyDescent="0.25">
      <c r="A55" s="13" t="s">
        <v>50</v>
      </c>
      <c r="B55" s="22" t="s">
        <v>65</v>
      </c>
      <c r="C55" s="15" t="s">
        <v>17</v>
      </c>
      <c r="D55" s="16">
        <v>357.19349199999999</v>
      </c>
      <c r="E55" s="86">
        <v>853.01705068999991</v>
      </c>
      <c r="F55" s="86">
        <v>2102.5291714599994</v>
      </c>
      <c r="G55" s="86">
        <v>2800.7486541785879</v>
      </c>
      <c r="H55" s="86">
        <v>2635.6933043500003</v>
      </c>
      <c r="I55" s="86">
        <v>2799.7012340296869</v>
      </c>
      <c r="J55" s="86">
        <f>J56</f>
        <v>2932.08464168</v>
      </c>
      <c r="K55" s="86">
        <v>3044.8463768022975</v>
      </c>
      <c r="L55" s="86">
        <f>L56</f>
        <v>3282.8886419966298</v>
      </c>
      <c r="M55" s="86">
        <v>3727.2890396599996</v>
      </c>
      <c r="N55" s="86">
        <f>N56</f>
        <v>3727.2890396599996</v>
      </c>
      <c r="O55" s="86">
        <v>3852.6587600570501</v>
      </c>
      <c r="P55" s="86">
        <f>P56</f>
        <v>4045.8038374399998</v>
      </c>
      <c r="Q55" s="86">
        <v>3984.4066572913634</v>
      </c>
      <c r="R55" s="86">
        <f>R56</f>
        <v>3997.3015884979168</v>
      </c>
      <c r="S55" s="86">
        <v>4152.3899520829491</v>
      </c>
      <c r="T55" s="86">
        <f>T56</f>
        <v>4091.7362693664058</v>
      </c>
      <c r="U55" s="86">
        <f t="shared" si="1"/>
        <v>24362.04067410194</v>
      </c>
      <c r="V55" s="87">
        <f t="shared" si="1"/>
        <v>24712.797322990955</v>
      </c>
    </row>
    <row r="56" spans="1:22" s="39" customFormat="1" x14ac:dyDescent="0.25">
      <c r="A56" s="13" t="s">
        <v>66</v>
      </c>
      <c r="B56" s="23" t="s">
        <v>67</v>
      </c>
      <c r="C56" s="15" t="s">
        <v>17</v>
      </c>
      <c r="D56" s="16">
        <v>357.19349199999999</v>
      </c>
      <c r="E56" s="86">
        <v>853.01705068999991</v>
      </c>
      <c r="F56" s="86">
        <v>2102.5291714599994</v>
      </c>
      <c r="G56" s="86">
        <v>2800.7486541785879</v>
      </c>
      <c r="H56" s="86">
        <v>2635.6933043500003</v>
      </c>
      <c r="I56" s="86">
        <v>2799.7012340296869</v>
      </c>
      <c r="J56" s="86">
        <f>J57+J58</f>
        <v>2932.08464168</v>
      </c>
      <c r="K56" s="86">
        <v>3044.8463768022975</v>
      </c>
      <c r="L56" s="86">
        <f>L57+L58</f>
        <v>3282.8886419966298</v>
      </c>
      <c r="M56" s="86">
        <v>3727.2890396599996</v>
      </c>
      <c r="N56" s="86">
        <f>N57+N58</f>
        <v>3727.2890396599996</v>
      </c>
      <c r="O56" s="86">
        <v>3852.6587600570501</v>
      </c>
      <c r="P56" s="86">
        <f>P57+P58</f>
        <v>4045.8038374399998</v>
      </c>
      <c r="Q56" s="86">
        <v>3984.4066572913634</v>
      </c>
      <c r="R56" s="86">
        <f>R57+R58</f>
        <v>3997.3015884979168</v>
      </c>
      <c r="S56" s="86">
        <v>4152.3899520829491</v>
      </c>
      <c r="T56" s="86">
        <f>T57+T58</f>
        <v>4091.7362693664058</v>
      </c>
      <c r="U56" s="86">
        <f t="shared" si="1"/>
        <v>24362.04067410194</v>
      </c>
      <c r="V56" s="87">
        <f t="shared" si="1"/>
        <v>24712.797322990955</v>
      </c>
    </row>
    <row r="57" spans="1:22" s="39" customFormat="1" ht="31.5" x14ac:dyDescent="0.25">
      <c r="A57" s="13" t="s">
        <v>68</v>
      </c>
      <c r="B57" s="24" t="s">
        <v>69</v>
      </c>
      <c r="C57" s="15" t="s">
        <v>17</v>
      </c>
      <c r="D57" s="16">
        <v>357.19349199999999</v>
      </c>
      <c r="E57" s="86">
        <v>853.01705068999991</v>
      </c>
      <c r="F57" s="86">
        <v>1079.1231274669133</v>
      </c>
      <c r="G57" s="86">
        <v>960.90110862529787</v>
      </c>
      <c r="H57" s="86">
        <v>1009.0263708539201</v>
      </c>
      <c r="I57" s="86">
        <v>1053.2361530727851</v>
      </c>
      <c r="J57" s="86">
        <v>1205.37301396164</v>
      </c>
      <c r="K57" s="86">
        <v>1287.4629105591907</v>
      </c>
      <c r="L57" s="86">
        <v>1406.3475531927097</v>
      </c>
      <c r="M57" s="86">
        <v>1575.650404497</v>
      </c>
      <c r="N57" s="86">
        <v>1575.650404497</v>
      </c>
      <c r="O57" s="86">
        <v>1625.5944413970979</v>
      </c>
      <c r="P57" s="86">
        <v>1577.54247287</v>
      </c>
      <c r="Q57" s="86">
        <v>1144.6728245237402</v>
      </c>
      <c r="R57" s="86">
        <v>1293.8282199999996</v>
      </c>
      <c r="S57" s="86">
        <v>998.04400613313442</v>
      </c>
      <c r="T57" s="86">
        <v>1025.9786082409</v>
      </c>
      <c r="U57" s="86">
        <f t="shared" si="1"/>
        <v>8645.5618488082455</v>
      </c>
      <c r="V57" s="87">
        <f t="shared" si="1"/>
        <v>9093.7466436161703</v>
      </c>
    </row>
    <row r="58" spans="1:22" s="39" customFormat="1" x14ac:dyDescent="0.25">
      <c r="A58" s="13" t="s">
        <v>70</v>
      </c>
      <c r="B58" s="24" t="s">
        <v>71</v>
      </c>
      <c r="C58" s="15" t="s">
        <v>17</v>
      </c>
      <c r="D58" s="16">
        <v>0</v>
      </c>
      <c r="E58" s="86">
        <v>0</v>
      </c>
      <c r="F58" s="86">
        <v>1023.4060439930862</v>
      </c>
      <c r="G58" s="86">
        <v>1839.84754555329</v>
      </c>
      <c r="H58" s="86">
        <v>1626.6669334960802</v>
      </c>
      <c r="I58" s="86">
        <v>1746.4650809569018</v>
      </c>
      <c r="J58" s="86">
        <v>1726.71162771836</v>
      </c>
      <c r="K58" s="86">
        <v>1757.3834662431068</v>
      </c>
      <c r="L58" s="86">
        <v>1876.54108880392</v>
      </c>
      <c r="M58" s="86">
        <v>2151.6386351629999</v>
      </c>
      <c r="N58" s="86">
        <v>2151.6386351629999</v>
      </c>
      <c r="O58" s="86">
        <v>2227.0643186599523</v>
      </c>
      <c r="P58" s="86">
        <v>2468.2613645699998</v>
      </c>
      <c r="Q58" s="86">
        <v>2839.7338327676234</v>
      </c>
      <c r="R58" s="86">
        <v>2703.4733684979174</v>
      </c>
      <c r="S58" s="86">
        <v>3154.3459459498144</v>
      </c>
      <c r="T58" s="86">
        <v>3065.7576611255058</v>
      </c>
      <c r="U58" s="86">
        <f t="shared" si="1"/>
        <v>15716.478825293689</v>
      </c>
      <c r="V58" s="87">
        <f t="shared" si="1"/>
        <v>15619.050679374785</v>
      </c>
    </row>
    <row r="59" spans="1:22" s="39" customFormat="1" outlineLevel="1" x14ac:dyDescent="0.25">
      <c r="A59" s="13" t="s">
        <v>72</v>
      </c>
      <c r="B59" s="23" t="s">
        <v>73</v>
      </c>
      <c r="C59" s="15" t="s">
        <v>17</v>
      </c>
      <c r="D59" s="16" t="s">
        <v>224</v>
      </c>
      <c r="E59" s="86" t="s">
        <v>224</v>
      </c>
      <c r="F59" s="86" t="s">
        <v>224</v>
      </c>
      <c r="G59" s="86" t="s">
        <v>224</v>
      </c>
      <c r="H59" s="86" t="s">
        <v>224</v>
      </c>
      <c r="I59" s="86" t="s">
        <v>224</v>
      </c>
      <c r="J59" s="86" t="s">
        <v>224</v>
      </c>
      <c r="K59" s="86" t="s">
        <v>224</v>
      </c>
      <c r="L59" s="86" t="s">
        <v>224</v>
      </c>
      <c r="M59" s="86" t="s">
        <v>224</v>
      </c>
      <c r="N59" s="86" t="s">
        <v>224</v>
      </c>
      <c r="O59" s="86" t="s">
        <v>224</v>
      </c>
      <c r="P59" s="86" t="s">
        <v>224</v>
      </c>
      <c r="Q59" s="86" t="s">
        <v>224</v>
      </c>
      <c r="R59" s="86" t="s">
        <v>224</v>
      </c>
      <c r="S59" s="86" t="s">
        <v>224</v>
      </c>
      <c r="T59" s="86" t="s">
        <v>224</v>
      </c>
      <c r="U59" s="86" t="s">
        <v>224</v>
      </c>
      <c r="V59" s="87" t="s">
        <v>224</v>
      </c>
    </row>
    <row r="60" spans="1:22" s="39" customFormat="1" x14ac:dyDescent="0.25">
      <c r="A60" s="13" t="s">
        <v>51</v>
      </c>
      <c r="B60" s="22" t="s">
        <v>74</v>
      </c>
      <c r="C60" s="15" t="s">
        <v>17</v>
      </c>
      <c r="D60" s="16">
        <v>28.926709539999944</v>
      </c>
      <c r="E60" s="86">
        <v>119.73466804</v>
      </c>
      <c r="F60" s="86">
        <v>105.19392516700066</v>
      </c>
      <c r="G60" s="86">
        <v>152.61798000000022</v>
      </c>
      <c r="H60" s="86">
        <v>115.05605237999998</v>
      </c>
      <c r="I60" s="86">
        <v>168.54607999742896</v>
      </c>
      <c r="J60" s="86">
        <v>175.32759969000003</v>
      </c>
      <c r="K60" s="86">
        <v>180.77893562551802</v>
      </c>
      <c r="L60" s="86">
        <v>171.32331563999998</v>
      </c>
      <c r="M60" s="86">
        <v>194.03841029000003</v>
      </c>
      <c r="N60" s="86">
        <v>194.03841029000003</v>
      </c>
      <c r="O60" s="86">
        <v>907.30143887650456</v>
      </c>
      <c r="P60" s="86">
        <v>312.95845796000003</v>
      </c>
      <c r="Q60" s="86">
        <v>340.86521999122755</v>
      </c>
      <c r="R60" s="86">
        <v>326.91267617329572</v>
      </c>
      <c r="S60" s="86">
        <v>346.64923177323715</v>
      </c>
      <c r="T60" s="86">
        <v>235.77202629221554</v>
      </c>
      <c r="U60" s="86">
        <f t="shared" si="1"/>
        <v>2290.7972965539166</v>
      </c>
      <c r="V60" s="87">
        <f t="shared" si="1"/>
        <v>1531.3885384255113</v>
      </c>
    </row>
    <row r="61" spans="1:22" s="39" customFormat="1" x14ac:dyDescent="0.25">
      <c r="A61" s="13" t="s">
        <v>75</v>
      </c>
      <c r="B61" s="22" t="s">
        <v>76</v>
      </c>
      <c r="C61" s="15" t="s">
        <v>17</v>
      </c>
      <c r="D61" s="16">
        <f>D53-D54-D55-D60</f>
        <v>0</v>
      </c>
      <c r="E61" s="86">
        <f>E53-E54-E55-E60</f>
        <v>0</v>
      </c>
      <c r="F61" s="86">
        <f>F53-F54-F55-F60</f>
        <v>-9.9999510894122068E-8</v>
      </c>
      <c r="G61" s="86">
        <f>G53-G54-G55-G60</f>
        <v>2.2737367544323206E-13</v>
      </c>
      <c r="H61" s="86">
        <f>H53-H54-H55-H60</f>
        <v>0</v>
      </c>
      <c r="I61" s="86">
        <v>16.097435297499914</v>
      </c>
      <c r="J61" s="86">
        <f>J53-J54-J55-J60</f>
        <v>0</v>
      </c>
      <c r="K61" s="86">
        <v>0</v>
      </c>
      <c r="L61" s="86">
        <f>L53-L54-L55-L60</f>
        <v>0</v>
      </c>
      <c r="M61" s="86">
        <v>0</v>
      </c>
      <c r="N61" s="86">
        <f>N53-N54-N55-N60</f>
        <v>0</v>
      </c>
      <c r="O61" s="86">
        <v>0</v>
      </c>
      <c r="P61" s="86">
        <f>P53-P54-P55-P60</f>
        <v>0</v>
      </c>
      <c r="Q61" s="86">
        <v>0</v>
      </c>
      <c r="R61" s="86">
        <f>R53-R54-R55-R60</f>
        <v>0</v>
      </c>
      <c r="S61" s="86">
        <v>0</v>
      </c>
      <c r="T61" s="86">
        <f>T53-T54-T55-T60</f>
        <v>-2.5579538487363607E-13</v>
      </c>
      <c r="U61" s="86">
        <f t="shared" si="1"/>
        <v>16.097435297500141</v>
      </c>
      <c r="V61" s="87">
        <f t="shared" si="1"/>
        <v>-2.5579538487363607E-13</v>
      </c>
    </row>
    <row r="62" spans="1:22" s="39" customFormat="1" x14ac:dyDescent="0.25">
      <c r="A62" s="13" t="s">
        <v>77</v>
      </c>
      <c r="B62" s="20" t="s">
        <v>78</v>
      </c>
      <c r="C62" s="15" t="s">
        <v>17</v>
      </c>
      <c r="D62" s="16">
        <v>3.5134600000000002</v>
      </c>
      <c r="E62" s="86">
        <v>211.96089921000001</v>
      </c>
      <c r="F62" s="86">
        <v>234.59796125</v>
      </c>
      <c r="G62" s="86">
        <v>261.49171375131976</v>
      </c>
      <c r="H62" s="86">
        <v>313.74276794999997</v>
      </c>
      <c r="I62" s="86">
        <v>382.29082469765274</v>
      </c>
      <c r="J62" s="86">
        <v>409.92317558999997</v>
      </c>
      <c r="K62" s="86">
        <v>543.60265573360516</v>
      </c>
      <c r="L62" s="86">
        <v>463.26182978999998</v>
      </c>
      <c r="M62" s="86">
        <v>1006.3987321699999</v>
      </c>
      <c r="N62" s="86">
        <v>1006.3987321699999</v>
      </c>
      <c r="O62" s="86">
        <v>692.18131304527492</v>
      </c>
      <c r="P62" s="86">
        <v>513.69443660000002</v>
      </c>
      <c r="Q62" s="86">
        <v>653.46497800880115</v>
      </c>
      <c r="R62" s="86">
        <v>667.58345958755808</v>
      </c>
      <c r="S62" s="86">
        <v>687.67431682294273</v>
      </c>
      <c r="T62" s="86">
        <v>698.87824080941743</v>
      </c>
      <c r="U62" s="86">
        <f t="shared" si="1"/>
        <v>4227.1045342295965</v>
      </c>
      <c r="V62" s="87">
        <f t="shared" si="1"/>
        <v>4073.4826424969756</v>
      </c>
    </row>
    <row r="63" spans="1:22" s="39" customFormat="1" ht="31.5" x14ac:dyDescent="0.25">
      <c r="A63" s="13" t="s">
        <v>79</v>
      </c>
      <c r="B63" s="21" t="s">
        <v>80</v>
      </c>
      <c r="C63" s="15" t="s">
        <v>17</v>
      </c>
      <c r="D63" s="16">
        <v>0</v>
      </c>
      <c r="E63" s="86">
        <v>129.30640636999999</v>
      </c>
      <c r="F63" s="86">
        <v>167.76693893000001</v>
      </c>
      <c r="G63" s="86">
        <v>195.02166780939092</v>
      </c>
      <c r="H63" s="86">
        <v>223.43687631</v>
      </c>
      <c r="I63" s="86">
        <v>247.08811446625774</v>
      </c>
      <c r="J63" s="86">
        <v>299.44992960999997</v>
      </c>
      <c r="K63" s="86">
        <v>395.67642840000002</v>
      </c>
      <c r="L63" s="86">
        <v>402.87926078999999</v>
      </c>
      <c r="M63" s="86">
        <v>406.20072389999996</v>
      </c>
      <c r="N63" s="86">
        <v>406.20072389999996</v>
      </c>
      <c r="O63" s="86">
        <v>482.71458221613352</v>
      </c>
      <c r="P63" s="86">
        <v>376.58741335999997</v>
      </c>
      <c r="Q63" s="86">
        <v>508.81881304975531</v>
      </c>
      <c r="R63" s="86">
        <v>508.85607997975529</v>
      </c>
      <c r="S63" s="86">
        <v>536.0965698141523</v>
      </c>
      <c r="T63" s="86">
        <v>536.13571500415242</v>
      </c>
      <c r="U63" s="86">
        <f t="shared" si="1"/>
        <v>2771.6168996556894</v>
      </c>
      <c r="V63" s="87">
        <f t="shared" si="1"/>
        <v>2753.5459989539077</v>
      </c>
    </row>
    <row r="64" spans="1:22" s="39" customFormat="1" ht="31.5" x14ac:dyDescent="0.25">
      <c r="A64" s="13" t="s">
        <v>81</v>
      </c>
      <c r="B64" s="21" t="s">
        <v>82</v>
      </c>
      <c r="C64" s="15" t="s">
        <v>17</v>
      </c>
      <c r="D64" s="16">
        <v>0</v>
      </c>
      <c r="E64" s="86">
        <v>0</v>
      </c>
      <c r="F64" s="86">
        <v>10.16021177</v>
      </c>
      <c r="G64" s="86">
        <v>14.923198261928802</v>
      </c>
      <c r="H64" s="86">
        <v>49.775117819999998</v>
      </c>
      <c r="I64" s="86">
        <v>96.996602551394986</v>
      </c>
      <c r="J64" s="86">
        <v>83.370767889999996</v>
      </c>
      <c r="K64" s="86">
        <v>20.538516499999997</v>
      </c>
      <c r="L64" s="86">
        <v>18.701970809999992</v>
      </c>
      <c r="M64" s="86">
        <v>92.625652750000015</v>
      </c>
      <c r="N64" s="86">
        <v>92.625652750000015</v>
      </c>
      <c r="O64" s="86">
        <v>101.65032077327464</v>
      </c>
      <c r="P64" s="86">
        <v>87.166790630000008</v>
      </c>
      <c r="Q64" s="86">
        <v>99.463833757802789</v>
      </c>
      <c r="R64" s="86">
        <v>99.463833757802803</v>
      </c>
      <c r="S64" s="86">
        <v>103.37035500484754</v>
      </c>
      <c r="T64" s="86">
        <v>103.37035500484754</v>
      </c>
      <c r="U64" s="86">
        <f t="shared" si="1"/>
        <v>529.5684795992488</v>
      </c>
      <c r="V64" s="87">
        <f t="shared" si="1"/>
        <v>534.4744886626504</v>
      </c>
    </row>
    <row r="65" spans="1:22" s="39" customFormat="1" x14ac:dyDescent="0.25">
      <c r="A65" s="13" t="s">
        <v>83</v>
      </c>
      <c r="B65" s="22" t="s">
        <v>84</v>
      </c>
      <c r="C65" s="15" t="s">
        <v>17</v>
      </c>
      <c r="D65" s="16"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6">
        <v>0</v>
      </c>
      <c r="L65" s="86">
        <v>0</v>
      </c>
      <c r="M65" s="86">
        <v>0</v>
      </c>
      <c r="N65" s="86">
        <v>0</v>
      </c>
      <c r="O65" s="86">
        <v>0</v>
      </c>
      <c r="P65" s="86">
        <v>0</v>
      </c>
      <c r="Q65" s="86">
        <v>0</v>
      </c>
      <c r="R65" s="86">
        <v>0</v>
      </c>
      <c r="S65" s="86">
        <v>0</v>
      </c>
      <c r="T65" s="86">
        <v>0</v>
      </c>
      <c r="U65" s="86">
        <f t="shared" si="1"/>
        <v>0</v>
      </c>
      <c r="V65" s="87">
        <f t="shared" si="1"/>
        <v>0</v>
      </c>
    </row>
    <row r="66" spans="1:22" s="39" customFormat="1" x14ac:dyDescent="0.25">
      <c r="A66" s="13" t="s">
        <v>85</v>
      </c>
      <c r="B66" s="22" t="s">
        <v>86</v>
      </c>
      <c r="C66" s="15" t="s">
        <v>17</v>
      </c>
      <c r="D66" s="16">
        <v>0</v>
      </c>
      <c r="E66" s="86">
        <v>0</v>
      </c>
      <c r="F66" s="86">
        <v>4.93688941</v>
      </c>
      <c r="G66" s="86">
        <v>8.2793711899999991</v>
      </c>
      <c r="H66" s="86">
        <v>8.019689940000001</v>
      </c>
      <c r="I66" s="86">
        <v>8.1010934700000004</v>
      </c>
      <c r="J66" s="86">
        <v>8.3191204699999997</v>
      </c>
      <c r="K66" s="86">
        <v>8.4791834099999992</v>
      </c>
      <c r="L66" s="86">
        <v>8.0614013199999999</v>
      </c>
      <c r="M66" s="86">
        <v>8.3639256999999994</v>
      </c>
      <c r="N66" s="86">
        <v>8.3639256999999994</v>
      </c>
      <c r="O66" s="86">
        <v>8.8667033699999998</v>
      </c>
      <c r="P66" s="86">
        <v>14.419777849999999</v>
      </c>
      <c r="Q66" s="86">
        <v>9.2621214203429236</v>
      </c>
      <c r="R66" s="86">
        <v>20.850786729999996</v>
      </c>
      <c r="S66" s="86">
        <v>9.7224307399282086</v>
      </c>
      <c r="T66" s="86">
        <v>21.46775057712728</v>
      </c>
      <c r="U66" s="86">
        <f t="shared" si="1"/>
        <v>61.074829300271126</v>
      </c>
      <c r="V66" s="87">
        <f t="shared" si="1"/>
        <v>89.50245258712728</v>
      </c>
    </row>
    <row r="67" spans="1:22" s="39" customFormat="1" x14ac:dyDescent="0.25">
      <c r="A67" s="13" t="s">
        <v>87</v>
      </c>
      <c r="B67" s="22" t="s">
        <v>88</v>
      </c>
      <c r="C67" s="15" t="s">
        <v>17</v>
      </c>
      <c r="D67" s="16">
        <f>D62-D63-D64-D65-D66</f>
        <v>3.5134600000000002</v>
      </c>
      <c r="E67" s="86">
        <f>E62-E63-E64-E65-E66</f>
        <v>82.654492840000017</v>
      </c>
      <c r="F67" s="86">
        <f>F62-F63-F64-F65-F66</f>
        <v>51.733921139999985</v>
      </c>
      <c r="G67" s="86">
        <f>G62-G63-G64-G65-G66</f>
        <v>43.267476490000043</v>
      </c>
      <c r="H67" s="86">
        <f>H62-H63-H64-H65-H66</f>
        <v>32.511083879999973</v>
      </c>
      <c r="I67" s="86">
        <v>30.105014210000014</v>
      </c>
      <c r="J67" s="86">
        <f t="shared" ref="J67:T67" si="2">J62-J63-J64-J65-J66</f>
        <v>18.783357620000004</v>
      </c>
      <c r="K67" s="86">
        <v>118.90852742360514</v>
      </c>
      <c r="L67" s="86">
        <f>L62-L63-L64-L65-L66</f>
        <v>33.619196869999996</v>
      </c>
      <c r="M67" s="86">
        <v>499.20842981999994</v>
      </c>
      <c r="N67" s="86">
        <f>N62-N63-N64-N65-N66</f>
        <v>499.20842981999994</v>
      </c>
      <c r="O67" s="86">
        <v>98.949706685866758</v>
      </c>
      <c r="P67" s="86">
        <f>P62-P63-P64-P65-P66</f>
        <v>35.520454760000035</v>
      </c>
      <c r="Q67" s="86">
        <v>35.920209780900137</v>
      </c>
      <c r="R67" s="86">
        <f>R62-R63-R64-R65-R66</f>
        <v>38.41275911999999</v>
      </c>
      <c r="S67" s="86">
        <v>38.484961264014679</v>
      </c>
      <c r="T67" s="86">
        <f t="shared" si="2"/>
        <v>37.904420223290202</v>
      </c>
      <c r="U67" s="86">
        <f t="shared" si="1"/>
        <v>864.84432567438671</v>
      </c>
      <c r="V67" s="87">
        <f t="shared" si="1"/>
        <v>695.95970229329021</v>
      </c>
    </row>
    <row r="68" spans="1:22" s="39" customFormat="1" x14ac:dyDescent="0.25">
      <c r="A68" s="13" t="s">
        <v>89</v>
      </c>
      <c r="B68" s="20" t="s">
        <v>90</v>
      </c>
      <c r="C68" s="15" t="s">
        <v>17</v>
      </c>
      <c r="D68" s="16">
        <v>123.737776</v>
      </c>
      <c r="E68" s="86">
        <v>571.92246025999998</v>
      </c>
      <c r="F68" s="86">
        <v>798.54415411999992</v>
      </c>
      <c r="G68" s="86">
        <v>990.2226048743828</v>
      </c>
      <c r="H68" s="86">
        <v>994.82766489999995</v>
      </c>
      <c r="I68" s="86">
        <v>931.04278077715708</v>
      </c>
      <c r="J68" s="86">
        <v>1029.20469607</v>
      </c>
      <c r="K68" s="86">
        <v>1066.6349734830051</v>
      </c>
      <c r="L68" s="86">
        <v>1083.48009217</v>
      </c>
      <c r="M68" s="86">
        <v>1163.2416006999999</v>
      </c>
      <c r="N68" s="86">
        <v>1163.2416006999999</v>
      </c>
      <c r="O68" s="86">
        <v>1185.1804372076137</v>
      </c>
      <c r="P68" s="86">
        <v>1216.6366675399997</v>
      </c>
      <c r="Q68" s="86">
        <v>1223.9507703497954</v>
      </c>
      <c r="R68" s="86">
        <v>1217.6039526188285</v>
      </c>
      <c r="S68" s="86">
        <v>1272.9045898237871</v>
      </c>
      <c r="T68" s="86">
        <v>1266.2645797029347</v>
      </c>
      <c r="U68" s="86">
        <f t="shared" si="1"/>
        <v>7833.1777572157416</v>
      </c>
      <c r="V68" s="87">
        <f t="shared" si="1"/>
        <v>7971.2592537017626</v>
      </c>
    </row>
    <row r="69" spans="1:22" s="39" customFormat="1" x14ac:dyDescent="0.25">
      <c r="A69" s="13" t="s">
        <v>91</v>
      </c>
      <c r="B69" s="20" t="s">
        <v>92</v>
      </c>
      <c r="C69" s="15" t="s">
        <v>17</v>
      </c>
      <c r="D69" s="16">
        <v>81.227725000000007</v>
      </c>
      <c r="E69" s="86">
        <v>376.60415699999999</v>
      </c>
      <c r="F69" s="86">
        <v>414.01684710000001</v>
      </c>
      <c r="G69" s="86">
        <v>420.68023999999997</v>
      </c>
      <c r="H69" s="86">
        <v>419.4199857000001</v>
      </c>
      <c r="I69" s="86">
        <v>420.44799999999998</v>
      </c>
      <c r="J69" s="86">
        <v>423.59898220999997</v>
      </c>
      <c r="K69" s="86">
        <v>548.85309999999993</v>
      </c>
      <c r="L69" s="86">
        <v>601.96158525999999</v>
      </c>
      <c r="M69" s="86">
        <v>624.15602157000001</v>
      </c>
      <c r="N69" s="86">
        <v>624.15602157000001</v>
      </c>
      <c r="O69" s="86">
        <v>638.76934247999998</v>
      </c>
      <c r="P69" s="86">
        <v>664.20631790999994</v>
      </c>
      <c r="Q69" s="86">
        <v>641.09892396000009</v>
      </c>
      <c r="R69" s="86">
        <v>641.09892396000021</v>
      </c>
      <c r="S69" s="86">
        <v>641.11960895999994</v>
      </c>
      <c r="T69" s="86">
        <v>855.01793319510261</v>
      </c>
      <c r="U69" s="86">
        <f t="shared" si="1"/>
        <v>3935.1252369699996</v>
      </c>
      <c r="V69" s="87">
        <f t="shared" si="1"/>
        <v>4229.4597498051025</v>
      </c>
    </row>
    <row r="70" spans="1:22" s="39" customFormat="1" x14ac:dyDescent="0.25">
      <c r="A70" s="13" t="s">
        <v>93</v>
      </c>
      <c r="B70" s="20" t="s">
        <v>94</v>
      </c>
      <c r="C70" s="15" t="s">
        <v>17</v>
      </c>
      <c r="D70" s="16">
        <v>9.0155779999999996</v>
      </c>
      <c r="E70" s="86">
        <v>42.223210380000005</v>
      </c>
      <c r="F70" s="86">
        <v>56.18278105000001</v>
      </c>
      <c r="G70" s="86">
        <v>94.717490000000012</v>
      </c>
      <c r="H70" s="86">
        <v>66.975335849999979</v>
      </c>
      <c r="I70" s="86">
        <v>90.946809999999999</v>
      </c>
      <c r="J70" s="86">
        <v>84.197043969999996</v>
      </c>
      <c r="K70" s="86">
        <v>128.57130000000001</v>
      </c>
      <c r="L70" s="86">
        <v>116.83294326999997</v>
      </c>
      <c r="M70" s="86">
        <v>137.72440398000003</v>
      </c>
      <c r="N70" s="86">
        <v>137.72440398000003</v>
      </c>
      <c r="O70" s="86">
        <v>143.82640228566007</v>
      </c>
      <c r="P70" s="86">
        <v>150.00161399999999</v>
      </c>
      <c r="Q70" s="86">
        <v>128.41220823453401</v>
      </c>
      <c r="R70" s="86">
        <v>136.93951878153399</v>
      </c>
      <c r="S70" s="86">
        <v>117.6458057437124</v>
      </c>
      <c r="T70" s="86">
        <v>129.40622175079338</v>
      </c>
      <c r="U70" s="86">
        <f t="shared" si="1"/>
        <v>841.8444202439066</v>
      </c>
      <c r="V70" s="87">
        <f t="shared" si="1"/>
        <v>822.07708160232744</v>
      </c>
    </row>
    <row r="71" spans="1:22" s="39" customFormat="1" x14ac:dyDescent="0.25">
      <c r="A71" s="13" t="s">
        <v>95</v>
      </c>
      <c r="B71" s="22" t="s">
        <v>96</v>
      </c>
      <c r="C71" s="15" t="s">
        <v>17</v>
      </c>
      <c r="D71" s="16">
        <v>8.8695869999999992</v>
      </c>
      <c r="E71" s="86">
        <v>40.207161000000006</v>
      </c>
      <c r="F71" s="86">
        <v>55.850745000000003</v>
      </c>
      <c r="G71" s="86">
        <v>65.584210000000013</v>
      </c>
      <c r="H71" s="86">
        <v>66.674331409999979</v>
      </c>
      <c r="I71" s="86">
        <v>73.16001</v>
      </c>
      <c r="J71" s="86">
        <v>78.237214999999992</v>
      </c>
      <c r="K71" s="86">
        <v>124.22670000000001</v>
      </c>
      <c r="L71" s="86">
        <v>115.53026299999998</v>
      </c>
      <c r="M71" s="86">
        <v>137.14554886000002</v>
      </c>
      <c r="N71" s="86">
        <v>137.14554886000002</v>
      </c>
      <c r="O71" s="86">
        <v>136.09560382566005</v>
      </c>
      <c r="P71" s="86">
        <v>148.82885999999999</v>
      </c>
      <c r="Q71" s="86">
        <v>126.98979878153401</v>
      </c>
      <c r="R71" s="86">
        <v>126.98979878153399</v>
      </c>
      <c r="S71" s="86">
        <v>116.217048287974</v>
      </c>
      <c r="T71" s="86">
        <v>127.98412890599337</v>
      </c>
      <c r="U71" s="86">
        <f t="shared" si="1"/>
        <v>779.41891975516808</v>
      </c>
      <c r="V71" s="87">
        <f t="shared" si="1"/>
        <v>801.39014595752724</v>
      </c>
    </row>
    <row r="72" spans="1:22" s="39" customFormat="1" x14ac:dyDescent="0.25">
      <c r="A72" s="13" t="s">
        <v>97</v>
      </c>
      <c r="B72" s="22" t="s">
        <v>98</v>
      </c>
      <c r="C72" s="15" t="s">
        <v>17</v>
      </c>
      <c r="D72" s="16">
        <f>D70-D71</f>
        <v>0.14599100000000043</v>
      </c>
      <c r="E72" s="86">
        <f>E70-E71</f>
        <v>2.0160493799999983</v>
      </c>
      <c r="F72" s="86">
        <f>F70-F71</f>
        <v>0.33203605000000636</v>
      </c>
      <c r="G72" s="86">
        <f>G70-G71</f>
        <v>29.133279999999999</v>
      </c>
      <c r="H72" s="86">
        <f>H70-H71</f>
        <v>0.30100443999999982</v>
      </c>
      <c r="I72" s="86">
        <v>17.786799999999999</v>
      </c>
      <c r="J72" s="86">
        <f>J70-J71</f>
        <v>5.9598289700000038</v>
      </c>
      <c r="K72" s="86">
        <v>4.3445999999999998</v>
      </c>
      <c r="L72" s="86">
        <f>L70-L71</f>
        <v>1.3026802699999962</v>
      </c>
      <c r="M72" s="86">
        <v>0.57885512000001427</v>
      </c>
      <c r="N72" s="86">
        <f t="shared" ref="N72:T72" si="3">N70-N71</f>
        <v>0.57885512000001427</v>
      </c>
      <c r="O72" s="86">
        <v>7.7307984600000168</v>
      </c>
      <c r="P72" s="86">
        <f t="shared" si="3"/>
        <v>1.1727539999999976</v>
      </c>
      <c r="Q72" s="86">
        <v>1.4224094530000002</v>
      </c>
      <c r="R72" s="86">
        <f t="shared" si="3"/>
        <v>9.9497199999999992</v>
      </c>
      <c r="S72" s="86">
        <v>1.4287574557384062</v>
      </c>
      <c r="T72" s="86">
        <f t="shared" si="3"/>
        <v>1.4220928448000052</v>
      </c>
      <c r="U72" s="86">
        <f t="shared" si="1"/>
        <v>62.425500488738436</v>
      </c>
      <c r="V72" s="87">
        <f t="shared" si="1"/>
        <v>20.686935644800016</v>
      </c>
    </row>
    <row r="73" spans="1:22" s="39" customFormat="1" x14ac:dyDescent="0.25">
      <c r="A73" s="13" t="s">
        <v>99</v>
      </c>
      <c r="B73" s="20" t="s">
        <v>100</v>
      </c>
      <c r="C73" s="15" t="s">
        <v>17</v>
      </c>
      <c r="D73" s="16">
        <f>D38-D53-D62-D68-D69-D70</f>
        <v>62.079355050000139</v>
      </c>
      <c r="E73" s="86">
        <f>E38-E53-E62-E68-E69-E70</f>
        <v>232.27172343000069</v>
      </c>
      <c r="F73" s="86">
        <f>F38-F53-F62-F68-F69-F70</f>
        <v>272.57286073299878</v>
      </c>
      <c r="G73" s="86">
        <f>G38-G53-G62-G68-G69-G70</f>
        <v>498.51198193168307</v>
      </c>
      <c r="H73" s="86">
        <v>199.03289147999999</v>
      </c>
      <c r="I73" s="86">
        <v>329.15518765677893</v>
      </c>
      <c r="J73" s="86">
        <f>J38-J53-J62-J68-J69-J70</f>
        <v>295.20279200685985</v>
      </c>
      <c r="K73" s="86">
        <v>276.66060951746539</v>
      </c>
      <c r="L73" s="86">
        <f>L38-L53-L62-L68-L69-L70</f>
        <v>302.83327696000151</v>
      </c>
      <c r="M73" s="86">
        <v>273.76747277999823</v>
      </c>
      <c r="N73" s="86">
        <f>N38-N53-N62-N68-N69-N70-N66</f>
        <v>273.76747277999823</v>
      </c>
      <c r="O73" s="86">
        <v>358.38973682463325</v>
      </c>
      <c r="P73" s="86">
        <f>P38-P53-P62-P68-P69-P70-P66</f>
        <v>253.33252681000005</v>
      </c>
      <c r="Q73" s="86">
        <v>393.17042566849995</v>
      </c>
      <c r="R73" s="86">
        <f>R38-R53-R62-R68-R69-R70-R66</f>
        <v>346.25915567743033</v>
      </c>
      <c r="S73" s="86">
        <v>360.52405164589112</v>
      </c>
      <c r="T73" s="86">
        <f>T38-T53-T62-T68-T69-T70-T66</f>
        <v>343.63062612520116</v>
      </c>
      <c r="U73" s="86">
        <f t="shared" si="1"/>
        <v>2490.1794660249502</v>
      </c>
      <c r="V73" s="87">
        <f t="shared" si="1"/>
        <v>2014.0587418394912</v>
      </c>
    </row>
    <row r="74" spans="1:22" s="39" customFormat="1" x14ac:dyDescent="0.25">
      <c r="A74" s="13" t="s">
        <v>101</v>
      </c>
      <c r="B74" s="22" t="s">
        <v>102</v>
      </c>
      <c r="C74" s="15" t="s">
        <v>17</v>
      </c>
      <c r="D74" s="16">
        <v>0</v>
      </c>
      <c r="E74" s="86">
        <v>0</v>
      </c>
      <c r="F74" s="86">
        <v>0</v>
      </c>
      <c r="G74" s="86">
        <v>0</v>
      </c>
      <c r="H74" s="86">
        <v>0</v>
      </c>
      <c r="I74" s="86">
        <v>0</v>
      </c>
      <c r="J74" s="86">
        <v>0</v>
      </c>
      <c r="K74" s="86">
        <v>0</v>
      </c>
      <c r="L74" s="86">
        <v>0</v>
      </c>
      <c r="M74" s="86">
        <v>0</v>
      </c>
      <c r="N74" s="86">
        <v>0</v>
      </c>
      <c r="O74" s="86">
        <v>0</v>
      </c>
      <c r="P74" s="86">
        <v>0</v>
      </c>
      <c r="Q74" s="86">
        <v>0</v>
      </c>
      <c r="R74" s="86">
        <v>0</v>
      </c>
      <c r="S74" s="86">
        <v>0</v>
      </c>
      <c r="T74" s="86">
        <v>0</v>
      </c>
      <c r="U74" s="86">
        <f t="shared" si="1"/>
        <v>0</v>
      </c>
      <c r="V74" s="87">
        <f t="shared" si="1"/>
        <v>0</v>
      </c>
    </row>
    <row r="75" spans="1:22" s="39" customFormat="1" ht="15.75" customHeight="1" x14ac:dyDescent="0.25">
      <c r="A75" s="13" t="s">
        <v>103</v>
      </c>
      <c r="B75" s="22" t="s">
        <v>104</v>
      </c>
      <c r="C75" s="15" t="s">
        <v>17</v>
      </c>
      <c r="D75" s="16">
        <v>16.636993000000004</v>
      </c>
      <c r="E75" s="86">
        <v>71.754370010000017</v>
      </c>
      <c r="F75" s="86">
        <v>97.241878019999973</v>
      </c>
      <c r="G75" s="86">
        <v>291.72547505599999</v>
      </c>
      <c r="H75" s="86">
        <v>33.786812390000001</v>
      </c>
      <c r="I75" s="86">
        <v>104.26259999999999</v>
      </c>
      <c r="J75" s="86">
        <v>79.504015440000003</v>
      </c>
      <c r="K75" s="86">
        <v>91.923325759999997</v>
      </c>
      <c r="L75" s="86">
        <v>84.336599890000002</v>
      </c>
      <c r="M75" s="86">
        <v>39.896882650000002</v>
      </c>
      <c r="N75" s="86">
        <v>39.896882650000002</v>
      </c>
      <c r="O75" s="86">
        <v>27.5924476</v>
      </c>
      <c r="P75" s="86">
        <v>23.586059039999999</v>
      </c>
      <c r="Q75" s="86">
        <v>28.288359508919999</v>
      </c>
      <c r="R75" s="86">
        <v>23.818295640000002</v>
      </c>
      <c r="S75" s="86">
        <v>29.0276191401185</v>
      </c>
      <c r="T75" s="86">
        <v>23.858773596800003</v>
      </c>
      <c r="U75" s="86">
        <f t="shared" si="1"/>
        <v>612.71670971503852</v>
      </c>
      <c r="V75" s="87">
        <f t="shared" si="1"/>
        <v>308.78743864680007</v>
      </c>
    </row>
    <row r="76" spans="1:22" s="39" customFormat="1" ht="16.5" thickBot="1" x14ac:dyDescent="0.3">
      <c r="A76" s="25" t="s">
        <v>105</v>
      </c>
      <c r="B76" s="26" t="s">
        <v>106</v>
      </c>
      <c r="C76" s="27" t="s">
        <v>17</v>
      </c>
      <c r="D76" s="28">
        <f>D73-D74-D75</f>
        <v>45.442362050000135</v>
      </c>
      <c r="E76" s="91">
        <f>E73-E74-E75</f>
        <v>160.51735342000069</v>
      </c>
      <c r="F76" s="91">
        <f>F73-F74-F75</f>
        <v>175.3309827129988</v>
      </c>
      <c r="G76" s="91">
        <f>G73-G74-G75</f>
        <v>206.78650687568307</v>
      </c>
      <c r="H76" s="86">
        <v>157.22638914999999</v>
      </c>
      <c r="I76" s="91">
        <v>224.89258765677894</v>
      </c>
      <c r="J76" s="91">
        <f>J73-J74-J75-J66</f>
        <v>207.37965609685986</v>
      </c>
      <c r="K76" s="91">
        <v>176.25810034746539</v>
      </c>
      <c r="L76" s="91">
        <f>L73-L74-L75-L66</f>
        <v>210.43527575000152</v>
      </c>
      <c r="M76" s="91">
        <f>M73-M74-M75-M66</f>
        <v>225.50666442999821</v>
      </c>
      <c r="N76" s="91">
        <f>N73-N74-N75</f>
        <v>233.87059012999822</v>
      </c>
      <c r="O76" s="91">
        <v>330.79728922463323</v>
      </c>
      <c r="P76" s="91">
        <f>P73-P74-P75</f>
        <v>229.74646777000004</v>
      </c>
      <c r="Q76" s="91">
        <v>364.88206615957995</v>
      </c>
      <c r="R76" s="91">
        <f>R73-R74-R75</f>
        <v>322.4408600374303</v>
      </c>
      <c r="S76" s="91">
        <v>331.49643250577265</v>
      </c>
      <c r="T76" s="91">
        <f>T73-T74-T75</f>
        <v>319.77185252840115</v>
      </c>
      <c r="U76" s="91">
        <f t="shared" si="1"/>
        <v>1860.6196471999115</v>
      </c>
      <c r="V76" s="92">
        <f t="shared" si="1"/>
        <v>1680.8710914626913</v>
      </c>
    </row>
    <row r="77" spans="1:22" s="39" customFormat="1" x14ac:dyDescent="0.25">
      <c r="A77" s="7" t="s">
        <v>107</v>
      </c>
      <c r="B77" s="122" t="s">
        <v>108</v>
      </c>
      <c r="C77" s="9" t="s">
        <v>17</v>
      </c>
      <c r="D77" s="10"/>
      <c r="E77" s="89"/>
      <c r="F77" s="89"/>
      <c r="G77" s="89"/>
      <c r="H77" s="89"/>
      <c r="I77" s="89">
        <v>0</v>
      </c>
      <c r="J77" s="89"/>
      <c r="K77" s="89">
        <v>0</v>
      </c>
      <c r="L77" s="89">
        <v>0</v>
      </c>
      <c r="M77" s="89">
        <v>0</v>
      </c>
      <c r="N77" s="89"/>
      <c r="O77" s="89">
        <v>0</v>
      </c>
      <c r="P77" s="89"/>
      <c r="Q77" s="89">
        <v>0</v>
      </c>
      <c r="R77" s="89"/>
      <c r="S77" s="89">
        <v>0</v>
      </c>
      <c r="T77" s="89"/>
      <c r="U77" s="89">
        <f t="shared" si="1"/>
        <v>0</v>
      </c>
      <c r="V77" s="90">
        <f t="shared" si="1"/>
        <v>0</v>
      </c>
    </row>
    <row r="78" spans="1:22" s="39" customFormat="1" x14ac:dyDescent="0.25">
      <c r="A78" s="13" t="s">
        <v>109</v>
      </c>
      <c r="B78" s="22" t="s">
        <v>110</v>
      </c>
      <c r="C78" s="15" t="s">
        <v>17</v>
      </c>
      <c r="D78" s="16">
        <v>24.183299999999999</v>
      </c>
      <c r="E78" s="86">
        <v>206.39478</v>
      </c>
      <c r="F78" s="86">
        <v>156.04609299999998</v>
      </c>
      <c r="G78" s="86">
        <v>163.7749</v>
      </c>
      <c r="H78" s="86">
        <v>139.52354</v>
      </c>
      <c r="I78" s="86">
        <v>175.46523999742899</v>
      </c>
      <c r="J78" s="86">
        <v>177.59159</v>
      </c>
      <c r="K78" s="86">
        <v>201.31652</v>
      </c>
      <c r="L78" s="86">
        <v>211.24516499999999</v>
      </c>
      <c r="M78" s="86">
        <v>211.27936499999998</v>
      </c>
      <c r="N78" s="86">
        <v>211.27936499999998</v>
      </c>
      <c r="O78" s="86">
        <v>326.73723000000007</v>
      </c>
      <c r="P78" s="86">
        <v>339.24758100000003</v>
      </c>
      <c r="Q78" s="86">
        <v>326.74492659570001</v>
      </c>
      <c r="R78" s="86">
        <v>367.47366999999997</v>
      </c>
      <c r="S78" s="86">
        <v>326.08398119010002</v>
      </c>
      <c r="T78" s="86">
        <v>218.53303244037446</v>
      </c>
      <c r="U78" s="86">
        <f t="shared" si="1"/>
        <v>1731.4021627832292</v>
      </c>
      <c r="V78" s="87">
        <f t="shared" si="1"/>
        <v>1664.8939434403742</v>
      </c>
    </row>
    <row r="79" spans="1:22" s="39" customFormat="1" x14ac:dyDescent="0.25">
      <c r="A79" s="13" t="s">
        <v>111</v>
      </c>
      <c r="B79" s="22" t="s">
        <v>112</v>
      </c>
      <c r="C79" s="15" t="s">
        <v>17</v>
      </c>
      <c r="D79" s="16">
        <v>0</v>
      </c>
      <c r="E79" s="86">
        <v>0</v>
      </c>
      <c r="F79" s="86">
        <v>817.12432426999999</v>
      </c>
      <c r="G79" s="86">
        <v>1377.212358212093</v>
      </c>
      <c r="H79" s="86">
        <v>1368.0140215500001</v>
      </c>
      <c r="I79" s="86">
        <v>1531.1724067149046</v>
      </c>
      <c r="J79" s="86">
        <v>1493.5678271499999</v>
      </c>
      <c r="K79" s="86">
        <v>1747.3806165673661</v>
      </c>
      <c r="L79" s="86">
        <v>1551.7748922300002</v>
      </c>
      <c r="M79" s="86">
        <v>1672.12142449</v>
      </c>
      <c r="N79" s="86">
        <v>1672.12142449</v>
      </c>
      <c r="O79" s="86">
        <v>2042.5843077998645</v>
      </c>
      <c r="P79" s="86">
        <v>2006.6155863299998</v>
      </c>
      <c r="Q79" s="86">
        <v>2146.3160949404505</v>
      </c>
      <c r="R79" s="86">
        <v>2354.5061325264969</v>
      </c>
      <c r="S79" s="86">
        <v>2208.9803210699642</v>
      </c>
      <c r="T79" s="86">
        <v>2109.4873575062898</v>
      </c>
      <c r="U79" s="86">
        <f t="shared" si="1"/>
        <v>12725.767529794643</v>
      </c>
      <c r="V79" s="87">
        <f t="shared" si="1"/>
        <v>12556.087241782787</v>
      </c>
    </row>
    <row r="80" spans="1:22" s="39" customFormat="1" ht="16.5" thickBot="1" x14ac:dyDescent="0.3">
      <c r="A80" s="29" t="s">
        <v>113</v>
      </c>
      <c r="B80" s="30" t="s">
        <v>114</v>
      </c>
      <c r="C80" s="31" t="s">
        <v>17</v>
      </c>
      <c r="D80" s="32">
        <v>64.05502623000001</v>
      </c>
      <c r="E80" s="93">
        <v>230.89204190999999</v>
      </c>
      <c r="F80" s="93">
        <v>206.74051825999996</v>
      </c>
      <c r="G80" s="93">
        <v>246.1375913415263</v>
      </c>
      <c r="H80" s="93">
        <v>204.05530702999997</v>
      </c>
      <c r="I80" s="93">
        <v>68.790394610000007</v>
      </c>
      <c r="J80" s="93">
        <v>207.71575834000001</v>
      </c>
      <c r="K80" s="93">
        <v>15.139949999999898</v>
      </c>
      <c r="L80" s="93">
        <v>169.16234606</v>
      </c>
      <c r="M80" s="93">
        <v>188.21592827999999</v>
      </c>
      <c r="N80" s="93">
        <v>188.21592827999999</v>
      </c>
      <c r="O80" s="93">
        <v>65.408394610000002</v>
      </c>
      <c r="P80" s="93">
        <v>184.34104256000003</v>
      </c>
      <c r="Q80" s="93">
        <v>25.408394610000002</v>
      </c>
      <c r="R80" s="93">
        <v>25.243146609999997</v>
      </c>
      <c r="S80" s="93">
        <v>55.408394610000002</v>
      </c>
      <c r="T80" s="93">
        <v>33.555146609999994</v>
      </c>
      <c r="U80" s="93">
        <f t="shared" si="1"/>
        <v>664.50904806152607</v>
      </c>
      <c r="V80" s="94">
        <f t="shared" si="1"/>
        <v>1012.2886754899999</v>
      </c>
    </row>
    <row r="81" spans="1:22" s="39" customFormat="1" x14ac:dyDescent="0.25">
      <c r="A81" s="33" t="s">
        <v>115</v>
      </c>
      <c r="B81" s="8" t="s">
        <v>116</v>
      </c>
      <c r="C81" s="34" t="s">
        <v>17</v>
      </c>
      <c r="D81" s="35">
        <f>D23-D38</f>
        <v>-263.73321759912005</v>
      </c>
      <c r="E81" s="97">
        <f>E23-E38</f>
        <v>-312.35404556232561</v>
      </c>
      <c r="F81" s="97">
        <f>F23-F38</f>
        <v>-898.32939869557913</v>
      </c>
      <c r="G81" s="97">
        <f>G23-G38</f>
        <v>-464.27467401076228</v>
      </c>
      <c r="H81" s="97">
        <f>H23-H38</f>
        <v>-325.54230370617734</v>
      </c>
      <c r="I81" s="97">
        <v>-308.73734208668975</v>
      </c>
      <c r="J81" s="97">
        <f>J23-J38</f>
        <v>-623.33467666968681</v>
      </c>
      <c r="K81" s="97">
        <v>-521.26144115307397</v>
      </c>
      <c r="L81" s="97">
        <f>L23-L38</f>
        <v>-1100.187893179851</v>
      </c>
      <c r="M81" s="97">
        <v>-394.57881862299564</v>
      </c>
      <c r="N81" s="97">
        <f>N23-N38</f>
        <v>-394.57881862299564</v>
      </c>
      <c r="O81" s="97">
        <v>-2020.6022484426248</v>
      </c>
      <c r="P81" s="97">
        <f t="shared" ref="P81:T81" si="4">P23-P38</f>
        <v>-1342.1400412933335</v>
      </c>
      <c r="Q81" s="97">
        <v>193.41280871630261</v>
      </c>
      <c r="R81" s="97">
        <f t="shared" si="4"/>
        <v>-245.1753296558818</v>
      </c>
      <c r="S81" s="97">
        <v>849.97197151865385</v>
      </c>
      <c r="T81" s="97">
        <f t="shared" si="4"/>
        <v>357.76833617542434</v>
      </c>
      <c r="U81" s="97">
        <f t="shared" si="1"/>
        <v>-2666.06974408119</v>
      </c>
      <c r="V81" s="98">
        <f t="shared" si="1"/>
        <v>-3673.1907269525018</v>
      </c>
    </row>
    <row r="82" spans="1:22" s="39" customFormat="1" outlineLevel="1" x14ac:dyDescent="0.25">
      <c r="A82" s="13" t="s">
        <v>117</v>
      </c>
      <c r="B82" s="14" t="s">
        <v>19</v>
      </c>
      <c r="C82" s="15" t="s">
        <v>17</v>
      </c>
      <c r="D82" s="16" t="s">
        <v>224</v>
      </c>
      <c r="E82" s="86" t="s">
        <v>224</v>
      </c>
      <c r="F82" s="86" t="s">
        <v>224</v>
      </c>
      <c r="G82" s="86" t="s">
        <v>224</v>
      </c>
      <c r="H82" s="86" t="s">
        <v>224</v>
      </c>
      <c r="I82" s="86" t="s">
        <v>224</v>
      </c>
      <c r="J82" s="86" t="s">
        <v>224</v>
      </c>
      <c r="K82" s="86" t="s">
        <v>224</v>
      </c>
      <c r="L82" s="86" t="s">
        <v>224</v>
      </c>
      <c r="M82" s="86" t="s">
        <v>224</v>
      </c>
      <c r="N82" s="86" t="s">
        <v>224</v>
      </c>
      <c r="O82" s="86" t="s">
        <v>224</v>
      </c>
      <c r="P82" s="86" t="s">
        <v>224</v>
      </c>
      <c r="Q82" s="86" t="s">
        <v>224</v>
      </c>
      <c r="R82" s="86" t="s">
        <v>224</v>
      </c>
      <c r="S82" s="86" t="s">
        <v>224</v>
      </c>
      <c r="T82" s="86" t="s">
        <v>224</v>
      </c>
      <c r="U82" s="86" t="s">
        <v>224</v>
      </c>
      <c r="V82" s="87" t="s">
        <v>224</v>
      </c>
    </row>
    <row r="83" spans="1:22" s="39" customFormat="1" ht="31.5" outlineLevel="1" x14ac:dyDescent="0.25">
      <c r="A83" s="13" t="s">
        <v>118</v>
      </c>
      <c r="B83" s="21" t="s">
        <v>21</v>
      </c>
      <c r="C83" s="15" t="s">
        <v>17</v>
      </c>
      <c r="D83" s="16" t="s">
        <v>224</v>
      </c>
      <c r="E83" s="86" t="s">
        <v>224</v>
      </c>
      <c r="F83" s="86" t="s">
        <v>224</v>
      </c>
      <c r="G83" s="86" t="s">
        <v>224</v>
      </c>
      <c r="H83" s="86" t="s">
        <v>224</v>
      </c>
      <c r="I83" s="86" t="s">
        <v>224</v>
      </c>
      <c r="J83" s="86" t="s">
        <v>224</v>
      </c>
      <c r="K83" s="86" t="s">
        <v>224</v>
      </c>
      <c r="L83" s="86" t="s">
        <v>224</v>
      </c>
      <c r="M83" s="86" t="s">
        <v>224</v>
      </c>
      <c r="N83" s="86" t="s">
        <v>224</v>
      </c>
      <c r="O83" s="86" t="s">
        <v>224</v>
      </c>
      <c r="P83" s="86" t="s">
        <v>224</v>
      </c>
      <c r="Q83" s="86" t="s">
        <v>224</v>
      </c>
      <c r="R83" s="86" t="s">
        <v>224</v>
      </c>
      <c r="S83" s="86" t="s">
        <v>224</v>
      </c>
      <c r="T83" s="86" t="s">
        <v>224</v>
      </c>
      <c r="U83" s="86" t="s">
        <v>224</v>
      </c>
      <c r="V83" s="87" t="s">
        <v>224</v>
      </c>
    </row>
    <row r="84" spans="1:22" s="39" customFormat="1" ht="31.5" outlineLevel="1" x14ac:dyDescent="0.25">
      <c r="A84" s="13" t="s">
        <v>119</v>
      </c>
      <c r="B84" s="21" t="s">
        <v>23</v>
      </c>
      <c r="C84" s="15" t="s">
        <v>17</v>
      </c>
      <c r="D84" s="16" t="s">
        <v>224</v>
      </c>
      <c r="E84" s="86" t="s">
        <v>224</v>
      </c>
      <c r="F84" s="86" t="s">
        <v>224</v>
      </c>
      <c r="G84" s="86" t="s">
        <v>224</v>
      </c>
      <c r="H84" s="86" t="s">
        <v>224</v>
      </c>
      <c r="I84" s="86" t="s">
        <v>224</v>
      </c>
      <c r="J84" s="86" t="s">
        <v>224</v>
      </c>
      <c r="K84" s="86" t="s">
        <v>224</v>
      </c>
      <c r="L84" s="86" t="s">
        <v>224</v>
      </c>
      <c r="M84" s="86" t="s">
        <v>224</v>
      </c>
      <c r="N84" s="86" t="s">
        <v>224</v>
      </c>
      <c r="O84" s="86" t="s">
        <v>224</v>
      </c>
      <c r="P84" s="86" t="s">
        <v>224</v>
      </c>
      <c r="Q84" s="86" t="s">
        <v>224</v>
      </c>
      <c r="R84" s="86" t="s">
        <v>224</v>
      </c>
      <c r="S84" s="86" t="s">
        <v>224</v>
      </c>
      <c r="T84" s="86" t="s">
        <v>224</v>
      </c>
      <c r="U84" s="86" t="s">
        <v>224</v>
      </c>
      <c r="V84" s="87" t="s">
        <v>224</v>
      </c>
    </row>
    <row r="85" spans="1:22" s="39" customFormat="1" ht="31.5" outlineLevel="1" x14ac:dyDescent="0.25">
      <c r="A85" s="13" t="s">
        <v>120</v>
      </c>
      <c r="B85" s="21" t="s">
        <v>25</v>
      </c>
      <c r="C85" s="15" t="s">
        <v>17</v>
      </c>
      <c r="D85" s="16" t="s">
        <v>224</v>
      </c>
      <c r="E85" s="86" t="s">
        <v>224</v>
      </c>
      <c r="F85" s="86" t="s">
        <v>224</v>
      </c>
      <c r="G85" s="86" t="s">
        <v>224</v>
      </c>
      <c r="H85" s="86" t="s">
        <v>224</v>
      </c>
      <c r="I85" s="86" t="s">
        <v>224</v>
      </c>
      <c r="J85" s="86" t="s">
        <v>224</v>
      </c>
      <c r="K85" s="86" t="s">
        <v>224</v>
      </c>
      <c r="L85" s="86" t="s">
        <v>224</v>
      </c>
      <c r="M85" s="86" t="s">
        <v>224</v>
      </c>
      <c r="N85" s="86" t="s">
        <v>224</v>
      </c>
      <c r="O85" s="86" t="s">
        <v>224</v>
      </c>
      <c r="P85" s="86" t="s">
        <v>224</v>
      </c>
      <c r="Q85" s="86" t="s">
        <v>224</v>
      </c>
      <c r="R85" s="86" t="s">
        <v>224</v>
      </c>
      <c r="S85" s="86" t="s">
        <v>224</v>
      </c>
      <c r="T85" s="86" t="s">
        <v>224</v>
      </c>
      <c r="U85" s="86" t="s">
        <v>224</v>
      </c>
      <c r="V85" s="87" t="s">
        <v>224</v>
      </c>
    </row>
    <row r="86" spans="1:22" s="39" customFormat="1" outlineLevel="1" x14ac:dyDescent="0.25">
      <c r="A86" s="13" t="s">
        <v>121</v>
      </c>
      <c r="B86" s="14" t="s">
        <v>27</v>
      </c>
      <c r="C86" s="15" t="s">
        <v>17</v>
      </c>
      <c r="D86" s="16" t="s">
        <v>224</v>
      </c>
      <c r="E86" s="86" t="s">
        <v>224</v>
      </c>
      <c r="F86" s="86" t="s">
        <v>224</v>
      </c>
      <c r="G86" s="86" t="s">
        <v>224</v>
      </c>
      <c r="H86" s="86" t="s">
        <v>224</v>
      </c>
      <c r="I86" s="86" t="s">
        <v>224</v>
      </c>
      <c r="J86" s="86" t="s">
        <v>224</v>
      </c>
      <c r="K86" s="86" t="s">
        <v>224</v>
      </c>
      <c r="L86" s="86" t="s">
        <v>224</v>
      </c>
      <c r="M86" s="86" t="s">
        <v>224</v>
      </c>
      <c r="N86" s="86" t="s">
        <v>224</v>
      </c>
      <c r="O86" s="86" t="s">
        <v>224</v>
      </c>
      <c r="P86" s="86" t="s">
        <v>224</v>
      </c>
      <c r="Q86" s="86" t="s">
        <v>224</v>
      </c>
      <c r="R86" s="86" t="s">
        <v>224</v>
      </c>
      <c r="S86" s="86" t="s">
        <v>224</v>
      </c>
      <c r="T86" s="86" t="s">
        <v>224</v>
      </c>
      <c r="U86" s="86" t="s">
        <v>224</v>
      </c>
      <c r="V86" s="87" t="s">
        <v>224</v>
      </c>
    </row>
    <row r="87" spans="1:22" s="39" customFormat="1" x14ac:dyDescent="0.25">
      <c r="A87" s="13" t="s">
        <v>122</v>
      </c>
      <c r="B87" s="14" t="s">
        <v>29</v>
      </c>
      <c r="C87" s="15" t="s">
        <v>17</v>
      </c>
      <c r="D87" s="16">
        <f>D29-D44</f>
        <v>-263.73321759912005</v>
      </c>
      <c r="E87" s="86">
        <f>E29-E44</f>
        <v>-314.12597776232587</v>
      </c>
      <c r="F87" s="86">
        <f>F29-F44</f>
        <v>-808.80571624249342</v>
      </c>
      <c r="G87" s="86">
        <f>G29-G44</f>
        <v>-402.08357469600787</v>
      </c>
      <c r="H87" s="86">
        <f>H29-H44</f>
        <v>-342.6764065444745</v>
      </c>
      <c r="I87" s="86">
        <v>-393.4729555508834</v>
      </c>
      <c r="J87" s="86">
        <f>J29-J44</f>
        <v>-589.65252483472977</v>
      </c>
      <c r="K87" s="86">
        <v>-647.47469236641109</v>
      </c>
      <c r="L87" s="86">
        <f>L29-L44</f>
        <v>-817.66559653100057</v>
      </c>
      <c r="M87" s="86">
        <v>-960.75001160091551</v>
      </c>
      <c r="N87" s="86">
        <f t="shared" ref="N87:T87" si="5">N29-N44</f>
        <v>-960.75001160091551</v>
      </c>
      <c r="O87" s="86">
        <v>-1711.5286070020575</v>
      </c>
      <c r="P87" s="86">
        <f t="shared" si="5"/>
        <v>-912.28655548114602</v>
      </c>
      <c r="Q87" s="86">
        <v>173.85778718630218</v>
      </c>
      <c r="R87" s="86">
        <f t="shared" si="5"/>
        <v>267.30720938322702</v>
      </c>
      <c r="S87" s="86">
        <v>773.78230267547133</v>
      </c>
      <c r="T87" s="86">
        <f t="shared" si="5"/>
        <v>850.35784047139259</v>
      </c>
      <c r="U87" s="86">
        <f t="shared" si="1"/>
        <v>-3167.6697513545018</v>
      </c>
      <c r="V87" s="87">
        <f t="shared" si="1"/>
        <v>-2505.3660451376468</v>
      </c>
    </row>
    <row r="88" spans="1:22" s="39" customFormat="1" outlineLevel="1" x14ac:dyDescent="0.25">
      <c r="A88" s="13" t="s">
        <v>123</v>
      </c>
      <c r="B88" s="14" t="s">
        <v>31</v>
      </c>
      <c r="C88" s="15" t="s">
        <v>17</v>
      </c>
      <c r="D88" s="16" t="s">
        <v>224</v>
      </c>
      <c r="E88" s="86" t="s">
        <v>224</v>
      </c>
      <c r="F88" s="86" t="s">
        <v>224</v>
      </c>
      <c r="G88" s="86" t="s">
        <v>224</v>
      </c>
      <c r="H88" s="86" t="s">
        <v>224</v>
      </c>
      <c r="I88" s="86" t="s">
        <v>224</v>
      </c>
      <c r="J88" s="86" t="s">
        <v>224</v>
      </c>
      <c r="K88" s="86" t="s">
        <v>224</v>
      </c>
      <c r="L88" s="86" t="s">
        <v>224</v>
      </c>
      <c r="M88" s="86" t="s">
        <v>224</v>
      </c>
      <c r="N88" s="86" t="s">
        <v>224</v>
      </c>
      <c r="O88" s="86" t="s">
        <v>224</v>
      </c>
      <c r="P88" s="86" t="s">
        <v>224</v>
      </c>
      <c r="Q88" s="86" t="s">
        <v>224</v>
      </c>
      <c r="R88" s="86" t="s">
        <v>224</v>
      </c>
      <c r="S88" s="86" t="s">
        <v>224</v>
      </c>
      <c r="T88" s="86" t="s">
        <v>224</v>
      </c>
      <c r="U88" s="86" t="s">
        <v>224</v>
      </c>
      <c r="V88" s="87" t="s">
        <v>224</v>
      </c>
    </row>
    <row r="89" spans="1:22" s="39" customFormat="1" x14ac:dyDescent="0.25">
      <c r="A89" s="13" t="s">
        <v>124</v>
      </c>
      <c r="B89" s="14" t="s">
        <v>33</v>
      </c>
      <c r="C89" s="15" t="s">
        <v>17</v>
      </c>
      <c r="D89" s="16">
        <f>D31-D46</f>
        <v>0</v>
      </c>
      <c r="E89" s="86">
        <f t="shared" ref="E89:H90" si="6">E31-E46</f>
        <v>-4.678299999999469E-4</v>
      </c>
      <c r="F89" s="86">
        <f t="shared" si="6"/>
        <v>0</v>
      </c>
      <c r="G89" s="86">
        <f t="shared" si="6"/>
        <v>1.2930054023200006</v>
      </c>
      <c r="H89" s="86">
        <f t="shared" si="6"/>
        <v>-0.8375846408474581</v>
      </c>
      <c r="I89" s="86">
        <v>1.1834560931120752</v>
      </c>
      <c r="J89" s="86">
        <f t="shared" ref="J89:T90" si="7">J31-J46</f>
        <v>-2.623088364406776</v>
      </c>
      <c r="K89" s="86">
        <v>5.9600031160553426</v>
      </c>
      <c r="L89" s="86">
        <f>L31-L46</f>
        <v>-4.2077172288135598</v>
      </c>
      <c r="M89" s="86">
        <v>863.29042148319206</v>
      </c>
      <c r="N89" s="86">
        <f t="shared" si="7"/>
        <v>863.29042148319206</v>
      </c>
      <c r="O89" s="86">
        <v>23.146974104510093</v>
      </c>
      <c r="P89" s="86">
        <f t="shared" si="7"/>
        <v>-13.410677219333326</v>
      </c>
      <c r="Q89" s="86">
        <v>19.102190438336638</v>
      </c>
      <c r="R89" s="86">
        <f t="shared" si="7"/>
        <v>7.5750368077799042</v>
      </c>
      <c r="S89" s="86">
        <v>21.879110864599493</v>
      </c>
      <c r="T89" s="86">
        <f t="shared" si="7"/>
        <v>20.918732596606354</v>
      </c>
      <c r="U89" s="86">
        <f t="shared" ref="U89:V148" si="8">G89+I89+K89+M89+O89+Q89+S89</f>
        <v>935.85516150212561</v>
      </c>
      <c r="V89" s="87">
        <f t="shared" si="8"/>
        <v>870.70512343417715</v>
      </c>
    </row>
    <row r="90" spans="1:22" s="39" customFormat="1" x14ac:dyDescent="0.25">
      <c r="A90" s="13" t="s">
        <v>125</v>
      </c>
      <c r="B90" s="14" t="s">
        <v>35</v>
      </c>
      <c r="C90" s="15" t="s">
        <v>17</v>
      </c>
      <c r="D90" s="16">
        <f>D32-D47</f>
        <v>0</v>
      </c>
      <c r="E90" s="86">
        <f t="shared" si="6"/>
        <v>0</v>
      </c>
      <c r="F90" s="86">
        <f t="shared" si="6"/>
        <v>-91.595425083085956</v>
      </c>
      <c r="G90" s="86">
        <f t="shared" si="6"/>
        <v>-65.142699774688253</v>
      </c>
      <c r="H90" s="86">
        <f t="shared" si="6"/>
        <v>13.731494402872841</v>
      </c>
      <c r="I90" s="86">
        <v>82.624202167271051</v>
      </c>
      <c r="J90" s="86">
        <f t="shared" si="7"/>
        <v>-35.468452224787143</v>
      </c>
      <c r="K90" s="86">
        <v>114.1142482973346</v>
      </c>
      <c r="L90" s="86">
        <f>L32-L47</f>
        <v>-284.33299498783344</v>
      </c>
      <c r="M90" s="86">
        <v>-303.19322512194003</v>
      </c>
      <c r="N90" s="86">
        <f t="shared" si="7"/>
        <v>-303.19322512194003</v>
      </c>
      <c r="O90" s="86">
        <v>-338.37176745758643</v>
      </c>
      <c r="P90" s="86">
        <f t="shared" si="7"/>
        <v>-422.33662725952081</v>
      </c>
      <c r="Q90" s="86">
        <v>-6.0320894288620366</v>
      </c>
      <c r="R90" s="86">
        <f t="shared" si="7"/>
        <v>-536.9750206594781</v>
      </c>
      <c r="S90" s="86">
        <v>47.474918087656988</v>
      </c>
      <c r="T90" s="86">
        <f t="shared" si="7"/>
        <v>-572.55815957549748</v>
      </c>
      <c r="U90" s="86">
        <f t="shared" si="8"/>
        <v>-468.52641323081411</v>
      </c>
      <c r="V90" s="87">
        <f t="shared" si="8"/>
        <v>-2141.132985426184</v>
      </c>
    </row>
    <row r="91" spans="1:22" s="39" customFormat="1" outlineLevel="1" x14ac:dyDescent="0.25">
      <c r="A91" s="13" t="s">
        <v>126</v>
      </c>
      <c r="B91" s="14" t="s">
        <v>37</v>
      </c>
      <c r="C91" s="15" t="s">
        <v>17</v>
      </c>
      <c r="D91" s="16" t="s">
        <v>224</v>
      </c>
      <c r="E91" s="86" t="s">
        <v>224</v>
      </c>
      <c r="F91" s="86" t="s">
        <v>224</v>
      </c>
      <c r="G91" s="86" t="s">
        <v>224</v>
      </c>
      <c r="H91" s="86" t="s">
        <v>224</v>
      </c>
      <c r="I91" s="86" t="s">
        <v>224</v>
      </c>
      <c r="J91" s="86" t="s">
        <v>224</v>
      </c>
      <c r="K91" s="86" t="s">
        <v>224</v>
      </c>
      <c r="L91" s="86" t="s">
        <v>224</v>
      </c>
      <c r="M91" s="86" t="s">
        <v>224</v>
      </c>
      <c r="N91" s="86" t="s">
        <v>224</v>
      </c>
      <c r="O91" s="86" t="s">
        <v>224</v>
      </c>
      <c r="P91" s="86" t="s">
        <v>224</v>
      </c>
      <c r="Q91" s="86" t="s">
        <v>224</v>
      </c>
      <c r="R91" s="86" t="s">
        <v>224</v>
      </c>
      <c r="S91" s="86" t="s">
        <v>224</v>
      </c>
      <c r="T91" s="86" t="s">
        <v>224</v>
      </c>
      <c r="U91" s="86" t="s">
        <v>224</v>
      </c>
      <c r="V91" s="87" t="s">
        <v>224</v>
      </c>
    </row>
    <row r="92" spans="1:22" s="39" customFormat="1" ht="31.5" outlineLevel="1" x14ac:dyDescent="0.25">
      <c r="A92" s="13" t="s">
        <v>127</v>
      </c>
      <c r="B92" s="37" t="s">
        <v>39</v>
      </c>
      <c r="C92" s="15" t="s">
        <v>17</v>
      </c>
      <c r="D92" s="16" t="s">
        <v>224</v>
      </c>
      <c r="E92" s="86" t="s">
        <v>224</v>
      </c>
      <c r="F92" s="86" t="s">
        <v>224</v>
      </c>
      <c r="G92" s="86" t="s">
        <v>224</v>
      </c>
      <c r="H92" s="86" t="s">
        <v>224</v>
      </c>
      <c r="I92" s="86" t="s">
        <v>224</v>
      </c>
      <c r="J92" s="86" t="s">
        <v>224</v>
      </c>
      <c r="K92" s="86" t="s">
        <v>224</v>
      </c>
      <c r="L92" s="86" t="s">
        <v>224</v>
      </c>
      <c r="M92" s="86" t="s">
        <v>224</v>
      </c>
      <c r="N92" s="86" t="s">
        <v>224</v>
      </c>
      <c r="O92" s="86" t="s">
        <v>224</v>
      </c>
      <c r="P92" s="86" t="s">
        <v>224</v>
      </c>
      <c r="Q92" s="86" t="s">
        <v>224</v>
      </c>
      <c r="R92" s="86" t="s">
        <v>224</v>
      </c>
      <c r="S92" s="86" t="s">
        <v>224</v>
      </c>
      <c r="T92" s="86" t="s">
        <v>224</v>
      </c>
      <c r="U92" s="86" t="s">
        <v>224</v>
      </c>
      <c r="V92" s="87" t="s">
        <v>224</v>
      </c>
    </row>
    <row r="93" spans="1:22" s="39" customFormat="1" outlineLevel="1" x14ac:dyDescent="0.25">
      <c r="A93" s="13" t="s">
        <v>128</v>
      </c>
      <c r="B93" s="21" t="s">
        <v>41</v>
      </c>
      <c r="C93" s="15" t="s">
        <v>17</v>
      </c>
      <c r="D93" s="16" t="s">
        <v>224</v>
      </c>
      <c r="E93" s="86" t="s">
        <v>224</v>
      </c>
      <c r="F93" s="86" t="s">
        <v>224</v>
      </c>
      <c r="G93" s="86" t="s">
        <v>224</v>
      </c>
      <c r="H93" s="86" t="s">
        <v>224</v>
      </c>
      <c r="I93" s="86" t="s">
        <v>224</v>
      </c>
      <c r="J93" s="86" t="s">
        <v>224</v>
      </c>
      <c r="K93" s="86" t="s">
        <v>224</v>
      </c>
      <c r="L93" s="86" t="s">
        <v>224</v>
      </c>
      <c r="M93" s="86" t="s">
        <v>224</v>
      </c>
      <c r="N93" s="86" t="s">
        <v>224</v>
      </c>
      <c r="O93" s="86" t="s">
        <v>224</v>
      </c>
      <c r="P93" s="86" t="s">
        <v>224</v>
      </c>
      <c r="Q93" s="86" t="s">
        <v>224</v>
      </c>
      <c r="R93" s="86" t="s">
        <v>224</v>
      </c>
      <c r="S93" s="86" t="s">
        <v>224</v>
      </c>
      <c r="T93" s="86" t="s">
        <v>224</v>
      </c>
      <c r="U93" s="86" t="s">
        <v>224</v>
      </c>
      <c r="V93" s="87" t="s">
        <v>224</v>
      </c>
    </row>
    <row r="94" spans="1:22" s="39" customFormat="1" outlineLevel="1" x14ac:dyDescent="0.25">
      <c r="A94" s="13" t="s">
        <v>129</v>
      </c>
      <c r="B94" s="22" t="s">
        <v>43</v>
      </c>
      <c r="C94" s="15" t="s">
        <v>17</v>
      </c>
      <c r="D94" s="16" t="s">
        <v>224</v>
      </c>
      <c r="E94" s="86" t="s">
        <v>224</v>
      </c>
      <c r="F94" s="86" t="s">
        <v>224</v>
      </c>
      <c r="G94" s="86" t="s">
        <v>224</v>
      </c>
      <c r="H94" s="86" t="s">
        <v>224</v>
      </c>
      <c r="I94" s="86" t="s">
        <v>224</v>
      </c>
      <c r="J94" s="86" t="s">
        <v>224</v>
      </c>
      <c r="K94" s="86" t="s">
        <v>224</v>
      </c>
      <c r="L94" s="86" t="s">
        <v>224</v>
      </c>
      <c r="M94" s="86" t="s">
        <v>224</v>
      </c>
      <c r="N94" s="86" t="s">
        <v>224</v>
      </c>
      <c r="O94" s="86" t="s">
        <v>224</v>
      </c>
      <c r="P94" s="86" t="s">
        <v>224</v>
      </c>
      <c r="Q94" s="86" t="s">
        <v>224</v>
      </c>
      <c r="R94" s="86" t="s">
        <v>224</v>
      </c>
      <c r="S94" s="86" t="s">
        <v>224</v>
      </c>
      <c r="T94" s="86" t="s">
        <v>224</v>
      </c>
      <c r="U94" s="86" t="s">
        <v>224</v>
      </c>
      <c r="V94" s="87" t="s">
        <v>224</v>
      </c>
    </row>
    <row r="95" spans="1:22" s="39" customFormat="1" x14ac:dyDescent="0.25">
      <c r="A95" s="13" t="s">
        <v>130</v>
      </c>
      <c r="B95" s="14" t="s">
        <v>45</v>
      </c>
      <c r="C95" s="15" t="s">
        <v>17</v>
      </c>
      <c r="D95" s="16">
        <f>D37-D52</f>
        <v>0</v>
      </c>
      <c r="E95" s="86">
        <f>E37-E52</f>
        <v>1.7724000300000071</v>
      </c>
      <c r="F95" s="86">
        <f>F37-F52</f>
        <v>2.0717426300000028</v>
      </c>
      <c r="G95" s="86">
        <f>G37-G52</f>
        <v>1.6585950576147184</v>
      </c>
      <c r="H95" s="86">
        <f>H37-H52</f>
        <v>4.2401930762711899</v>
      </c>
      <c r="I95" s="86">
        <v>0.92795520380977692</v>
      </c>
      <c r="J95" s="86">
        <f t="shared" ref="J95:T95" si="9">J37-J52</f>
        <v>4.4093887542372912</v>
      </c>
      <c r="K95" s="86">
        <v>6.1389997999469088</v>
      </c>
      <c r="L95" s="86">
        <f>L37-L52</f>
        <v>6.0184155677966089</v>
      </c>
      <c r="M95" s="86">
        <v>6.0739966166666761</v>
      </c>
      <c r="N95" s="86">
        <f t="shared" si="9"/>
        <v>6.0739966166666761</v>
      </c>
      <c r="O95" s="86">
        <v>6.1511519125089009</v>
      </c>
      <c r="P95" s="86">
        <f t="shared" si="9"/>
        <v>5.8938186666666681</v>
      </c>
      <c r="Q95" s="86">
        <v>6.4849205205257903</v>
      </c>
      <c r="R95" s="86">
        <f t="shared" si="9"/>
        <v>16.917444812588066</v>
      </c>
      <c r="S95" s="86">
        <v>6.8356398909253357</v>
      </c>
      <c r="T95" s="86">
        <f t="shared" si="9"/>
        <v>59.049922682922926</v>
      </c>
      <c r="U95" s="86">
        <f t="shared" si="8"/>
        <v>34.271259001998104</v>
      </c>
      <c r="V95" s="87">
        <f t="shared" si="8"/>
        <v>102.60318017714943</v>
      </c>
    </row>
    <row r="96" spans="1:22" s="39" customFormat="1" x14ac:dyDescent="0.25">
      <c r="A96" s="13" t="s">
        <v>131</v>
      </c>
      <c r="B96" s="36" t="s">
        <v>132</v>
      </c>
      <c r="C96" s="15" t="s">
        <v>17</v>
      </c>
      <c r="D96" s="16">
        <f>D97-D103</f>
        <v>-12.634</v>
      </c>
      <c r="E96" s="86">
        <f>E97-E103</f>
        <v>-33.332020599999993</v>
      </c>
      <c r="F96" s="86">
        <f>F97-F103</f>
        <v>-142.50810622000003</v>
      </c>
      <c r="G96" s="86">
        <f>G97-G103</f>
        <v>-624.25389176127101</v>
      </c>
      <c r="H96" s="86">
        <f>H97-H103</f>
        <v>-569.06834604800019</v>
      </c>
      <c r="I96" s="86">
        <v>-555.87016369108437</v>
      </c>
      <c r="J96" s="86">
        <f t="shared" ref="J96:T96" si="10">J97-J103</f>
        <v>-1465.4777334399994</v>
      </c>
      <c r="K96" s="86">
        <v>-1786.216197855457</v>
      </c>
      <c r="L96" s="86">
        <f>L97-L103</f>
        <v>-936.09923425999932</v>
      </c>
      <c r="M96" s="86">
        <v>-765.83321208001553</v>
      </c>
      <c r="N96" s="86">
        <f t="shared" si="10"/>
        <v>-765.83321208001553</v>
      </c>
      <c r="O96" s="86">
        <v>-2640.7477863263425</v>
      </c>
      <c r="P96" s="86">
        <f t="shared" si="10"/>
        <v>-1544.9691519100027</v>
      </c>
      <c r="Q96" s="86">
        <v>-928.71623609232483</v>
      </c>
      <c r="R96" s="86">
        <f t="shared" si="10"/>
        <v>-1303.2207587313351</v>
      </c>
      <c r="S96" s="86">
        <v>-287.54941753079436</v>
      </c>
      <c r="T96" s="86">
        <f t="shared" si="10"/>
        <v>-1090.5112919328692</v>
      </c>
      <c r="U96" s="86">
        <f t="shared" si="8"/>
        <v>-7589.1869053372893</v>
      </c>
      <c r="V96" s="87">
        <f t="shared" si="8"/>
        <v>-7675.1797284022214</v>
      </c>
    </row>
    <row r="97" spans="1:22" s="39" customFormat="1" x14ac:dyDescent="0.25">
      <c r="A97" s="13" t="s">
        <v>133</v>
      </c>
      <c r="B97" s="37" t="s">
        <v>134</v>
      </c>
      <c r="C97" s="15" t="s">
        <v>17</v>
      </c>
      <c r="D97" s="16">
        <v>40.067600000000006</v>
      </c>
      <c r="E97" s="86">
        <v>65.056960400000008</v>
      </c>
      <c r="F97" s="86">
        <v>41.414931429999996</v>
      </c>
      <c r="G97" s="86">
        <v>10</v>
      </c>
      <c r="H97" s="86">
        <v>363.96174537999997</v>
      </c>
      <c r="I97" s="86">
        <v>0</v>
      </c>
      <c r="J97" s="86">
        <v>1363.99527242</v>
      </c>
      <c r="K97" s="86">
        <v>30</v>
      </c>
      <c r="L97" s="86">
        <v>2015.3131555200002</v>
      </c>
      <c r="M97" s="86">
        <v>2396.0154126499997</v>
      </c>
      <c r="N97" s="86">
        <v>2396.0154126499997</v>
      </c>
      <c r="O97" s="86">
        <v>53.217496405714378</v>
      </c>
      <c r="P97" s="86">
        <v>1937.5591624000001</v>
      </c>
      <c r="Q97" s="86">
        <v>0</v>
      </c>
      <c r="R97" s="86">
        <v>317.90958510868506</v>
      </c>
      <c r="S97" s="86">
        <v>0</v>
      </c>
      <c r="T97" s="86">
        <v>2.0746845000000005</v>
      </c>
      <c r="U97" s="86">
        <f t="shared" si="8"/>
        <v>2489.2329090557141</v>
      </c>
      <c r="V97" s="87">
        <f t="shared" si="8"/>
        <v>8396.8290179786836</v>
      </c>
    </row>
    <row r="98" spans="1:22" s="39" customFormat="1" x14ac:dyDescent="0.25">
      <c r="A98" s="13" t="s">
        <v>135</v>
      </c>
      <c r="B98" s="21" t="s">
        <v>136</v>
      </c>
      <c r="C98" s="15" t="s">
        <v>17</v>
      </c>
      <c r="D98" s="16">
        <v>0</v>
      </c>
      <c r="E98" s="86">
        <v>0</v>
      </c>
      <c r="F98" s="86">
        <v>0</v>
      </c>
      <c r="G98" s="86">
        <v>0</v>
      </c>
      <c r="H98" s="86">
        <v>0</v>
      </c>
      <c r="I98" s="86">
        <v>0</v>
      </c>
      <c r="J98" s="86">
        <v>0</v>
      </c>
      <c r="K98" s="86">
        <v>0</v>
      </c>
      <c r="L98" s="86">
        <v>0</v>
      </c>
      <c r="M98" s="86">
        <v>0</v>
      </c>
      <c r="N98" s="86">
        <v>0</v>
      </c>
      <c r="O98" s="86">
        <v>0</v>
      </c>
      <c r="P98" s="86">
        <v>0</v>
      </c>
      <c r="Q98" s="86">
        <v>0</v>
      </c>
      <c r="R98" s="86">
        <v>0</v>
      </c>
      <c r="S98" s="86">
        <v>0</v>
      </c>
      <c r="T98" s="86">
        <v>0</v>
      </c>
      <c r="U98" s="86">
        <f t="shared" si="8"/>
        <v>0</v>
      </c>
      <c r="V98" s="87">
        <f t="shared" si="8"/>
        <v>0</v>
      </c>
    </row>
    <row r="99" spans="1:22" s="39" customFormat="1" x14ac:dyDescent="0.25">
      <c r="A99" s="13" t="s">
        <v>137</v>
      </c>
      <c r="B99" s="21" t="s">
        <v>138</v>
      </c>
      <c r="C99" s="15" t="s">
        <v>17</v>
      </c>
      <c r="D99" s="16">
        <v>0</v>
      </c>
      <c r="E99" s="86">
        <v>0</v>
      </c>
      <c r="F99" s="86">
        <v>0.74047878</v>
      </c>
      <c r="G99" s="86">
        <v>0</v>
      </c>
      <c r="H99" s="86">
        <v>5.4118005800000004</v>
      </c>
      <c r="I99" s="86">
        <v>0</v>
      </c>
      <c r="J99" s="86">
        <v>47.209771329999995</v>
      </c>
      <c r="K99" s="86">
        <v>30</v>
      </c>
      <c r="L99" s="86">
        <v>2.5521402200000001</v>
      </c>
      <c r="M99" s="86">
        <v>1.1843376699999999</v>
      </c>
      <c r="N99" s="86">
        <v>1.1843376699999999</v>
      </c>
      <c r="O99" s="86">
        <v>51.967496405714378</v>
      </c>
      <c r="P99" s="86">
        <v>1.1752597599999999</v>
      </c>
      <c r="Q99" s="86">
        <v>0</v>
      </c>
      <c r="R99" s="86">
        <v>1.4119919999999999</v>
      </c>
      <c r="S99" s="86">
        <v>0</v>
      </c>
      <c r="T99" s="86">
        <v>1.699047</v>
      </c>
      <c r="U99" s="86">
        <f t="shared" si="8"/>
        <v>83.151834075714376</v>
      </c>
      <c r="V99" s="87">
        <f t="shared" si="8"/>
        <v>60.64434855999999</v>
      </c>
    </row>
    <row r="100" spans="1:22" s="39" customFormat="1" x14ac:dyDescent="0.25">
      <c r="A100" s="13" t="s">
        <v>139</v>
      </c>
      <c r="B100" s="21" t="s">
        <v>140</v>
      </c>
      <c r="C100" s="15" t="s">
        <v>17</v>
      </c>
      <c r="D100" s="16">
        <v>0</v>
      </c>
      <c r="E100" s="86">
        <v>0</v>
      </c>
      <c r="F100" s="86">
        <v>17.0620923</v>
      </c>
      <c r="G100" s="86">
        <v>0</v>
      </c>
      <c r="H100" s="86">
        <v>340.09112789999995</v>
      </c>
      <c r="I100" s="86">
        <v>0</v>
      </c>
      <c r="J100" s="86">
        <f>J101</f>
        <v>1248.8045805000002</v>
      </c>
      <c r="K100" s="86">
        <v>0</v>
      </c>
      <c r="L100" s="86">
        <v>1827.7166785200002</v>
      </c>
      <c r="M100" s="86">
        <v>1940.8305863800001</v>
      </c>
      <c r="N100" s="86">
        <f>N101</f>
        <v>1940.8305863800001</v>
      </c>
      <c r="O100" s="86">
        <v>0</v>
      </c>
      <c r="P100" s="86">
        <f>P101</f>
        <v>1870.8652794900001</v>
      </c>
      <c r="Q100" s="86">
        <v>0</v>
      </c>
      <c r="R100" s="86">
        <f>R101</f>
        <v>315.24759310868507</v>
      </c>
      <c r="S100" s="86">
        <v>0</v>
      </c>
      <c r="T100" s="86">
        <f>T101</f>
        <v>0</v>
      </c>
      <c r="U100" s="86">
        <f t="shared" si="8"/>
        <v>1940.8305863800001</v>
      </c>
      <c r="V100" s="87">
        <f t="shared" si="8"/>
        <v>7543.5558458986843</v>
      </c>
    </row>
    <row r="101" spans="1:22" s="39" customFormat="1" x14ac:dyDescent="0.25">
      <c r="A101" s="13" t="s">
        <v>141</v>
      </c>
      <c r="B101" s="23" t="s">
        <v>142</v>
      </c>
      <c r="C101" s="15" t="s">
        <v>17</v>
      </c>
      <c r="D101" s="16">
        <v>0</v>
      </c>
      <c r="E101" s="86">
        <v>0</v>
      </c>
      <c r="F101" s="86">
        <v>17.0620923</v>
      </c>
      <c r="G101" s="86">
        <v>0</v>
      </c>
      <c r="H101" s="86">
        <v>340.09112789999995</v>
      </c>
      <c r="I101" s="86">
        <v>0</v>
      </c>
      <c r="J101" s="86">
        <v>1248.8045805000002</v>
      </c>
      <c r="K101" s="86">
        <v>0</v>
      </c>
      <c r="L101" s="86">
        <f>L100</f>
        <v>1827.7166785200002</v>
      </c>
      <c r="M101" s="86">
        <v>1940.8305863800001</v>
      </c>
      <c r="N101" s="86">
        <v>1940.8305863800001</v>
      </c>
      <c r="O101" s="86">
        <v>0</v>
      </c>
      <c r="P101" s="86">
        <v>1870.8652794900001</v>
      </c>
      <c r="Q101" s="86">
        <v>0</v>
      </c>
      <c r="R101" s="86">
        <v>315.24759310868507</v>
      </c>
      <c r="S101" s="86">
        <v>0</v>
      </c>
      <c r="T101" s="86">
        <v>0</v>
      </c>
      <c r="U101" s="86">
        <f t="shared" si="8"/>
        <v>1940.8305863800001</v>
      </c>
      <c r="V101" s="87">
        <f t="shared" si="8"/>
        <v>7543.5558458986843</v>
      </c>
    </row>
    <row r="102" spans="1:22" s="39" customFormat="1" x14ac:dyDescent="0.25">
      <c r="A102" s="13" t="s">
        <v>143</v>
      </c>
      <c r="B102" s="22" t="s">
        <v>144</v>
      </c>
      <c r="C102" s="15" t="s">
        <v>17</v>
      </c>
      <c r="D102" s="16">
        <f>D97-D98-D99-D100</f>
        <v>40.067600000000006</v>
      </c>
      <c r="E102" s="86">
        <f>E97-E98-E99-E100</f>
        <v>65.056960400000008</v>
      </c>
      <c r="F102" s="86">
        <f>F97-F98-F99-F100</f>
        <v>23.612360349999999</v>
      </c>
      <c r="G102" s="86">
        <f>G97-G98-G99-G100</f>
        <v>10</v>
      </c>
      <c r="H102" s="86">
        <f>H97-H98-H99-H100</f>
        <v>18.458816900000045</v>
      </c>
      <c r="I102" s="86">
        <v>0</v>
      </c>
      <c r="J102" s="86">
        <f>J97-J98-J99-J100</f>
        <v>67.980920589999869</v>
      </c>
      <c r="K102" s="86">
        <v>0</v>
      </c>
      <c r="L102" s="86">
        <f>L97-L98-L99-L100</f>
        <v>185.04433678000009</v>
      </c>
      <c r="M102" s="86">
        <v>454.0004885999997</v>
      </c>
      <c r="N102" s="86">
        <f>N97-N98-N99-N100</f>
        <v>454.0004885999997</v>
      </c>
      <c r="O102" s="86">
        <v>1.25</v>
      </c>
      <c r="P102" s="86">
        <f>P97-P98-P99-P100</f>
        <v>65.518623149999939</v>
      </c>
      <c r="Q102" s="86">
        <v>0</v>
      </c>
      <c r="R102" s="86">
        <f>R97-R98-R99-R100</f>
        <v>1.25</v>
      </c>
      <c r="S102" s="86">
        <v>0</v>
      </c>
      <c r="T102" s="86">
        <f>T97-T98-T99-T100</f>
        <v>0.37563750000000051</v>
      </c>
      <c r="U102" s="86">
        <f t="shared" si="8"/>
        <v>465.2504885999997</v>
      </c>
      <c r="V102" s="87">
        <f t="shared" si="8"/>
        <v>792.62882351999974</v>
      </c>
    </row>
    <row r="103" spans="1:22" s="39" customFormat="1" x14ac:dyDescent="0.25">
      <c r="A103" s="13" t="s">
        <v>145</v>
      </c>
      <c r="B103" s="20" t="s">
        <v>100</v>
      </c>
      <c r="C103" s="15" t="s">
        <v>17</v>
      </c>
      <c r="D103" s="16">
        <v>52.701600000000006</v>
      </c>
      <c r="E103" s="86">
        <v>98.388981000000001</v>
      </c>
      <c r="F103" s="86">
        <v>183.92303765000003</v>
      </c>
      <c r="G103" s="86">
        <v>634.25389176127101</v>
      </c>
      <c r="H103" s="86">
        <v>933.03009142800022</v>
      </c>
      <c r="I103" s="86">
        <v>555.87016369108437</v>
      </c>
      <c r="J103" s="86">
        <v>2829.4730058599994</v>
      </c>
      <c r="K103" s="86">
        <v>1816.216197855457</v>
      </c>
      <c r="L103" s="86">
        <v>2951.4123897799996</v>
      </c>
      <c r="M103" s="86">
        <v>3161.8486247300152</v>
      </c>
      <c r="N103" s="86">
        <v>3161.8486247300152</v>
      </c>
      <c r="O103" s="86">
        <v>2693.9652827320569</v>
      </c>
      <c r="P103" s="86">
        <v>3482.5283143100028</v>
      </c>
      <c r="Q103" s="86">
        <v>928.71623609232483</v>
      </c>
      <c r="R103" s="86">
        <v>1621.1303438400203</v>
      </c>
      <c r="S103" s="86">
        <v>287.54941753079436</v>
      </c>
      <c r="T103" s="86">
        <v>1092.5859764328693</v>
      </c>
      <c r="U103" s="86">
        <f t="shared" si="8"/>
        <v>10078.419814393004</v>
      </c>
      <c r="V103" s="87">
        <f t="shared" si="8"/>
        <v>16072.008746380907</v>
      </c>
    </row>
    <row r="104" spans="1:22" s="39" customFormat="1" x14ac:dyDescent="0.25">
      <c r="A104" s="13" t="s">
        <v>146</v>
      </c>
      <c r="B104" s="22" t="s">
        <v>147</v>
      </c>
      <c r="C104" s="15" t="s">
        <v>17</v>
      </c>
      <c r="D104" s="16">
        <v>0.47949999999999998</v>
      </c>
      <c r="E104" s="86">
        <v>1.6887579999999998</v>
      </c>
      <c r="F104" s="86">
        <v>1.69977</v>
      </c>
      <c r="G104" s="86">
        <v>1.819552970730419</v>
      </c>
      <c r="H104" s="86">
        <v>1.9591307600000001</v>
      </c>
      <c r="I104" s="86">
        <v>1.7450670000000315</v>
      </c>
      <c r="J104" s="86">
        <v>2.2412751200000001</v>
      </c>
      <c r="K104" s="86">
        <v>1.9788112000000111</v>
      </c>
      <c r="L104" s="86">
        <v>2.0581491199999999</v>
      </c>
      <c r="M104" s="86">
        <v>2.83997761</v>
      </c>
      <c r="N104" s="86">
        <v>2.83997761</v>
      </c>
      <c r="O104" s="86">
        <v>4.7807450000000591</v>
      </c>
      <c r="P104" s="86">
        <v>2.8712284000000001</v>
      </c>
      <c r="Q104" s="86">
        <v>4.9576388050000606</v>
      </c>
      <c r="R104" s="86">
        <v>5.3</v>
      </c>
      <c r="S104" s="86">
        <v>5.1559443572000632</v>
      </c>
      <c r="T104" s="86">
        <v>5.5119999999999996</v>
      </c>
      <c r="U104" s="86">
        <f t="shared" si="8"/>
        <v>23.277736942930645</v>
      </c>
      <c r="V104" s="87">
        <f t="shared" si="8"/>
        <v>22.78176101</v>
      </c>
    </row>
    <row r="105" spans="1:22" s="39" customFormat="1" x14ac:dyDescent="0.25">
      <c r="A105" s="13" t="s">
        <v>148</v>
      </c>
      <c r="B105" s="22" t="s">
        <v>149</v>
      </c>
      <c r="C105" s="15" t="s">
        <v>17</v>
      </c>
      <c r="D105" s="16">
        <v>4.1580000000000004</v>
      </c>
      <c r="E105" s="86">
        <v>6.2154069999999999</v>
      </c>
      <c r="F105" s="86">
        <v>26.902252000000001</v>
      </c>
      <c r="G105" s="86">
        <v>61.624779817013767</v>
      </c>
      <c r="H105" s="86">
        <v>31.920102070000002</v>
      </c>
      <c r="I105" s="86">
        <v>37.562725199654793</v>
      </c>
      <c r="J105" s="86">
        <v>26.91200267</v>
      </c>
      <c r="K105" s="86">
        <v>26.917406678520546</v>
      </c>
      <c r="L105" s="86">
        <v>40.756671270000005</v>
      </c>
      <c r="M105" s="86">
        <v>111.12299815</v>
      </c>
      <c r="N105" s="86">
        <v>111.12299815</v>
      </c>
      <c r="O105" s="86">
        <v>390.88287925345833</v>
      </c>
      <c r="P105" s="86">
        <v>240.55738162</v>
      </c>
      <c r="Q105" s="86">
        <v>462.80814862318863</v>
      </c>
      <c r="R105" s="86">
        <v>280.8023399868747</v>
      </c>
      <c r="S105" s="86">
        <v>240.40457721503529</v>
      </c>
      <c r="T105" s="86">
        <v>92.010297830072645</v>
      </c>
      <c r="U105" s="86">
        <f t="shared" si="8"/>
        <v>1331.3235149368713</v>
      </c>
      <c r="V105" s="87">
        <f t="shared" si="8"/>
        <v>824.08179359694736</v>
      </c>
    </row>
    <row r="106" spans="1:22" s="39" customFormat="1" x14ac:dyDescent="0.25">
      <c r="A106" s="13" t="s">
        <v>150</v>
      </c>
      <c r="B106" s="22" t="s">
        <v>151</v>
      </c>
      <c r="C106" s="15" t="s">
        <v>17</v>
      </c>
      <c r="D106" s="16">
        <v>0</v>
      </c>
      <c r="E106" s="86">
        <v>24.563849999999999</v>
      </c>
      <c r="F106" s="86">
        <v>96.090999999999994</v>
      </c>
      <c r="G106" s="86">
        <v>557.28805897352686</v>
      </c>
      <c r="H106" s="86">
        <v>767.67121999000005</v>
      </c>
      <c r="I106" s="86">
        <v>170.01497796965376</v>
      </c>
      <c r="J106" s="86">
        <f>J107</f>
        <v>2278.3786924400001</v>
      </c>
      <c r="K106" s="86">
        <v>1099.3298633328695</v>
      </c>
      <c r="L106" s="86">
        <v>2379.3544484599997</v>
      </c>
      <c r="M106" s="86">
        <v>2560.1234348700154</v>
      </c>
      <c r="N106" s="86">
        <v>2560.1234348700154</v>
      </c>
      <c r="O106" s="86">
        <v>1480.833046983895</v>
      </c>
      <c r="P106" s="86">
        <f>P107</f>
        <v>2741.8886000400025</v>
      </c>
      <c r="Q106" s="86">
        <v>419.65232436595767</v>
      </c>
      <c r="R106" s="86">
        <f>R107</f>
        <v>867.16622996176432</v>
      </c>
      <c r="S106" s="86">
        <v>0</v>
      </c>
      <c r="T106" s="86">
        <f>T107</f>
        <v>608.59261043947561</v>
      </c>
      <c r="U106" s="86">
        <f t="shared" si="8"/>
        <v>6287.2417064959182</v>
      </c>
      <c r="V106" s="87">
        <f t="shared" si="8"/>
        <v>12203.175236201256</v>
      </c>
    </row>
    <row r="107" spans="1:22" s="39" customFormat="1" x14ac:dyDescent="0.25">
      <c r="A107" s="13" t="s">
        <v>152</v>
      </c>
      <c r="B107" s="23" t="s">
        <v>153</v>
      </c>
      <c r="C107" s="15" t="s">
        <v>17</v>
      </c>
      <c r="D107" s="16">
        <v>0</v>
      </c>
      <c r="E107" s="86">
        <v>24.563849999999999</v>
      </c>
      <c r="F107" s="86">
        <v>96.090999999999994</v>
      </c>
      <c r="G107" s="86">
        <v>557.28805897352686</v>
      </c>
      <c r="H107" s="86">
        <v>767.67121999000005</v>
      </c>
      <c r="I107" s="86">
        <v>170.01497796965376</v>
      </c>
      <c r="J107" s="86">
        <v>2278.3786924400001</v>
      </c>
      <c r="K107" s="86">
        <v>1099.3298633328695</v>
      </c>
      <c r="L107" s="86">
        <f>L106</f>
        <v>2379.3544484599997</v>
      </c>
      <c r="M107" s="86">
        <v>2500.561868580015</v>
      </c>
      <c r="N107" s="86">
        <v>2500.561868580015</v>
      </c>
      <c r="O107" s="86">
        <v>1480.833046983895</v>
      </c>
      <c r="P107" s="86">
        <v>2741.8886000400025</v>
      </c>
      <c r="Q107" s="86">
        <v>419.65232436595767</v>
      </c>
      <c r="R107" s="86">
        <v>867.16622996176432</v>
      </c>
      <c r="S107" s="86">
        <v>0</v>
      </c>
      <c r="T107" s="86">
        <v>608.59261043947561</v>
      </c>
      <c r="U107" s="86">
        <f t="shared" si="8"/>
        <v>6227.6801402059173</v>
      </c>
      <c r="V107" s="87">
        <f t="shared" si="8"/>
        <v>12143.613669911258</v>
      </c>
    </row>
    <row r="108" spans="1:22" s="39" customFormat="1" x14ac:dyDescent="0.25">
      <c r="A108" s="13" t="s">
        <v>154</v>
      </c>
      <c r="B108" s="22" t="s">
        <v>155</v>
      </c>
      <c r="C108" s="15" t="s">
        <v>17</v>
      </c>
      <c r="D108" s="16">
        <f>D103-D104-D105-D106</f>
        <v>48.064100000000003</v>
      </c>
      <c r="E108" s="86">
        <f>E103-E104-E105-E106</f>
        <v>65.920966000000007</v>
      </c>
      <c r="F108" s="86">
        <f>F103-F104-F105-F106</f>
        <v>59.230015650000027</v>
      </c>
      <c r="G108" s="86">
        <f>G103-G104-G105-G106</f>
        <v>13.521499999999946</v>
      </c>
      <c r="H108" s="86">
        <f>H103-H104-H105-H106</f>
        <v>131.47963860800019</v>
      </c>
      <c r="I108" s="86">
        <v>346.5473935217758</v>
      </c>
      <c r="J108" s="86">
        <f>J103-J104-J105-J106</f>
        <v>521.94103562999908</v>
      </c>
      <c r="K108" s="86">
        <v>687.9901166440668</v>
      </c>
      <c r="L108" s="86">
        <f>L103-L104-L105-L106</f>
        <v>529.2431209299998</v>
      </c>
      <c r="M108" s="86">
        <v>487.76221409999971</v>
      </c>
      <c r="N108" s="86">
        <f>N103-N104-N105-N106</f>
        <v>487.76221409999971</v>
      </c>
      <c r="O108" s="86">
        <v>817.46861149470374</v>
      </c>
      <c r="P108" s="86">
        <f>P103-P104-P105-P106</f>
        <v>497.21110425000052</v>
      </c>
      <c r="Q108" s="86">
        <v>41.298124298178436</v>
      </c>
      <c r="R108" s="86">
        <f>R103-R104-R105-R106</f>
        <v>467.86177389138118</v>
      </c>
      <c r="S108" s="86">
        <v>41.988895958559027</v>
      </c>
      <c r="T108" s="86">
        <f>T103-T104-T105-T106</f>
        <v>386.47106816332109</v>
      </c>
      <c r="U108" s="86">
        <f t="shared" si="8"/>
        <v>2436.5768560172842</v>
      </c>
      <c r="V108" s="87">
        <f t="shared" si="8"/>
        <v>3021.9699555727016</v>
      </c>
    </row>
    <row r="109" spans="1:22" s="39" customFormat="1" x14ac:dyDescent="0.25">
      <c r="A109" s="13" t="s">
        <v>156</v>
      </c>
      <c r="B109" s="36" t="s">
        <v>157</v>
      </c>
      <c r="C109" s="15" t="s">
        <v>17</v>
      </c>
      <c r="D109" s="16">
        <f>D81+D96</f>
        <v>-276.36721759912007</v>
      </c>
      <c r="E109" s="86">
        <f>E81+E96</f>
        <v>-345.68606616232557</v>
      </c>
      <c r="F109" s="86">
        <f>F81+F96</f>
        <v>-1040.8375049155791</v>
      </c>
      <c r="G109" s="86">
        <f>G81+G96</f>
        <v>-1088.5285657720333</v>
      </c>
      <c r="H109" s="86">
        <f>H81+H96</f>
        <v>-894.61064975417753</v>
      </c>
      <c r="I109" s="86">
        <v>-864.60750577777412</v>
      </c>
      <c r="J109" s="86">
        <f>J81+J96</f>
        <v>-2088.8124101096864</v>
      </c>
      <c r="K109" s="86">
        <v>-2307.4776390085308</v>
      </c>
      <c r="L109" s="86">
        <f>L81+L96</f>
        <v>-2036.2871274398503</v>
      </c>
      <c r="M109" s="86">
        <v>-1160.4120307030112</v>
      </c>
      <c r="N109" s="86">
        <f t="shared" ref="N109:T109" si="11">N81+N96</f>
        <v>-1160.4120307030112</v>
      </c>
      <c r="O109" s="86">
        <v>-4661.3500347689678</v>
      </c>
      <c r="P109" s="86">
        <f t="shared" si="11"/>
        <v>-2887.109193203336</v>
      </c>
      <c r="Q109" s="86">
        <v>-735.30342737602223</v>
      </c>
      <c r="R109" s="86">
        <f t="shared" si="11"/>
        <v>-1548.3960883872169</v>
      </c>
      <c r="S109" s="86">
        <v>562.42255398785949</v>
      </c>
      <c r="T109" s="86">
        <f t="shared" si="11"/>
        <v>-732.74295575744486</v>
      </c>
      <c r="U109" s="86">
        <f t="shared" si="8"/>
        <v>-10255.256649418481</v>
      </c>
      <c r="V109" s="87">
        <f t="shared" si="8"/>
        <v>-11348.370455354723</v>
      </c>
    </row>
    <row r="110" spans="1:22" s="39" customFormat="1" ht="31.5" outlineLevel="1" x14ac:dyDescent="0.25">
      <c r="A110" s="13" t="s">
        <v>158</v>
      </c>
      <c r="B110" s="37" t="s">
        <v>159</v>
      </c>
      <c r="C110" s="15" t="s">
        <v>17</v>
      </c>
      <c r="D110" s="16" t="s">
        <v>224</v>
      </c>
      <c r="E110" s="86" t="s">
        <v>224</v>
      </c>
      <c r="F110" s="86" t="s">
        <v>224</v>
      </c>
      <c r="G110" s="86" t="s">
        <v>224</v>
      </c>
      <c r="H110" s="86" t="s">
        <v>224</v>
      </c>
      <c r="I110" s="86" t="s">
        <v>224</v>
      </c>
      <c r="J110" s="86" t="s">
        <v>224</v>
      </c>
      <c r="K110" s="86" t="s">
        <v>224</v>
      </c>
      <c r="L110" s="86" t="s">
        <v>224</v>
      </c>
      <c r="M110" s="86" t="s">
        <v>224</v>
      </c>
      <c r="N110" s="86" t="s">
        <v>224</v>
      </c>
      <c r="O110" s="86" t="s">
        <v>224</v>
      </c>
      <c r="P110" s="86" t="s">
        <v>224</v>
      </c>
      <c r="Q110" s="86" t="s">
        <v>224</v>
      </c>
      <c r="R110" s="86" t="s">
        <v>224</v>
      </c>
      <c r="S110" s="86" t="s">
        <v>224</v>
      </c>
      <c r="T110" s="86" t="s">
        <v>224</v>
      </c>
      <c r="U110" s="86" t="s">
        <v>224</v>
      </c>
      <c r="V110" s="87" t="s">
        <v>224</v>
      </c>
    </row>
    <row r="111" spans="1:22" s="39" customFormat="1" ht="31.5" outlineLevel="1" x14ac:dyDescent="0.25">
      <c r="A111" s="13" t="s">
        <v>160</v>
      </c>
      <c r="B111" s="21" t="s">
        <v>21</v>
      </c>
      <c r="C111" s="15" t="s">
        <v>17</v>
      </c>
      <c r="D111" s="16" t="s">
        <v>224</v>
      </c>
      <c r="E111" s="86" t="s">
        <v>224</v>
      </c>
      <c r="F111" s="86" t="s">
        <v>224</v>
      </c>
      <c r="G111" s="86" t="s">
        <v>224</v>
      </c>
      <c r="H111" s="86" t="s">
        <v>224</v>
      </c>
      <c r="I111" s="86" t="s">
        <v>224</v>
      </c>
      <c r="J111" s="86" t="s">
        <v>224</v>
      </c>
      <c r="K111" s="86" t="s">
        <v>224</v>
      </c>
      <c r="L111" s="86" t="s">
        <v>224</v>
      </c>
      <c r="M111" s="86" t="s">
        <v>224</v>
      </c>
      <c r="N111" s="86" t="s">
        <v>224</v>
      </c>
      <c r="O111" s="86" t="s">
        <v>224</v>
      </c>
      <c r="P111" s="86" t="s">
        <v>224</v>
      </c>
      <c r="Q111" s="86" t="s">
        <v>224</v>
      </c>
      <c r="R111" s="86" t="s">
        <v>224</v>
      </c>
      <c r="S111" s="86" t="s">
        <v>224</v>
      </c>
      <c r="T111" s="86" t="s">
        <v>224</v>
      </c>
      <c r="U111" s="86" t="s">
        <v>224</v>
      </c>
      <c r="V111" s="87" t="s">
        <v>224</v>
      </c>
    </row>
    <row r="112" spans="1:22" s="39" customFormat="1" ht="31.5" outlineLevel="1" x14ac:dyDescent="0.25">
      <c r="A112" s="13" t="s">
        <v>161</v>
      </c>
      <c r="B112" s="21" t="s">
        <v>23</v>
      </c>
      <c r="C112" s="15" t="s">
        <v>17</v>
      </c>
      <c r="D112" s="16" t="s">
        <v>224</v>
      </c>
      <c r="E112" s="86" t="s">
        <v>224</v>
      </c>
      <c r="F112" s="86" t="s">
        <v>224</v>
      </c>
      <c r="G112" s="86" t="s">
        <v>224</v>
      </c>
      <c r="H112" s="86" t="s">
        <v>224</v>
      </c>
      <c r="I112" s="86" t="s">
        <v>224</v>
      </c>
      <c r="J112" s="86" t="s">
        <v>224</v>
      </c>
      <c r="K112" s="86" t="s">
        <v>224</v>
      </c>
      <c r="L112" s="86" t="s">
        <v>224</v>
      </c>
      <c r="M112" s="86" t="s">
        <v>224</v>
      </c>
      <c r="N112" s="86" t="s">
        <v>224</v>
      </c>
      <c r="O112" s="86" t="s">
        <v>224</v>
      </c>
      <c r="P112" s="86" t="s">
        <v>224</v>
      </c>
      <c r="Q112" s="86" t="s">
        <v>224</v>
      </c>
      <c r="R112" s="86" t="s">
        <v>224</v>
      </c>
      <c r="S112" s="86" t="s">
        <v>224</v>
      </c>
      <c r="T112" s="86" t="s">
        <v>224</v>
      </c>
      <c r="U112" s="86" t="s">
        <v>224</v>
      </c>
      <c r="V112" s="87" t="s">
        <v>224</v>
      </c>
    </row>
    <row r="113" spans="1:22" s="39" customFormat="1" ht="31.5" outlineLevel="1" x14ac:dyDescent="0.25">
      <c r="A113" s="13" t="s">
        <v>162</v>
      </c>
      <c r="B113" s="21" t="s">
        <v>25</v>
      </c>
      <c r="C113" s="15" t="s">
        <v>17</v>
      </c>
      <c r="D113" s="16" t="s">
        <v>224</v>
      </c>
      <c r="E113" s="86" t="s">
        <v>224</v>
      </c>
      <c r="F113" s="86" t="s">
        <v>224</v>
      </c>
      <c r="G113" s="86" t="s">
        <v>224</v>
      </c>
      <c r="H113" s="86" t="s">
        <v>224</v>
      </c>
      <c r="I113" s="86" t="s">
        <v>224</v>
      </c>
      <c r="J113" s="86" t="s">
        <v>224</v>
      </c>
      <c r="K113" s="86" t="s">
        <v>224</v>
      </c>
      <c r="L113" s="86" t="s">
        <v>224</v>
      </c>
      <c r="M113" s="86" t="s">
        <v>224</v>
      </c>
      <c r="N113" s="86" t="s">
        <v>224</v>
      </c>
      <c r="O113" s="86" t="s">
        <v>224</v>
      </c>
      <c r="P113" s="86" t="s">
        <v>224</v>
      </c>
      <c r="Q113" s="86" t="s">
        <v>224</v>
      </c>
      <c r="R113" s="86" t="s">
        <v>224</v>
      </c>
      <c r="S113" s="86" t="s">
        <v>224</v>
      </c>
      <c r="T113" s="86" t="s">
        <v>224</v>
      </c>
      <c r="U113" s="86" t="s">
        <v>224</v>
      </c>
      <c r="V113" s="87" t="s">
        <v>224</v>
      </c>
    </row>
    <row r="114" spans="1:22" s="39" customFormat="1" outlineLevel="1" x14ac:dyDescent="0.25">
      <c r="A114" s="13" t="s">
        <v>163</v>
      </c>
      <c r="B114" s="14" t="s">
        <v>27</v>
      </c>
      <c r="C114" s="15" t="s">
        <v>17</v>
      </c>
      <c r="D114" s="16" t="s">
        <v>224</v>
      </c>
      <c r="E114" s="86" t="s">
        <v>224</v>
      </c>
      <c r="F114" s="86" t="s">
        <v>224</v>
      </c>
      <c r="G114" s="86" t="s">
        <v>224</v>
      </c>
      <c r="H114" s="86" t="s">
        <v>224</v>
      </c>
      <c r="I114" s="86" t="s">
        <v>224</v>
      </c>
      <c r="J114" s="86" t="s">
        <v>224</v>
      </c>
      <c r="K114" s="86" t="s">
        <v>224</v>
      </c>
      <c r="L114" s="86" t="s">
        <v>224</v>
      </c>
      <c r="M114" s="86" t="s">
        <v>224</v>
      </c>
      <c r="N114" s="86" t="s">
        <v>224</v>
      </c>
      <c r="O114" s="86" t="s">
        <v>224</v>
      </c>
      <c r="P114" s="86" t="s">
        <v>224</v>
      </c>
      <c r="Q114" s="86" t="s">
        <v>224</v>
      </c>
      <c r="R114" s="86" t="s">
        <v>224</v>
      </c>
      <c r="S114" s="86" t="s">
        <v>224</v>
      </c>
      <c r="T114" s="86" t="s">
        <v>224</v>
      </c>
      <c r="U114" s="86" t="s">
        <v>224</v>
      </c>
      <c r="V114" s="87" t="s">
        <v>224</v>
      </c>
    </row>
    <row r="115" spans="1:22" s="39" customFormat="1" x14ac:dyDescent="0.25">
      <c r="A115" s="13" t="s">
        <v>164</v>
      </c>
      <c r="B115" s="14" t="s">
        <v>29</v>
      </c>
      <c r="C115" s="15" t="s">
        <v>17</v>
      </c>
      <c r="D115" s="16">
        <v>-276.36721759912001</v>
      </c>
      <c r="E115" s="86">
        <v>-347.45799836232555</v>
      </c>
      <c r="F115" s="86">
        <v>-872.2849147624936</v>
      </c>
      <c r="G115" s="86">
        <v>-478.77666608822159</v>
      </c>
      <c r="H115" s="86">
        <v>-421.6819767424746</v>
      </c>
      <c r="I115" s="86">
        <v>-779.14937127231417</v>
      </c>
      <c r="J115" s="86">
        <v>-877.86345295472984</v>
      </c>
      <c r="K115" s="86">
        <v>-934.26139737773485</v>
      </c>
      <c r="L115" s="86">
        <v>-1141.4829231810004</v>
      </c>
      <c r="M115" s="86">
        <v>-1072.6291387309152</v>
      </c>
      <c r="N115" s="86">
        <v>-1072.6291387309152</v>
      </c>
      <c r="O115" s="86">
        <v>-1932.5637614444158</v>
      </c>
      <c r="P115" s="86">
        <v>-1200.2649325011466</v>
      </c>
      <c r="Q115" s="86">
        <v>56.047582945561544</v>
      </c>
      <c r="R115" s="86">
        <v>-68.54918788204337</v>
      </c>
      <c r="S115" s="86">
        <v>657.11729467149871</v>
      </c>
      <c r="T115" s="86">
        <v>730.89858237480189</v>
      </c>
      <c r="U115" s="86">
        <f t="shared" si="8"/>
        <v>-4484.215457296541</v>
      </c>
      <c r="V115" s="87">
        <f t="shared" si="8"/>
        <v>-4051.5730296175079</v>
      </c>
    </row>
    <row r="116" spans="1:22" s="39" customFormat="1" outlineLevel="1" x14ac:dyDescent="0.25">
      <c r="A116" s="13" t="s">
        <v>165</v>
      </c>
      <c r="B116" s="14" t="s">
        <v>31</v>
      </c>
      <c r="C116" s="15" t="s">
        <v>17</v>
      </c>
      <c r="D116" s="16" t="s">
        <v>224</v>
      </c>
      <c r="E116" s="86" t="s">
        <v>224</v>
      </c>
      <c r="F116" s="86" t="s">
        <v>224</v>
      </c>
      <c r="G116" s="86" t="s">
        <v>224</v>
      </c>
      <c r="H116" s="86" t="s">
        <v>224</v>
      </c>
      <c r="I116" s="86" t="s">
        <v>224</v>
      </c>
      <c r="J116" s="86" t="s">
        <v>224</v>
      </c>
      <c r="K116" s="86" t="s">
        <v>224</v>
      </c>
      <c r="L116" s="86" t="s">
        <v>224</v>
      </c>
      <c r="M116" s="86" t="s">
        <v>224</v>
      </c>
      <c r="N116" s="86" t="s">
        <v>224</v>
      </c>
      <c r="O116" s="86" t="s">
        <v>224</v>
      </c>
      <c r="P116" s="86" t="s">
        <v>224</v>
      </c>
      <c r="Q116" s="86" t="s">
        <v>224</v>
      </c>
      <c r="R116" s="86" t="s">
        <v>224</v>
      </c>
      <c r="S116" s="86" t="s">
        <v>224</v>
      </c>
      <c r="T116" s="86" t="s">
        <v>224</v>
      </c>
      <c r="U116" s="86" t="s">
        <v>224</v>
      </c>
      <c r="V116" s="87" t="s">
        <v>224</v>
      </c>
    </row>
    <row r="117" spans="1:22" s="39" customFormat="1" x14ac:dyDescent="0.25">
      <c r="A117" s="13" t="s">
        <v>166</v>
      </c>
      <c r="B117" s="14" t="s">
        <v>33</v>
      </c>
      <c r="C117" s="15" t="s">
        <v>17</v>
      </c>
      <c r="D117" s="16">
        <v>0</v>
      </c>
      <c r="E117" s="86">
        <v>-4.6782999999993535E-4</v>
      </c>
      <c r="F117" s="86">
        <v>0</v>
      </c>
      <c r="G117" s="86">
        <v>1.2930054023200004</v>
      </c>
      <c r="H117" s="86">
        <v>-0.8375846408474581</v>
      </c>
      <c r="I117" s="86">
        <v>1.1834560931120752</v>
      </c>
      <c r="J117" s="86">
        <v>-2.6230883644067764</v>
      </c>
      <c r="K117" s="86">
        <v>5.9600031160553426</v>
      </c>
      <c r="L117" s="86">
        <v>-4.2077172288135589</v>
      </c>
      <c r="M117" s="86">
        <v>863.29042148319218</v>
      </c>
      <c r="N117" s="86">
        <v>863.29042148319218</v>
      </c>
      <c r="O117" s="86">
        <v>23.146974104510093</v>
      </c>
      <c r="P117" s="86">
        <v>-13.410677219333326</v>
      </c>
      <c r="Q117" s="86">
        <v>19.102190438336642</v>
      </c>
      <c r="R117" s="86">
        <v>7.5750368077799051</v>
      </c>
      <c r="S117" s="86">
        <v>21.87911086459949</v>
      </c>
      <c r="T117" s="86">
        <v>20.918732596606358</v>
      </c>
      <c r="U117" s="86">
        <f t="shared" si="8"/>
        <v>935.85516150212584</v>
      </c>
      <c r="V117" s="87">
        <f t="shared" si="8"/>
        <v>870.70512343417727</v>
      </c>
    </row>
    <row r="118" spans="1:22" s="39" customFormat="1" x14ac:dyDescent="0.25">
      <c r="A118" s="13" t="s">
        <v>167</v>
      </c>
      <c r="B118" s="14" t="s">
        <v>35</v>
      </c>
      <c r="C118" s="15" t="s">
        <v>17</v>
      </c>
      <c r="D118" s="16">
        <v>0</v>
      </c>
      <c r="E118" s="86">
        <v>0</v>
      </c>
      <c r="F118" s="86">
        <v>-154.21034251308612</v>
      </c>
      <c r="G118" s="86">
        <v>-622.70350014374628</v>
      </c>
      <c r="H118" s="86">
        <v>-491.9233238771273</v>
      </c>
      <c r="I118" s="86">
        <v>-87.569545802382578</v>
      </c>
      <c r="J118" s="86">
        <v>-1213.0059785747874</v>
      </c>
      <c r="K118" s="86">
        <v>-1385.3152445467981</v>
      </c>
      <c r="L118" s="86">
        <v>-841.87325274783279</v>
      </c>
      <c r="M118" s="86">
        <v>-933.3167486319544</v>
      </c>
      <c r="N118" s="86">
        <v>-933.3167486319544</v>
      </c>
      <c r="O118" s="86">
        <v>-2758.0843993415706</v>
      </c>
      <c r="P118" s="86">
        <v>-1679.3274021495238</v>
      </c>
      <c r="Q118" s="86">
        <v>-816.93812128044601</v>
      </c>
      <c r="R118" s="86">
        <v>-1504.3393821255429</v>
      </c>
      <c r="S118" s="86">
        <v>-123.40949143916542</v>
      </c>
      <c r="T118" s="86">
        <v>-1543.6101934117753</v>
      </c>
      <c r="U118" s="86">
        <f t="shared" si="8"/>
        <v>-6727.3370511860621</v>
      </c>
      <c r="V118" s="87">
        <f t="shared" si="8"/>
        <v>-8207.3962815185441</v>
      </c>
    </row>
    <row r="119" spans="1:22" s="39" customFormat="1" outlineLevel="1" x14ac:dyDescent="0.25">
      <c r="A119" s="13" t="s">
        <v>168</v>
      </c>
      <c r="B119" s="14" t="s">
        <v>37</v>
      </c>
      <c r="C119" s="15" t="s">
        <v>17</v>
      </c>
      <c r="D119" s="16" t="s">
        <v>224</v>
      </c>
      <c r="E119" s="86" t="s">
        <v>224</v>
      </c>
      <c r="F119" s="86" t="s">
        <v>224</v>
      </c>
      <c r="G119" s="86" t="s">
        <v>224</v>
      </c>
      <c r="H119" s="86" t="s">
        <v>224</v>
      </c>
      <c r="I119" s="86" t="s">
        <v>224</v>
      </c>
      <c r="J119" s="86" t="s">
        <v>224</v>
      </c>
      <c r="K119" s="86" t="s">
        <v>224</v>
      </c>
      <c r="L119" s="86" t="s">
        <v>224</v>
      </c>
      <c r="M119" s="86" t="s">
        <v>224</v>
      </c>
      <c r="N119" s="86" t="s">
        <v>224</v>
      </c>
      <c r="O119" s="86" t="s">
        <v>224</v>
      </c>
      <c r="P119" s="86" t="s">
        <v>224</v>
      </c>
      <c r="Q119" s="86" t="s">
        <v>224</v>
      </c>
      <c r="R119" s="86" t="s">
        <v>224</v>
      </c>
      <c r="S119" s="86" t="s">
        <v>224</v>
      </c>
      <c r="T119" s="86" t="s">
        <v>224</v>
      </c>
      <c r="U119" s="86" t="s">
        <v>224</v>
      </c>
      <c r="V119" s="87" t="s">
        <v>224</v>
      </c>
    </row>
    <row r="120" spans="1:22" s="39" customFormat="1" ht="31.5" outlineLevel="1" x14ac:dyDescent="0.25">
      <c r="A120" s="13" t="s">
        <v>169</v>
      </c>
      <c r="B120" s="37" t="s">
        <v>39</v>
      </c>
      <c r="C120" s="15" t="s">
        <v>17</v>
      </c>
      <c r="D120" s="16" t="s">
        <v>224</v>
      </c>
      <c r="E120" s="86" t="s">
        <v>224</v>
      </c>
      <c r="F120" s="86" t="s">
        <v>224</v>
      </c>
      <c r="G120" s="86" t="s">
        <v>224</v>
      </c>
      <c r="H120" s="86" t="s">
        <v>224</v>
      </c>
      <c r="I120" s="86" t="s">
        <v>224</v>
      </c>
      <c r="J120" s="86" t="s">
        <v>224</v>
      </c>
      <c r="K120" s="86" t="s">
        <v>224</v>
      </c>
      <c r="L120" s="86" t="s">
        <v>224</v>
      </c>
      <c r="M120" s="86" t="s">
        <v>224</v>
      </c>
      <c r="N120" s="86" t="s">
        <v>224</v>
      </c>
      <c r="O120" s="86" t="s">
        <v>224</v>
      </c>
      <c r="P120" s="86" t="s">
        <v>224</v>
      </c>
      <c r="Q120" s="86" t="s">
        <v>224</v>
      </c>
      <c r="R120" s="86" t="s">
        <v>224</v>
      </c>
      <c r="S120" s="86" t="s">
        <v>224</v>
      </c>
      <c r="T120" s="86" t="s">
        <v>224</v>
      </c>
      <c r="U120" s="86" t="s">
        <v>224</v>
      </c>
      <c r="V120" s="87" t="s">
        <v>224</v>
      </c>
    </row>
    <row r="121" spans="1:22" s="39" customFormat="1" outlineLevel="1" x14ac:dyDescent="0.25">
      <c r="A121" s="13" t="s">
        <v>170</v>
      </c>
      <c r="B121" s="22" t="s">
        <v>41</v>
      </c>
      <c r="C121" s="15" t="s">
        <v>17</v>
      </c>
      <c r="D121" s="16" t="s">
        <v>224</v>
      </c>
      <c r="E121" s="86" t="s">
        <v>224</v>
      </c>
      <c r="F121" s="86" t="s">
        <v>224</v>
      </c>
      <c r="G121" s="86" t="s">
        <v>224</v>
      </c>
      <c r="H121" s="86" t="s">
        <v>224</v>
      </c>
      <c r="I121" s="86" t="s">
        <v>224</v>
      </c>
      <c r="J121" s="86" t="s">
        <v>224</v>
      </c>
      <c r="K121" s="86" t="s">
        <v>224</v>
      </c>
      <c r="L121" s="86" t="s">
        <v>224</v>
      </c>
      <c r="M121" s="86" t="s">
        <v>224</v>
      </c>
      <c r="N121" s="86" t="s">
        <v>224</v>
      </c>
      <c r="O121" s="86" t="s">
        <v>224</v>
      </c>
      <c r="P121" s="86" t="s">
        <v>224</v>
      </c>
      <c r="Q121" s="86" t="s">
        <v>224</v>
      </c>
      <c r="R121" s="86" t="s">
        <v>224</v>
      </c>
      <c r="S121" s="86" t="s">
        <v>224</v>
      </c>
      <c r="T121" s="86" t="s">
        <v>224</v>
      </c>
      <c r="U121" s="86" t="s">
        <v>224</v>
      </c>
      <c r="V121" s="87" t="s">
        <v>224</v>
      </c>
    </row>
    <row r="122" spans="1:22" s="39" customFormat="1" outlineLevel="1" x14ac:dyDescent="0.25">
      <c r="A122" s="13" t="s">
        <v>171</v>
      </c>
      <c r="B122" s="22" t="s">
        <v>43</v>
      </c>
      <c r="C122" s="15" t="s">
        <v>17</v>
      </c>
      <c r="D122" s="16" t="s">
        <v>224</v>
      </c>
      <c r="E122" s="86" t="s">
        <v>224</v>
      </c>
      <c r="F122" s="86" t="s">
        <v>224</v>
      </c>
      <c r="G122" s="86" t="s">
        <v>224</v>
      </c>
      <c r="H122" s="86" t="s">
        <v>224</v>
      </c>
      <c r="I122" s="86" t="s">
        <v>224</v>
      </c>
      <c r="J122" s="86" t="s">
        <v>224</v>
      </c>
      <c r="K122" s="86" t="s">
        <v>224</v>
      </c>
      <c r="L122" s="86" t="s">
        <v>224</v>
      </c>
      <c r="M122" s="86" t="s">
        <v>224</v>
      </c>
      <c r="N122" s="86" t="s">
        <v>224</v>
      </c>
      <c r="O122" s="86" t="s">
        <v>224</v>
      </c>
      <c r="P122" s="86" t="s">
        <v>224</v>
      </c>
      <c r="Q122" s="86" t="s">
        <v>224</v>
      </c>
      <c r="R122" s="86" t="s">
        <v>224</v>
      </c>
      <c r="S122" s="86" t="s">
        <v>224</v>
      </c>
      <c r="T122" s="86" t="s">
        <v>224</v>
      </c>
      <c r="U122" s="86" t="s">
        <v>224</v>
      </c>
      <c r="V122" s="87" t="s">
        <v>224</v>
      </c>
    </row>
    <row r="123" spans="1:22" s="39" customFormat="1" x14ac:dyDescent="0.25">
      <c r="A123" s="13" t="s">
        <v>172</v>
      </c>
      <c r="B123" s="14" t="s">
        <v>45</v>
      </c>
      <c r="C123" s="15" t="s">
        <v>17</v>
      </c>
      <c r="D123" s="16">
        <v>0</v>
      </c>
      <c r="E123" s="86">
        <v>1.7724000300000042</v>
      </c>
      <c r="F123" s="86">
        <v>-14.34224764</v>
      </c>
      <c r="G123" s="86">
        <v>11.658595057614715</v>
      </c>
      <c r="H123" s="86">
        <v>19.832235506271136</v>
      </c>
      <c r="I123" s="86">
        <v>0.92795520380977536</v>
      </c>
      <c r="J123" s="86">
        <v>4.6801097842372874</v>
      </c>
      <c r="K123" s="86">
        <v>6.1389997999469124</v>
      </c>
      <c r="L123" s="86">
        <v>-48.72319685220333</v>
      </c>
      <c r="M123" s="86">
        <v>-17.756564823333424</v>
      </c>
      <c r="N123" s="86">
        <v>-17.756564823333424</v>
      </c>
      <c r="O123" s="86">
        <v>6.1511519125089036</v>
      </c>
      <c r="P123" s="86">
        <v>5.8938186666666663</v>
      </c>
      <c r="Q123" s="86">
        <v>6.4849205205257894</v>
      </c>
      <c r="R123" s="86">
        <v>16.917444812588062</v>
      </c>
      <c r="S123" s="86">
        <v>6.8356398909253331</v>
      </c>
      <c r="T123" s="86">
        <v>59.049922682922933</v>
      </c>
      <c r="U123" s="86">
        <f t="shared" si="8"/>
        <v>20.440697561998004</v>
      </c>
      <c r="V123" s="87">
        <f t="shared" si="8"/>
        <v>39.89376977714933</v>
      </c>
    </row>
    <row r="124" spans="1:22" s="39" customFormat="1" x14ac:dyDescent="0.25">
      <c r="A124" s="13" t="s">
        <v>173</v>
      </c>
      <c r="B124" s="36" t="s">
        <v>174</v>
      </c>
      <c r="C124" s="15" t="s">
        <v>17</v>
      </c>
      <c r="D124" s="16">
        <f>D130+D132+D133+D138</f>
        <v>-47.727199999999996</v>
      </c>
      <c r="E124" s="86">
        <f>E130+E132+E133+E138</f>
        <v>-66.344399999999993</v>
      </c>
      <c r="F124" s="86">
        <f>F130+F132+F133+F138</f>
        <v>15.384902629999997</v>
      </c>
      <c r="G124" s="86">
        <f>G130+G132+G133+G138</f>
        <v>0</v>
      </c>
      <c r="H124" s="86">
        <f>H130+H132+H133+H138</f>
        <v>-106.53864949697743</v>
      </c>
      <c r="I124" s="86">
        <v>0.42228225938437014</v>
      </c>
      <c r="J124" s="86">
        <f>J130+J132+J133+J138</f>
        <v>2.6645898871731446</v>
      </c>
      <c r="K124" s="86">
        <v>21.96847250859804</v>
      </c>
      <c r="L124" s="86">
        <f>L130+L132+L133+L138</f>
        <v>4.0398725468132941</v>
      </c>
      <c r="M124" s="86">
        <v>1.699969321131011</v>
      </c>
      <c r="N124" s="86">
        <f>N130+N132+N133+N138</f>
        <v>1.699969321131011</v>
      </c>
      <c r="O124" s="86">
        <v>1.5587531265737198E-13</v>
      </c>
      <c r="P124" s="86">
        <f>P130+P132+P133+P138</f>
        <v>3.7678644433368325</v>
      </c>
      <c r="Q124" s="86">
        <v>7.2164496600635175E-14</v>
      </c>
      <c r="R124" s="86">
        <f>R130+R132+R133+R138</f>
        <v>-4.7073456244106637E-14</v>
      </c>
      <c r="S124" s="86">
        <v>112.48451079757191</v>
      </c>
      <c r="T124" s="86">
        <f>T130+T132+T133+T138</f>
        <v>3.1974423109204508E-14</v>
      </c>
      <c r="U124" s="86">
        <f t="shared" si="8"/>
        <v>136.57523488668556</v>
      </c>
      <c r="V124" s="87">
        <f t="shared" si="8"/>
        <v>-94.366353298523151</v>
      </c>
    </row>
    <row r="125" spans="1:22" s="39" customFormat="1" outlineLevel="1" x14ac:dyDescent="0.25">
      <c r="A125" s="13" t="s">
        <v>175</v>
      </c>
      <c r="B125" s="14" t="s">
        <v>19</v>
      </c>
      <c r="C125" s="15" t="s">
        <v>17</v>
      </c>
      <c r="D125" s="16" t="s">
        <v>224</v>
      </c>
      <c r="E125" s="86" t="s">
        <v>224</v>
      </c>
      <c r="F125" s="86" t="s">
        <v>224</v>
      </c>
      <c r="G125" s="86" t="s">
        <v>224</v>
      </c>
      <c r="H125" s="86" t="s">
        <v>224</v>
      </c>
      <c r="I125" s="86" t="s">
        <v>224</v>
      </c>
      <c r="J125" s="86" t="s">
        <v>224</v>
      </c>
      <c r="K125" s="86" t="s">
        <v>224</v>
      </c>
      <c r="L125" s="86" t="s">
        <v>224</v>
      </c>
      <c r="M125" s="86" t="s">
        <v>224</v>
      </c>
      <c r="N125" s="86" t="s">
        <v>224</v>
      </c>
      <c r="O125" s="86" t="s">
        <v>224</v>
      </c>
      <c r="P125" s="86" t="s">
        <v>224</v>
      </c>
      <c r="Q125" s="86" t="s">
        <v>224</v>
      </c>
      <c r="R125" s="86" t="s">
        <v>224</v>
      </c>
      <c r="S125" s="86" t="s">
        <v>224</v>
      </c>
      <c r="T125" s="86" t="s">
        <v>224</v>
      </c>
      <c r="U125" s="86" t="s">
        <v>224</v>
      </c>
      <c r="V125" s="87" t="s">
        <v>224</v>
      </c>
    </row>
    <row r="126" spans="1:22" s="39" customFormat="1" ht="31.5" outlineLevel="1" x14ac:dyDescent="0.25">
      <c r="A126" s="13" t="s">
        <v>176</v>
      </c>
      <c r="B126" s="21" t="s">
        <v>21</v>
      </c>
      <c r="C126" s="15" t="s">
        <v>17</v>
      </c>
      <c r="D126" s="16" t="s">
        <v>224</v>
      </c>
      <c r="E126" s="86" t="s">
        <v>224</v>
      </c>
      <c r="F126" s="86" t="s">
        <v>224</v>
      </c>
      <c r="G126" s="86" t="s">
        <v>224</v>
      </c>
      <c r="H126" s="86" t="s">
        <v>224</v>
      </c>
      <c r="I126" s="86" t="s">
        <v>224</v>
      </c>
      <c r="J126" s="86" t="s">
        <v>224</v>
      </c>
      <c r="K126" s="86" t="s">
        <v>224</v>
      </c>
      <c r="L126" s="86" t="s">
        <v>224</v>
      </c>
      <c r="M126" s="86" t="s">
        <v>224</v>
      </c>
      <c r="N126" s="86" t="s">
        <v>224</v>
      </c>
      <c r="O126" s="86" t="s">
        <v>224</v>
      </c>
      <c r="P126" s="86" t="s">
        <v>224</v>
      </c>
      <c r="Q126" s="86" t="s">
        <v>224</v>
      </c>
      <c r="R126" s="86" t="s">
        <v>224</v>
      </c>
      <c r="S126" s="86" t="s">
        <v>224</v>
      </c>
      <c r="T126" s="86" t="s">
        <v>224</v>
      </c>
      <c r="U126" s="86" t="s">
        <v>224</v>
      </c>
      <c r="V126" s="87" t="s">
        <v>224</v>
      </c>
    </row>
    <row r="127" spans="1:22" s="39" customFormat="1" ht="31.5" outlineLevel="1" x14ac:dyDescent="0.25">
      <c r="A127" s="13" t="s">
        <v>177</v>
      </c>
      <c r="B127" s="21" t="s">
        <v>23</v>
      </c>
      <c r="C127" s="15" t="s">
        <v>17</v>
      </c>
      <c r="D127" s="16" t="s">
        <v>224</v>
      </c>
      <c r="E127" s="86" t="s">
        <v>224</v>
      </c>
      <c r="F127" s="86" t="s">
        <v>224</v>
      </c>
      <c r="G127" s="86" t="s">
        <v>224</v>
      </c>
      <c r="H127" s="86" t="s">
        <v>224</v>
      </c>
      <c r="I127" s="86" t="s">
        <v>224</v>
      </c>
      <c r="J127" s="86" t="s">
        <v>224</v>
      </c>
      <c r="K127" s="86" t="s">
        <v>224</v>
      </c>
      <c r="L127" s="86" t="s">
        <v>224</v>
      </c>
      <c r="M127" s="86" t="s">
        <v>224</v>
      </c>
      <c r="N127" s="86" t="s">
        <v>224</v>
      </c>
      <c r="O127" s="86" t="s">
        <v>224</v>
      </c>
      <c r="P127" s="86" t="s">
        <v>224</v>
      </c>
      <c r="Q127" s="86" t="s">
        <v>224</v>
      </c>
      <c r="R127" s="86" t="s">
        <v>224</v>
      </c>
      <c r="S127" s="86" t="s">
        <v>224</v>
      </c>
      <c r="T127" s="86" t="s">
        <v>224</v>
      </c>
      <c r="U127" s="86" t="s">
        <v>224</v>
      </c>
      <c r="V127" s="87" t="s">
        <v>224</v>
      </c>
    </row>
    <row r="128" spans="1:22" s="39" customFormat="1" ht="31.5" outlineLevel="1" x14ac:dyDescent="0.25">
      <c r="A128" s="13" t="s">
        <v>178</v>
      </c>
      <c r="B128" s="21" t="s">
        <v>25</v>
      </c>
      <c r="C128" s="15" t="s">
        <v>17</v>
      </c>
      <c r="D128" s="16" t="s">
        <v>224</v>
      </c>
      <c r="E128" s="86" t="s">
        <v>224</v>
      </c>
      <c r="F128" s="86" t="s">
        <v>224</v>
      </c>
      <c r="G128" s="86" t="s">
        <v>224</v>
      </c>
      <c r="H128" s="86" t="s">
        <v>224</v>
      </c>
      <c r="I128" s="86" t="s">
        <v>224</v>
      </c>
      <c r="J128" s="86" t="s">
        <v>224</v>
      </c>
      <c r="K128" s="86" t="s">
        <v>224</v>
      </c>
      <c r="L128" s="86" t="s">
        <v>224</v>
      </c>
      <c r="M128" s="86" t="s">
        <v>224</v>
      </c>
      <c r="N128" s="86" t="s">
        <v>224</v>
      </c>
      <c r="O128" s="86" t="s">
        <v>224</v>
      </c>
      <c r="P128" s="86" t="s">
        <v>224</v>
      </c>
      <c r="Q128" s="86" t="s">
        <v>224</v>
      </c>
      <c r="R128" s="86" t="s">
        <v>224</v>
      </c>
      <c r="S128" s="86" t="s">
        <v>224</v>
      </c>
      <c r="T128" s="86" t="s">
        <v>224</v>
      </c>
      <c r="U128" s="86" t="s">
        <v>224</v>
      </c>
      <c r="V128" s="87" t="s">
        <v>224</v>
      </c>
    </row>
    <row r="129" spans="1:22" s="39" customFormat="1" outlineLevel="1" x14ac:dyDescent="0.25">
      <c r="A129" s="13" t="s">
        <v>179</v>
      </c>
      <c r="B129" s="20" t="s">
        <v>180</v>
      </c>
      <c r="C129" s="15" t="s">
        <v>17</v>
      </c>
      <c r="D129" s="16" t="s">
        <v>224</v>
      </c>
      <c r="E129" s="86" t="s">
        <v>224</v>
      </c>
      <c r="F129" s="86" t="s">
        <v>224</v>
      </c>
      <c r="G129" s="86" t="s">
        <v>224</v>
      </c>
      <c r="H129" s="86" t="s">
        <v>224</v>
      </c>
      <c r="I129" s="86" t="s">
        <v>224</v>
      </c>
      <c r="J129" s="86" t="s">
        <v>224</v>
      </c>
      <c r="K129" s="86" t="s">
        <v>224</v>
      </c>
      <c r="L129" s="86" t="s">
        <v>224</v>
      </c>
      <c r="M129" s="86" t="s">
        <v>224</v>
      </c>
      <c r="N129" s="86" t="s">
        <v>224</v>
      </c>
      <c r="O129" s="86" t="s">
        <v>224</v>
      </c>
      <c r="P129" s="86" t="s">
        <v>224</v>
      </c>
      <c r="Q129" s="86" t="s">
        <v>224</v>
      </c>
      <c r="R129" s="86" t="s">
        <v>224</v>
      </c>
      <c r="S129" s="86" t="s">
        <v>224</v>
      </c>
      <c r="T129" s="86" t="s">
        <v>224</v>
      </c>
      <c r="U129" s="86" t="s">
        <v>224</v>
      </c>
      <c r="V129" s="87" t="s">
        <v>224</v>
      </c>
    </row>
    <row r="130" spans="1:22" s="39" customFormat="1" x14ac:dyDescent="0.25">
      <c r="A130" s="13" t="s">
        <v>181</v>
      </c>
      <c r="B130" s="20" t="s">
        <v>182</v>
      </c>
      <c r="C130" s="15" t="s">
        <v>17</v>
      </c>
      <c r="D130" s="16">
        <v>-47.727199999999996</v>
      </c>
      <c r="E130" s="86">
        <v>-66.344399999999993</v>
      </c>
      <c r="F130" s="86">
        <v>15.384902629999997</v>
      </c>
      <c r="G130" s="86">
        <v>0</v>
      </c>
      <c r="H130" s="86">
        <v>-105.70106505629946</v>
      </c>
      <c r="I130" s="86">
        <v>0</v>
      </c>
      <c r="J130" s="86">
        <v>0</v>
      </c>
      <c r="K130" s="86">
        <v>0</v>
      </c>
      <c r="L130" s="86">
        <v>0</v>
      </c>
      <c r="M130" s="86">
        <v>13.203688205667305</v>
      </c>
      <c r="N130" s="86">
        <v>13.203688205667305</v>
      </c>
      <c r="O130" s="86">
        <v>0</v>
      </c>
      <c r="P130" s="86">
        <v>2.3283064365386963E-13</v>
      </c>
      <c r="Q130" s="86">
        <v>11.20951658911231</v>
      </c>
      <c r="R130" s="86">
        <v>21.125898207137478</v>
      </c>
      <c r="S130" s="86">
        <v>131.42345893429976</v>
      </c>
      <c r="T130" s="86">
        <v>146.17971647496032</v>
      </c>
      <c r="U130" s="86">
        <f t="shared" si="8"/>
        <v>155.83666372907936</v>
      </c>
      <c r="V130" s="87">
        <f t="shared" si="8"/>
        <v>74.808237831465874</v>
      </c>
    </row>
    <row r="131" spans="1:22" s="39" customFormat="1" outlineLevel="1" x14ac:dyDescent="0.25">
      <c r="A131" s="13" t="s">
        <v>183</v>
      </c>
      <c r="B131" s="20" t="s">
        <v>184</v>
      </c>
      <c r="C131" s="15" t="s">
        <v>17</v>
      </c>
      <c r="D131" s="16" t="s">
        <v>224</v>
      </c>
      <c r="E131" s="86" t="s">
        <v>224</v>
      </c>
      <c r="F131" s="86" t="s">
        <v>224</v>
      </c>
      <c r="G131" s="86" t="s">
        <v>224</v>
      </c>
      <c r="H131" s="86" t="s">
        <v>224</v>
      </c>
      <c r="I131" s="86" t="s">
        <v>224</v>
      </c>
      <c r="J131" s="86" t="s">
        <v>224</v>
      </c>
      <c r="K131" s="86" t="s">
        <v>224</v>
      </c>
      <c r="L131" s="86" t="s">
        <v>224</v>
      </c>
      <c r="M131" s="86" t="s">
        <v>224</v>
      </c>
      <c r="N131" s="86" t="s">
        <v>224</v>
      </c>
      <c r="O131" s="86" t="s">
        <v>224</v>
      </c>
      <c r="P131" s="86" t="s">
        <v>224</v>
      </c>
      <c r="Q131" s="86" t="s">
        <v>224</v>
      </c>
      <c r="R131" s="86" t="s">
        <v>224</v>
      </c>
      <c r="S131" s="86" t="s">
        <v>224</v>
      </c>
      <c r="T131" s="86" t="s">
        <v>224</v>
      </c>
      <c r="U131" s="86" t="s">
        <v>224</v>
      </c>
      <c r="V131" s="87" t="s">
        <v>224</v>
      </c>
    </row>
    <row r="132" spans="1:22" s="39" customFormat="1" x14ac:dyDescent="0.25">
      <c r="A132" s="13" t="s">
        <v>185</v>
      </c>
      <c r="B132" s="20" t="s">
        <v>186</v>
      </c>
      <c r="C132" s="15" t="s">
        <v>17</v>
      </c>
      <c r="D132" s="16">
        <v>0</v>
      </c>
      <c r="E132" s="86">
        <v>0</v>
      </c>
      <c r="F132" s="86">
        <v>0</v>
      </c>
      <c r="G132" s="86">
        <v>0</v>
      </c>
      <c r="H132" s="86">
        <v>-0.83758444067796567</v>
      </c>
      <c r="I132" s="86">
        <v>0.23669121862241504</v>
      </c>
      <c r="J132" s="86">
        <v>-2.6230883305084753</v>
      </c>
      <c r="K132" s="86">
        <v>1.1920006232110683</v>
      </c>
      <c r="L132" s="86">
        <v>-4.2077172288135536</v>
      </c>
      <c r="M132" s="86">
        <v>35.372623890734509</v>
      </c>
      <c r="N132" s="86">
        <v>35.372623890734509</v>
      </c>
      <c r="O132" s="86">
        <v>4.6293948209020197</v>
      </c>
      <c r="P132" s="86">
        <v>3.119566827081144E-12</v>
      </c>
      <c r="Q132" s="86">
        <v>3.8204380876673278</v>
      </c>
      <c r="R132" s="86">
        <v>1.5150073615559805</v>
      </c>
      <c r="S132" s="86">
        <v>4.3758221729198992</v>
      </c>
      <c r="T132" s="86">
        <v>4.1837465193212697</v>
      </c>
      <c r="U132" s="86">
        <f t="shared" si="8"/>
        <v>49.626970814057238</v>
      </c>
      <c r="V132" s="87">
        <f t="shared" si="8"/>
        <v>33.402987771614882</v>
      </c>
    </row>
    <row r="133" spans="1:22" s="39" customFormat="1" x14ac:dyDescent="0.25">
      <c r="A133" s="13" t="s">
        <v>187</v>
      </c>
      <c r="B133" s="20" t="s">
        <v>188</v>
      </c>
      <c r="C133" s="15" t="s">
        <v>17</v>
      </c>
      <c r="D133" s="16">
        <v>0</v>
      </c>
      <c r="E133" s="86">
        <v>0</v>
      </c>
      <c r="F133" s="86">
        <v>0</v>
      </c>
      <c r="G133" s="86">
        <v>0</v>
      </c>
      <c r="H133" s="86">
        <v>0</v>
      </c>
      <c r="I133" s="86">
        <v>0</v>
      </c>
      <c r="J133" s="86">
        <v>5.2876782176816199</v>
      </c>
      <c r="K133" s="86">
        <v>19.548671925397588</v>
      </c>
      <c r="L133" s="86">
        <v>7.3681452124763016</v>
      </c>
      <c r="M133" s="86">
        <v>-46.876342775270807</v>
      </c>
      <c r="N133" s="86">
        <v>-46.876342775270807</v>
      </c>
      <c r="O133" s="86">
        <v>-5.8596252034036445</v>
      </c>
      <c r="P133" s="86">
        <v>2.5891007100001442</v>
      </c>
      <c r="Q133" s="86">
        <v>-16.326938780884724</v>
      </c>
      <c r="R133" s="86">
        <v>-26.024394531211119</v>
      </c>
      <c r="S133" s="86">
        <v>-24.681898287832809</v>
      </c>
      <c r="T133" s="86">
        <v>-162.17344753086613</v>
      </c>
      <c r="U133" s="86">
        <f t="shared" si="8"/>
        <v>-74.196133121994393</v>
      </c>
      <c r="V133" s="87">
        <f t="shared" si="8"/>
        <v>-219.82926069718997</v>
      </c>
    </row>
    <row r="134" spans="1:22" s="39" customFormat="1" outlineLevel="1" x14ac:dyDescent="0.25">
      <c r="A134" s="13" t="s">
        <v>189</v>
      </c>
      <c r="B134" s="20" t="s">
        <v>190</v>
      </c>
      <c r="C134" s="15" t="s">
        <v>17</v>
      </c>
      <c r="D134" s="16" t="s">
        <v>224</v>
      </c>
      <c r="E134" s="86" t="s">
        <v>224</v>
      </c>
      <c r="F134" s="86" t="s">
        <v>224</v>
      </c>
      <c r="G134" s="86" t="s">
        <v>224</v>
      </c>
      <c r="H134" s="86" t="s">
        <v>224</v>
      </c>
      <c r="I134" s="86" t="s">
        <v>224</v>
      </c>
      <c r="J134" s="86" t="s">
        <v>224</v>
      </c>
      <c r="K134" s="86" t="s">
        <v>224</v>
      </c>
      <c r="L134" s="86" t="s">
        <v>224</v>
      </c>
      <c r="M134" s="86" t="s">
        <v>224</v>
      </c>
      <c r="N134" s="86" t="s">
        <v>224</v>
      </c>
      <c r="O134" s="86" t="s">
        <v>224</v>
      </c>
      <c r="P134" s="86" t="s">
        <v>224</v>
      </c>
      <c r="Q134" s="86" t="s">
        <v>224</v>
      </c>
      <c r="R134" s="86" t="s">
        <v>224</v>
      </c>
      <c r="S134" s="86" t="s">
        <v>224</v>
      </c>
      <c r="T134" s="86" t="s">
        <v>224</v>
      </c>
      <c r="U134" s="86" t="s">
        <v>224</v>
      </c>
      <c r="V134" s="87" t="s">
        <v>224</v>
      </c>
    </row>
    <row r="135" spans="1:22" s="39" customFormat="1" ht="31.5" outlineLevel="1" x14ac:dyDescent="0.25">
      <c r="A135" s="13" t="s">
        <v>191</v>
      </c>
      <c r="B135" s="20" t="s">
        <v>39</v>
      </c>
      <c r="C135" s="15" t="s">
        <v>17</v>
      </c>
      <c r="D135" s="16" t="s">
        <v>224</v>
      </c>
      <c r="E135" s="86" t="s">
        <v>224</v>
      </c>
      <c r="F135" s="86" t="s">
        <v>224</v>
      </c>
      <c r="G135" s="86" t="s">
        <v>224</v>
      </c>
      <c r="H135" s="86" t="s">
        <v>224</v>
      </c>
      <c r="I135" s="86" t="s">
        <v>224</v>
      </c>
      <c r="J135" s="86" t="s">
        <v>224</v>
      </c>
      <c r="K135" s="86" t="s">
        <v>224</v>
      </c>
      <c r="L135" s="86" t="s">
        <v>224</v>
      </c>
      <c r="M135" s="86" t="s">
        <v>224</v>
      </c>
      <c r="N135" s="86" t="s">
        <v>224</v>
      </c>
      <c r="O135" s="86" t="s">
        <v>224</v>
      </c>
      <c r="P135" s="86" t="s">
        <v>224</v>
      </c>
      <c r="Q135" s="86" t="s">
        <v>224</v>
      </c>
      <c r="R135" s="86" t="s">
        <v>224</v>
      </c>
      <c r="S135" s="86" t="s">
        <v>224</v>
      </c>
      <c r="T135" s="86" t="s">
        <v>224</v>
      </c>
      <c r="U135" s="86" t="s">
        <v>224</v>
      </c>
      <c r="V135" s="87" t="s">
        <v>224</v>
      </c>
    </row>
    <row r="136" spans="1:22" s="39" customFormat="1" outlineLevel="1" x14ac:dyDescent="0.25">
      <c r="A136" s="13" t="s">
        <v>192</v>
      </c>
      <c r="B136" s="22" t="s">
        <v>193</v>
      </c>
      <c r="C136" s="15" t="s">
        <v>17</v>
      </c>
      <c r="D136" s="16" t="s">
        <v>224</v>
      </c>
      <c r="E136" s="86" t="s">
        <v>224</v>
      </c>
      <c r="F136" s="86" t="s">
        <v>224</v>
      </c>
      <c r="G136" s="86" t="s">
        <v>224</v>
      </c>
      <c r="H136" s="86" t="s">
        <v>224</v>
      </c>
      <c r="I136" s="86" t="s">
        <v>224</v>
      </c>
      <c r="J136" s="86" t="s">
        <v>224</v>
      </c>
      <c r="K136" s="86" t="s">
        <v>224</v>
      </c>
      <c r="L136" s="86" t="s">
        <v>224</v>
      </c>
      <c r="M136" s="86" t="s">
        <v>224</v>
      </c>
      <c r="N136" s="86" t="s">
        <v>224</v>
      </c>
      <c r="O136" s="86" t="s">
        <v>224</v>
      </c>
      <c r="P136" s="86" t="s">
        <v>224</v>
      </c>
      <c r="Q136" s="86" t="s">
        <v>224</v>
      </c>
      <c r="R136" s="86" t="s">
        <v>224</v>
      </c>
      <c r="S136" s="86" t="s">
        <v>224</v>
      </c>
      <c r="T136" s="86" t="s">
        <v>224</v>
      </c>
      <c r="U136" s="86" t="s">
        <v>224</v>
      </c>
      <c r="V136" s="87" t="s">
        <v>224</v>
      </c>
    </row>
    <row r="137" spans="1:22" s="39" customFormat="1" outlineLevel="1" x14ac:dyDescent="0.25">
      <c r="A137" s="13" t="s">
        <v>194</v>
      </c>
      <c r="B137" s="22" t="s">
        <v>43</v>
      </c>
      <c r="C137" s="15" t="s">
        <v>17</v>
      </c>
      <c r="D137" s="16" t="s">
        <v>224</v>
      </c>
      <c r="E137" s="86" t="s">
        <v>224</v>
      </c>
      <c r="F137" s="86" t="s">
        <v>224</v>
      </c>
      <c r="G137" s="86" t="s">
        <v>224</v>
      </c>
      <c r="H137" s="86" t="s">
        <v>224</v>
      </c>
      <c r="I137" s="86" t="s">
        <v>224</v>
      </c>
      <c r="J137" s="86" t="s">
        <v>224</v>
      </c>
      <c r="K137" s="86" t="s">
        <v>224</v>
      </c>
      <c r="L137" s="86" t="s">
        <v>224</v>
      </c>
      <c r="M137" s="86" t="s">
        <v>224</v>
      </c>
      <c r="N137" s="86" t="s">
        <v>224</v>
      </c>
      <c r="O137" s="86" t="s">
        <v>224</v>
      </c>
      <c r="P137" s="86" t="s">
        <v>224</v>
      </c>
      <c r="Q137" s="86" t="s">
        <v>224</v>
      </c>
      <c r="R137" s="86" t="s">
        <v>224</v>
      </c>
      <c r="S137" s="86" t="s">
        <v>224</v>
      </c>
      <c r="T137" s="86" t="s">
        <v>224</v>
      </c>
      <c r="U137" s="86" t="s">
        <v>224</v>
      </c>
      <c r="V137" s="87" t="s">
        <v>224</v>
      </c>
    </row>
    <row r="138" spans="1:22" s="39" customFormat="1" x14ac:dyDescent="0.25">
      <c r="A138" s="13" t="s">
        <v>195</v>
      </c>
      <c r="B138" s="20" t="s">
        <v>196</v>
      </c>
      <c r="C138" s="15" t="s">
        <v>17</v>
      </c>
      <c r="D138" s="16">
        <v>0</v>
      </c>
      <c r="E138" s="86">
        <v>0</v>
      </c>
      <c r="F138" s="86">
        <v>0</v>
      </c>
      <c r="G138" s="86">
        <v>0</v>
      </c>
      <c r="H138" s="86">
        <v>0</v>
      </c>
      <c r="I138" s="86">
        <v>0.1855910407619551</v>
      </c>
      <c r="J138" s="86">
        <v>0</v>
      </c>
      <c r="K138" s="86">
        <v>1.2277999599893827</v>
      </c>
      <c r="L138" s="86">
        <v>0.87944456315054631</v>
      </c>
      <c r="M138" s="86">
        <v>3.637978807091713E-15</v>
      </c>
      <c r="N138" s="86">
        <v>3.637978807091713E-15</v>
      </c>
      <c r="O138" s="86">
        <v>1.2302303825017806</v>
      </c>
      <c r="P138" s="86">
        <v>1.1787637333333358</v>
      </c>
      <c r="Q138" s="86">
        <v>1.2969841041051577</v>
      </c>
      <c r="R138" s="86">
        <v>3.383488962517613</v>
      </c>
      <c r="S138" s="86">
        <v>1.3671279781850663</v>
      </c>
      <c r="T138" s="86">
        <v>11.809984536584583</v>
      </c>
      <c r="U138" s="86">
        <f t="shared" si="8"/>
        <v>5.3077334655433459</v>
      </c>
      <c r="V138" s="87">
        <f t="shared" si="8"/>
        <v>17.25168179558608</v>
      </c>
    </row>
    <row r="139" spans="1:22" s="39" customFormat="1" x14ac:dyDescent="0.25">
      <c r="A139" s="13" t="s">
        <v>197</v>
      </c>
      <c r="B139" s="36" t="s">
        <v>198</v>
      </c>
      <c r="C139" s="15" t="s">
        <v>17</v>
      </c>
      <c r="D139" s="16">
        <f>D109-D124</f>
        <v>-228.64001759912009</v>
      </c>
      <c r="E139" s="86">
        <f>E109-E124</f>
        <v>-279.34166616232557</v>
      </c>
      <c r="F139" s="86">
        <f>F109-F124</f>
        <v>-1056.222407545579</v>
      </c>
      <c r="G139" s="86">
        <f>G109-G124</f>
        <v>-1088.5285657720333</v>
      </c>
      <c r="H139" s="86">
        <f>H109-H124</f>
        <v>-788.0720002572001</v>
      </c>
      <c r="I139" s="86">
        <v>-865.02978803715848</v>
      </c>
      <c r="J139" s="86">
        <f t="shared" ref="J139:T139" si="12">J109-J124</f>
        <v>-2091.4769999968594</v>
      </c>
      <c r="K139" s="86">
        <v>-2329.4461115171289</v>
      </c>
      <c r="L139" s="86">
        <f>L109-L124</f>
        <v>-2040.3269999866636</v>
      </c>
      <c r="M139" s="86">
        <v>-1162.1120000241422</v>
      </c>
      <c r="N139" s="86">
        <f t="shared" si="12"/>
        <v>-1162.1120000241422</v>
      </c>
      <c r="O139" s="86">
        <v>-4661.3500347689678</v>
      </c>
      <c r="P139" s="86">
        <f t="shared" si="12"/>
        <v>-2890.8770576466727</v>
      </c>
      <c r="Q139" s="86">
        <v>-735.30342737602234</v>
      </c>
      <c r="R139" s="86">
        <f t="shared" si="12"/>
        <v>-1548.3960883872169</v>
      </c>
      <c r="S139" s="86">
        <v>449.93804319028754</v>
      </c>
      <c r="T139" s="86">
        <f t="shared" si="12"/>
        <v>-732.74295575744486</v>
      </c>
      <c r="U139" s="86">
        <f t="shared" si="8"/>
        <v>-10391.831884305166</v>
      </c>
      <c r="V139" s="87">
        <f t="shared" si="8"/>
        <v>-11254.0041020562</v>
      </c>
    </row>
    <row r="140" spans="1:22" s="39" customFormat="1" outlineLevel="1" x14ac:dyDescent="0.25">
      <c r="A140" s="13" t="s">
        <v>199</v>
      </c>
      <c r="B140" s="14" t="s">
        <v>19</v>
      </c>
      <c r="C140" s="15" t="s">
        <v>17</v>
      </c>
      <c r="D140" s="16" t="s">
        <v>224</v>
      </c>
      <c r="E140" s="86" t="s">
        <v>224</v>
      </c>
      <c r="F140" s="86" t="s">
        <v>224</v>
      </c>
      <c r="G140" s="86" t="s">
        <v>224</v>
      </c>
      <c r="H140" s="86" t="s">
        <v>224</v>
      </c>
      <c r="I140" s="86" t="s">
        <v>224</v>
      </c>
      <c r="J140" s="86" t="s">
        <v>224</v>
      </c>
      <c r="K140" s="86" t="s">
        <v>224</v>
      </c>
      <c r="L140" s="86"/>
      <c r="M140" s="86" t="s">
        <v>224</v>
      </c>
      <c r="N140" s="86" t="s">
        <v>224</v>
      </c>
      <c r="O140" s="86" t="s">
        <v>224</v>
      </c>
      <c r="P140" s="86" t="s">
        <v>224</v>
      </c>
      <c r="Q140" s="86" t="s">
        <v>224</v>
      </c>
      <c r="R140" s="86" t="s">
        <v>224</v>
      </c>
      <c r="S140" s="86" t="s">
        <v>224</v>
      </c>
      <c r="T140" s="86" t="s">
        <v>224</v>
      </c>
      <c r="U140" s="86" t="s">
        <v>224</v>
      </c>
      <c r="V140" s="87" t="s">
        <v>224</v>
      </c>
    </row>
    <row r="141" spans="1:22" s="39" customFormat="1" ht="31.5" outlineLevel="1" x14ac:dyDescent="0.25">
      <c r="A141" s="13" t="s">
        <v>200</v>
      </c>
      <c r="B141" s="21" t="s">
        <v>21</v>
      </c>
      <c r="C141" s="15" t="s">
        <v>17</v>
      </c>
      <c r="D141" s="16" t="s">
        <v>224</v>
      </c>
      <c r="E141" s="86" t="s">
        <v>224</v>
      </c>
      <c r="F141" s="86" t="s">
        <v>224</v>
      </c>
      <c r="G141" s="86" t="s">
        <v>224</v>
      </c>
      <c r="H141" s="86" t="s">
        <v>224</v>
      </c>
      <c r="I141" s="86" t="s">
        <v>224</v>
      </c>
      <c r="J141" s="86" t="s">
        <v>224</v>
      </c>
      <c r="K141" s="86" t="s">
        <v>224</v>
      </c>
      <c r="L141" s="86"/>
      <c r="M141" s="86" t="s">
        <v>224</v>
      </c>
      <c r="N141" s="86" t="s">
        <v>224</v>
      </c>
      <c r="O141" s="86" t="s">
        <v>224</v>
      </c>
      <c r="P141" s="86" t="s">
        <v>224</v>
      </c>
      <c r="Q141" s="86" t="s">
        <v>224</v>
      </c>
      <c r="R141" s="86" t="s">
        <v>224</v>
      </c>
      <c r="S141" s="86" t="s">
        <v>224</v>
      </c>
      <c r="T141" s="86" t="s">
        <v>224</v>
      </c>
      <c r="U141" s="86" t="s">
        <v>224</v>
      </c>
      <c r="V141" s="87" t="s">
        <v>224</v>
      </c>
    </row>
    <row r="142" spans="1:22" s="39" customFormat="1" ht="31.5" outlineLevel="1" x14ac:dyDescent="0.25">
      <c r="A142" s="13" t="s">
        <v>201</v>
      </c>
      <c r="B142" s="21" t="s">
        <v>23</v>
      </c>
      <c r="C142" s="15" t="s">
        <v>17</v>
      </c>
      <c r="D142" s="16" t="s">
        <v>224</v>
      </c>
      <c r="E142" s="86" t="s">
        <v>224</v>
      </c>
      <c r="F142" s="86" t="s">
        <v>224</v>
      </c>
      <c r="G142" s="86" t="s">
        <v>224</v>
      </c>
      <c r="H142" s="86" t="s">
        <v>224</v>
      </c>
      <c r="I142" s="86" t="s">
        <v>224</v>
      </c>
      <c r="J142" s="86" t="s">
        <v>224</v>
      </c>
      <c r="K142" s="86" t="s">
        <v>224</v>
      </c>
      <c r="L142" s="86"/>
      <c r="M142" s="86" t="s">
        <v>224</v>
      </c>
      <c r="N142" s="86" t="s">
        <v>224</v>
      </c>
      <c r="O142" s="86" t="s">
        <v>224</v>
      </c>
      <c r="P142" s="86" t="s">
        <v>224</v>
      </c>
      <c r="Q142" s="86" t="s">
        <v>224</v>
      </c>
      <c r="R142" s="86" t="s">
        <v>224</v>
      </c>
      <c r="S142" s="86" t="s">
        <v>224</v>
      </c>
      <c r="T142" s="86" t="s">
        <v>224</v>
      </c>
      <c r="U142" s="86" t="s">
        <v>224</v>
      </c>
      <c r="V142" s="87" t="s">
        <v>224</v>
      </c>
    </row>
    <row r="143" spans="1:22" s="39" customFormat="1" ht="31.5" outlineLevel="1" x14ac:dyDescent="0.25">
      <c r="A143" s="13" t="s">
        <v>202</v>
      </c>
      <c r="B143" s="21" t="s">
        <v>25</v>
      </c>
      <c r="C143" s="15" t="s">
        <v>17</v>
      </c>
      <c r="D143" s="16" t="s">
        <v>224</v>
      </c>
      <c r="E143" s="86" t="s">
        <v>224</v>
      </c>
      <c r="F143" s="86" t="s">
        <v>224</v>
      </c>
      <c r="G143" s="86" t="s">
        <v>224</v>
      </c>
      <c r="H143" s="86" t="s">
        <v>224</v>
      </c>
      <c r="I143" s="86" t="s">
        <v>224</v>
      </c>
      <c r="J143" s="86" t="s">
        <v>224</v>
      </c>
      <c r="K143" s="86" t="s">
        <v>224</v>
      </c>
      <c r="L143" s="86"/>
      <c r="M143" s="86" t="s">
        <v>224</v>
      </c>
      <c r="N143" s="86" t="s">
        <v>224</v>
      </c>
      <c r="O143" s="86" t="s">
        <v>224</v>
      </c>
      <c r="P143" s="86" t="s">
        <v>224</v>
      </c>
      <c r="Q143" s="86" t="s">
        <v>224</v>
      </c>
      <c r="R143" s="86" t="s">
        <v>224</v>
      </c>
      <c r="S143" s="86" t="s">
        <v>224</v>
      </c>
      <c r="T143" s="86" t="s">
        <v>224</v>
      </c>
      <c r="U143" s="86" t="s">
        <v>224</v>
      </c>
      <c r="V143" s="87" t="s">
        <v>224</v>
      </c>
    </row>
    <row r="144" spans="1:22" s="39" customFormat="1" outlineLevel="1" x14ac:dyDescent="0.25">
      <c r="A144" s="13" t="s">
        <v>203</v>
      </c>
      <c r="B144" s="14" t="s">
        <v>27</v>
      </c>
      <c r="C144" s="15" t="s">
        <v>17</v>
      </c>
      <c r="D144" s="16" t="s">
        <v>224</v>
      </c>
      <c r="E144" s="86" t="s">
        <v>224</v>
      </c>
      <c r="F144" s="86" t="s">
        <v>224</v>
      </c>
      <c r="G144" s="86" t="s">
        <v>224</v>
      </c>
      <c r="H144" s="86" t="s">
        <v>224</v>
      </c>
      <c r="I144" s="86" t="s">
        <v>224</v>
      </c>
      <c r="J144" s="86" t="s">
        <v>224</v>
      </c>
      <c r="K144" s="86" t="s">
        <v>224</v>
      </c>
      <c r="L144" s="86"/>
      <c r="M144" s="86" t="s">
        <v>224</v>
      </c>
      <c r="N144" s="86" t="s">
        <v>224</v>
      </c>
      <c r="O144" s="86" t="s">
        <v>224</v>
      </c>
      <c r="P144" s="86" t="s">
        <v>224</v>
      </c>
      <c r="Q144" s="86" t="s">
        <v>224</v>
      </c>
      <c r="R144" s="86" t="s">
        <v>224</v>
      </c>
      <c r="S144" s="86" t="s">
        <v>224</v>
      </c>
      <c r="T144" s="86" t="s">
        <v>224</v>
      </c>
      <c r="U144" s="86" t="s">
        <v>224</v>
      </c>
      <c r="V144" s="87" t="s">
        <v>224</v>
      </c>
    </row>
    <row r="145" spans="1:22" s="39" customFormat="1" x14ac:dyDescent="0.25">
      <c r="A145" s="13" t="s">
        <v>204</v>
      </c>
      <c r="B145" s="14" t="s">
        <v>29</v>
      </c>
      <c r="C145" s="15" t="s">
        <v>17</v>
      </c>
      <c r="D145" s="16">
        <f>D115-D130</f>
        <v>-228.64001759912003</v>
      </c>
      <c r="E145" s="86">
        <f>E115-E130</f>
        <v>-281.11359836232555</v>
      </c>
      <c r="F145" s="86">
        <f>F115-F130</f>
        <v>-887.66981739249354</v>
      </c>
      <c r="G145" s="86">
        <f>G115-G130</f>
        <v>-478.77666608822159</v>
      </c>
      <c r="H145" s="86">
        <f>H115-H130</f>
        <v>-315.98091168617515</v>
      </c>
      <c r="I145" s="86">
        <v>-779.14937127231417</v>
      </c>
      <c r="J145" s="86">
        <f>J115-J130</f>
        <v>-877.86345295472984</v>
      </c>
      <c r="K145" s="86">
        <v>-934.26139737773485</v>
      </c>
      <c r="L145" s="86">
        <f>L115-L130</f>
        <v>-1141.4829231810004</v>
      </c>
      <c r="M145" s="86">
        <v>-1085.8328269365825</v>
      </c>
      <c r="N145" s="86">
        <f t="shared" ref="N145:T145" si="13">N115-N130</f>
        <v>-1085.8328269365825</v>
      </c>
      <c r="O145" s="86">
        <v>-1932.5637614444158</v>
      </c>
      <c r="P145" s="86">
        <f t="shared" si="13"/>
        <v>-1200.2649325011469</v>
      </c>
      <c r="Q145" s="86">
        <v>44.838066356449232</v>
      </c>
      <c r="R145" s="86">
        <f>R115-R130</f>
        <v>-89.675086089180851</v>
      </c>
      <c r="S145" s="86">
        <v>525.69383573719892</v>
      </c>
      <c r="T145" s="86">
        <f t="shared" si="13"/>
        <v>584.7188658998416</v>
      </c>
      <c r="U145" s="86">
        <f t="shared" si="8"/>
        <v>-4640.0521210256202</v>
      </c>
      <c r="V145" s="87">
        <f t="shared" si="8"/>
        <v>-4126.3812674489745</v>
      </c>
    </row>
    <row r="146" spans="1:22" s="39" customFormat="1" outlineLevel="1" x14ac:dyDescent="0.25">
      <c r="A146" s="13" t="s">
        <v>205</v>
      </c>
      <c r="B146" s="14" t="s">
        <v>31</v>
      </c>
      <c r="C146" s="15" t="s">
        <v>17</v>
      </c>
      <c r="D146" s="16" t="s">
        <v>224</v>
      </c>
      <c r="E146" s="86" t="s">
        <v>224</v>
      </c>
      <c r="F146" s="86" t="s">
        <v>224</v>
      </c>
      <c r="G146" s="86" t="s">
        <v>224</v>
      </c>
      <c r="H146" s="86" t="s">
        <v>224</v>
      </c>
      <c r="I146" s="86" t="s">
        <v>224</v>
      </c>
      <c r="J146" s="86" t="s">
        <v>224</v>
      </c>
      <c r="K146" s="86" t="s">
        <v>224</v>
      </c>
      <c r="L146" s="86" t="s">
        <v>224</v>
      </c>
      <c r="M146" s="86" t="s">
        <v>224</v>
      </c>
      <c r="N146" s="86" t="s">
        <v>224</v>
      </c>
      <c r="O146" s="86" t="s">
        <v>224</v>
      </c>
      <c r="P146" s="86" t="s">
        <v>224</v>
      </c>
      <c r="Q146" s="86" t="s">
        <v>224</v>
      </c>
      <c r="R146" s="86" t="s">
        <v>224</v>
      </c>
      <c r="S146" s="86" t="s">
        <v>224</v>
      </c>
      <c r="T146" s="86" t="s">
        <v>224</v>
      </c>
      <c r="U146" s="86" t="s">
        <v>224</v>
      </c>
      <c r="V146" s="87" t="s">
        <v>224</v>
      </c>
    </row>
    <row r="147" spans="1:22" s="39" customFormat="1" x14ac:dyDescent="0.25">
      <c r="A147" s="13" t="s">
        <v>206</v>
      </c>
      <c r="B147" s="37" t="s">
        <v>33</v>
      </c>
      <c r="C147" s="15" t="s">
        <v>17</v>
      </c>
      <c r="D147" s="16">
        <f>D117-D132</f>
        <v>0</v>
      </c>
      <c r="E147" s="86">
        <f t="shared" ref="E147:H148" si="14">E117-E132</f>
        <v>-4.6782999999993535E-4</v>
      </c>
      <c r="F147" s="86">
        <f t="shared" si="14"/>
        <v>0</v>
      </c>
      <c r="G147" s="86">
        <f t="shared" si="14"/>
        <v>1.2930054023200004</v>
      </c>
      <c r="H147" s="86">
        <f t="shared" si="14"/>
        <v>-2.0016949242585014E-7</v>
      </c>
      <c r="I147" s="86">
        <v>0.94676487448966018</v>
      </c>
      <c r="J147" s="86">
        <f t="shared" ref="J147:T148" si="15">J117-J132</f>
        <v>-3.3898301055046431E-8</v>
      </c>
      <c r="K147" s="86">
        <v>4.7680024928442748</v>
      </c>
      <c r="L147" s="86">
        <f>L117-L132</f>
        <v>0</v>
      </c>
      <c r="M147" s="86">
        <v>827.91779759245765</v>
      </c>
      <c r="N147" s="86">
        <f t="shared" si="15"/>
        <v>827.91779759245765</v>
      </c>
      <c r="O147" s="86">
        <v>18.517579283608072</v>
      </c>
      <c r="P147" s="86">
        <f t="shared" si="15"/>
        <v>-13.410677219336446</v>
      </c>
      <c r="Q147" s="86">
        <v>15.281752350669315</v>
      </c>
      <c r="R147" s="86">
        <f t="shared" si="15"/>
        <v>6.0600294462239246</v>
      </c>
      <c r="S147" s="86">
        <v>17.50328869167959</v>
      </c>
      <c r="T147" s="86">
        <f t="shared" si="15"/>
        <v>16.734986077285086</v>
      </c>
      <c r="U147" s="86">
        <f t="shared" si="8"/>
        <v>886.22819068806848</v>
      </c>
      <c r="V147" s="87">
        <f t="shared" si="8"/>
        <v>837.30213566256236</v>
      </c>
    </row>
    <row r="148" spans="1:22" s="39" customFormat="1" x14ac:dyDescent="0.25">
      <c r="A148" s="13" t="s">
        <v>207</v>
      </c>
      <c r="B148" s="14" t="s">
        <v>35</v>
      </c>
      <c r="C148" s="15" t="s">
        <v>17</v>
      </c>
      <c r="D148" s="16">
        <f>D118-D133</f>
        <v>0</v>
      </c>
      <c r="E148" s="86">
        <f t="shared" si="14"/>
        <v>0</v>
      </c>
      <c r="F148" s="86">
        <f t="shared" si="14"/>
        <v>-154.21034251308612</v>
      </c>
      <c r="G148" s="86">
        <f t="shared" si="14"/>
        <v>-622.70350014374628</v>
      </c>
      <c r="H148" s="86">
        <f t="shared" si="14"/>
        <v>-491.9233238771273</v>
      </c>
      <c r="I148" s="86">
        <v>-87.569545802382578</v>
      </c>
      <c r="J148" s="86">
        <f>J118-J133</f>
        <v>-1218.2936567924689</v>
      </c>
      <c r="K148" s="86">
        <v>-1404.8639164721958</v>
      </c>
      <c r="L148" s="86">
        <f>L118-L133</f>
        <v>-849.24139796030909</v>
      </c>
      <c r="M148" s="86">
        <v>-886.44040585668358</v>
      </c>
      <c r="N148" s="86">
        <f t="shared" si="15"/>
        <v>-886.44040585668358</v>
      </c>
      <c r="O148" s="86">
        <v>-2752.224774138167</v>
      </c>
      <c r="P148" s="86">
        <f t="shared" si="15"/>
        <v>-1681.9165028595239</v>
      </c>
      <c r="Q148" s="86">
        <v>-800.61118249956132</v>
      </c>
      <c r="R148" s="86">
        <f t="shared" si="15"/>
        <v>-1478.3149875943318</v>
      </c>
      <c r="S148" s="86">
        <v>-98.727593151332613</v>
      </c>
      <c r="T148" s="86">
        <f t="shared" si="15"/>
        <v>-1381.4367458809093</v>
      </c>
      <c r="U148" s="86">
        <f t="shared" si="8"/>
        <v>-6653.1409180640685</v>
      </c>
      <c r="V148" s="87">
        <f t="shared" si="8"/>
        <v>-7987.5670208213542</v>
      </c>
    </row>
    <row r="149" spans="1:22" s="39" customFormat="1" outlineLevel="1" x14ac:dyDescent="0.25">
      <c r="A149" s="13" t="s">
        <v>208</v>
      </c>
      <c r="B149" s="14" t="s">
        <v>37</v>
      </c>
      <c r="C149" s="15" t="s">
        <v>17</v>
      </c>
      <c r="D149" s="16" t="s">
        <v>224</v>
      </c>
      <c r="E149" s="86" t="s">
        <v>224</v>
      </c>
      <c r="F149" s="86" t="s">
        <v>224</v>
      </c>
      <c r="G149" s="86" t="s">
        <v>224</v>
      </c>
      <c r="H149" s="86" t="s">
        <v>224</v>
      </c>
      <c r="I149" s="86" t="s">
        <v>224</v>
      </c>
      <c r="J149" s="86" t="s">
        <v>224</v>
      </c>
      <c r="K149" s="86" t="s">
        <v>224</v>
      </c>
      <c r="L149" s="86" t="s">
        <v>224</v>
      </c>
      <c r="M149" s="86" t="s">
        <v>224</v>
      </c>
      <c r="N149" s="86" t="s">
        <v>224</v>
      </c>
      <c r="O149" s="86" t="s">
        <v>224</v>
      </c>
      <c r="P149" s="86" t="s">
        <v>224</v>
      </c>
      <c r="Q149" s="86" t="s">
        <v>224</v>
      </c>
      <c r="R149" s="86" t="s">
        <v>224</v>
      </c>
      <c r="S149" s="86" t="s">
        <v>224</v>
      </c>
      <c r="T149" s="86" t="s">
        <v>224</v>
      </c>
      <c r="U149" s="86" t="s">
        <v>224</v>
      </c>
      <c r="V149" s="87" t="s">
        <v>224</v>
      </c>
    </row>
    <row r="150" spans="1:22" s="39" customFormat="1" ht="31.5" outlineLevel="1" x14ac:dyDescent="0.25">
      <c r="A150" s="13" t="s">
        <v>209</v>
      </c>
      <c r="B150" s="37" t="s">
        <v>39</v>
      </c>
      <c r="C150" s="15" t="s">
        <v>17</v>
      </c>
      <c r="D150" s="16" t="s">
        <v>224</v>
      </c>
      <c r="E150" s="86" t="s">
        <v>224</v>
      </c>
      <c r="F150" s="86" t="s">
        <v>224</v>
      </c>
      <c r="G150" s="86" t="s">
        <v>224</v>
      </c>
      <c r="H150" s="86" t="s">
        <v>224</v>
      </c>
      <c r="I150" s="86" t="s">
        <v>224</v>
      </c>
      <c r="J150" s="86" t="s">
        <v>224</v>
      </c>
      <c r="K150" s="86" t="s">
        <v>224</v>
      </c>
      <c r="L150" s="86" t="s">
        <v>224</v>
      </c>
      <c r="M150" s="86" t="s">
        <v>224</v>
      </c>
      <c r="N150" s="86" t="s">
        <v>224</v>
      </c>
      <c r="O150" s="86" t="s">
        <v>224</v>
      </c>
      <c r="P150" s="86" t="s">
        <v>224</v>
      </c>
      <c r="Q150" s="86" t="s">
        <v>224</v>
      </c>
      <c r="R150" s="86" t="s">
        <v>224</v>
      </c>
      <c r="S150" s="86" t="s">
        <v>224</v>
      </c>
      <c r="T150" s="86" t="s">
        <v>224</v>
      </c>
      <c r="U150" s="86" t="s">
        <v>224</v>
      </c>
      <c r="V150" s="87" t="s">
        <v>224</v>
      </c>
    </row>
    <row r="151" spans="1:22" s="39" customFormat="1" outlineLevel="1" x14ac:dyDescent="0.25">
      <c r="A151" s="13" t="s">
        <v>210</v>
      </c>
      <c r="B151" s="22" t="s">
        <v>41</v>
      </c>
      <c r="C151" s="15" t="s">
        <v>17</v>
      </c>
      <c r="D151" s="16" t="s">
        <v>224</v>
      </c>
      <c r="E151" s="86" t="s">
        <v>224</v>
      </c>
      <c r="F151" s="86" t="s">
        <v>224</v>
      </c>
      <c r="G151" s="86" t="s">
        <v>224</v>
      </c>
      <c r="H151" s="86" t="s">
        <v>224</v>
      </c>
      <c r="I151" s="86" t="s">
        <v>224</v>
      </c>
      <c r="J151" s="86" t="s">
        <v>224</v>
      </c>
      <c r="K151" s="86" t="s">
        <v>224</v>
      </c>
      <c r="L151" s="86" t="s">
        <v>224</v>
      </c>
      <c r="M151" s="86" t="s">
        <v>224</v>
      </c>
      <c r="N151" s="86" t="s">
        <v>224</v>
      </c>
      <c r="O151" s="86" t="s">
        <v>224</v>
      </c>
      <c r="P151" s="86" t="s">
        <v>224</v>
      </c>
      <c r="Q151" s="86" t="s">
        <v>224</v>
      </c>
      <c r="R151" s="86" t="s">
        <v>224</v>
      </c>
      <c r="S151" s="86" t="s">
        <v>224</v>
      </c>
      <c r="T151" s="86" t="s">
        <v>224</v>
      </c>
      <c r="U151" s="86" t="s">
        <v>224</v>
      </c>
      <c r="V151" s="87" t="s">
        <v>224</v>
      </c>
    </row>
    <row r="152" spans="1:22" s="39" customFormat="1" outlineLevel="1" x14ac:dyDescent="0.25">
      <c r="A152" s="13" t="s">
        <v>211</v>
      </c>
      <c r="B152" s="22" t="s">
        <v>43</v>
      </c>
      <c r="C152" s="15" t="s">
        <v>17</v>
      </c>
      <c r="D152" s="16" t="s">
        <v>224</v>
      </c>
      <c r="E152" s="86" t="s">
        <v>224</v>
      </c>
      <c r="F152" s="86" t="s">
        <v>224</v>
      </c>
      <c r="G152" s="86" t="s">
        <v>224</v>
      </c>
      <c r="H152" s="86" t="s">
        <v>224</v>
      </c>
      <c r="I152" s="86" t="s">
        <v>224</v>
      </c>
      <c r="J152" s="86" t="s">
        <v>224</v>
      </c>
      <c r="K152" s="86" t="s">
        <v>224</v>
      </c>
      <c r="L152" s="86" t="s">
        <v>224</v>
      </c>
      <c r="M152" s="86" t="s">
        <v>224</v>
      </c>
      <c r="N152" s="86" t="s">
        <v>224</v>
      </c>
      <c r="O152" s="86" t="s">
        <v>224</v>
      </c>
      <c r="P152" s="86" t="s">
        <v>224</v>
      </c>
      <c r="Q152" s="86" t="s">
        <v>224</v>
      </c>
      <c r="R152" s="86" t="s">
        <v>224</v>
      </c>
      <c r="S152" s="86" t="s">
        <v>224</v>
      </c>
      <c r="T152" s="86" t="s">
        <v>224</v>
      </c>
      <c r="U152" s="86" t="s">
        <v>224</v>
      </c>
      <c r="V152" s="87" t="s">
        <v>224</v>
      </c>
    </row>
    <row r="153" spans="1:22" s="39" customFormat="1" x14ac:dyDescent="0.25">
      <c r="A153" s="13" t="s">
        <v>212</v>
      </c>
      <c r="B153" s="14" t="s">
        <v>45</v>
      </c>
      <c r="C153" s="15" t="s">
        <v>17</v>
      </c>
      <c r="D153" s="16">
        <f>D123-D138</f>
        <v>0</v>
      </c>
      <c r="E153" s="86">
        <f>E123-E138</f>
        <v>1.7724000300000042</v>
      </c>
      <c r="F153" s="86">
        <f>F123-F138</f>
        <v>-14.34224764</v>
      </c>
      <c r="G153" s="86">
        <f>G123-G138</f>
        <v>11.658595057614715</v>
      </c>
      <c r="H153" s="86">
        <f>H123-H138</f>
        <v>19.832235506271136</v>
      </c>
      <c r="I153" s="86">
        <v>0.74236416304782027</v>
      </c>
      <c r="J153" s="86">
        <f t="shared" ref="J153:T153" si="16">J123-J138</f>
        <v>4.6801097842372874</v>
      </c>
      <c r="K153" s="86">
        <v>4.9111998399575292</v>
      </c>
      <c r="L153" s="86">
        <f>L123-L138</f>
        <v>-49.602641415353879</v>
      </c>
      <c r="M153" s="86">
        <v>-17.756564823333427</v>
      </c>
      <c r="N153" s="86">
        <f t="shared" si="16"/>
        <v>-17.756564823333427</v>
      </c>
      <c r="O153" s="86">
        <v>4.9209215300071225</v>
      </c>
      <c r="P153" s="86">
        <f t="shared" si="16"/>
        <v>4.7150549333333309</v>
      </c>
      <c r="Q153" s="86">
        <v>5.1879364164206319</v>
      </c>
      <c r="R153" s="86">
        <f t="shared" si="16"/>
        <v>13.533955850070448</v>
      </c>
      <c r="S153" s="86">
        <v>5.4685119127402668</v>
      </c>
      <c r="T153" s="86">
        <f t="shared" si="16"/>
        <v>47.239938146338346</v>
      </c>
      <c r="U153" s="86">
        <f t="shared" ref="U153:V158" si="17">G153+I153+K153+M153+O153+Q153+S153</f>
        <v>15.132964096454659</v>
      </c>
      <c r="V153" s="87">
        <f t="shared" si="17"/>
        <v>22.642087981563243</v>
      </c>
    </row>
    <row r="154" spans="1:22" s="39" customFormat="1" x14ac:dyDescent="0.25">
      <c r="A154" s="13" t="s">
        <v>213</v>
      </c>
      <c r="B154" s="36" t="s">
        <v>214</v>
      </c>
      <c r="C154" s="15" t="s">
        <v>17</v>
      </c>
      <c r="D154" s="16">
        <v>0</v>
      </c>
      <c r="E154" s="86">
        <v>0</v>
      </c>
      <c r="F154" s="86">
        <v>0</v>
      </c>
      <c r="G154" s="86">
        <v>0</v>
      </c>
      <c r="H154" s="86">
        <v>0</v>
      </c>
      <c r="I154" s="86">
        <v>0</v>
      </c>
      <c r="J154" s="86">
        <v>0</v>
      </c>
      <c r="K154" s="86">
        <v>0</v>
      </c>
      <c r="L154" s="86">
        <v>0</v>
      </c>
      <c r="M154" s="86">
        <v>0</v>
      </c>
      <c r="N154" s="86">
        <v>0</v>
      </c>
      <c r="O154" s="86">
        <v>0</v>
      </c>
      <c r="P154" s="86">
        <v>0</v>
      </c>
      <c r="Q154" s="86">
        <v>0</v>
      </c>
      <c r="R154" s="86">
        <v>0</v>
      </c>
      <c r="S154" s="86">
        <v>449.93804319028754</v>
      </c>
      <c r="T154" s="86">
        <f>T155+T156+T157+T158</f>
        <v>0</v>
      </c>
      <c r="U154" s="86">
        <f t="shared" si="17"/>
        <v>449.93804319028754</v>
      </c>
      <c r="V154" s="87">
        <f t="shared" si="17"/>
        <v>0</v>
      </c>
    </row>
    <row r="155" spans="1:22" s="39" customFormat="1" x14ac:dyDescent="0.25">
      <c r="A155" s="13" t="s">
        <v>215</v>
      </c>
      <c r="B155" s="20" t="s">
        <v>216</v>
      </c>
      <c r="C155" s="15" t="s">
        <v>17</v>
      </c>
      <c r="D155" s="16">
        <v>0</v>
      </c>
      <c r="E155" s="86">
        <v>0</v>
      </c>
      <c r="F155" s="86">
        <v>0</v>
      </c>
      <c r="G155" s="86">
        <v>0</v>
      </c>
      <c r="H155" s="86">
        <v>0</v>
      </c>
      <c r="I155" s="86">
        <v>0</v>
      </c>
      <c r="J155" s="86">
        <v>0</v>
      </c>
      <c r="K155" s="86">
        <v>0</v>
      </c>
      <c r="L155" s="86">
        <v>0</v>
      </c>
      <c r="M155" s="86">
        <v>0</v>
      </c>
      <c r="N155" s="86">
        <v>0</v>
      </c>
      <c r="O155" s="86">
        <v>0</v>
      </c>
      <c r="P155" s="86">
        <v>0</v>
      </c>
      <c r="Q155" s="86">
        <v>0</v>
      </c>
      <c r="R155" s="86">
        <v>0</v>
      </c>
      <c r="S155" s="86">
        <v>0</v>
      </c>
      <c r="T155" s="86">
        <v>0</v>
      </c>
      <c r="U155" s="86">
        <f t="shared" si="17"/>
        <v>0</v>
      </c>
      <c r="V155" s="87">
        <f t="shared" si="17"/>
        <v>0</v>
      </c>
    </row>
    <row r="156" spans="1:22" s="39" customFormat="1" x14ac:dyDescent="0.25">
      <c r="A156" s="13" t="s">
        <v>217</v>
      </c>
      <c r="B156" s="20" t="s">
        <v>218</v>
      </c>
      <c r="C156" s="15" t="s">
        <v>17</v>
      </c>
      <c r="D156" s="16">
        <v>0</v>
      </c>
      <c r="E156" s="86">
        <v>0</v>
      </c>
      <c r="F156" s="86">
        <v>0</v>
      </c>
      <c r="G156" s="86">
        <v>0</v>
      </c>
      <c r="H156" s="86">
        <v>0</v>
      </c>
      <c r="I156" s="86">
        <v>0</v>
      </c>
      <c r="J156" s="86">
        <v>0</v>
      </c>
      <c r="K156" s="86">
        <v>0</v>
      </c>
      <c r="L156" s="86">
        <v>0</v>
      </c>
      <c r="M156" s="86">
        <v>0</v>
      </c>
      <c r="N156" s="86">
        <v>0</v>
      </c>
      <c r="O156" s="86">
        <v>0</v>
      </c>
      <c r="P156" s="86">
        <v>0</v>
      </c>
      <c r="Q156" s="86">
        <v>0</v>
      </c>
      <c r="R156" s="86">
        <v>0</v>
      </c>
      <c r="S156" s="86">
        <v>0</v>
      </c>
      <c r="T156" s="86">
        <v>0</v>
      </c>
      <c r="U156" s="86">
        <f t="shared" si="17"/>
        <v>0</v>
      </c>
      <c r="V156" s="87">
        <f t="shared" si="17"/>
        <v>0</v>
      </c>
    </row>
    <row r="157" spans="1:22" s="39" customFormat="1" x14ac:dyDescent="0.25">
      <c r="A157" s="13" t="s">
        <v>219</v>
      </c>
      <c r="B157" s="20" t="s">
        <v>220</v>
      </c>
      <c r="C157" s="15" t="s">
        <v>17</v>
      </c>
      <c r="D157" s="16">
        <v>0</v>
      </c>
      <c r="E157" s="86">
        <v>0</v>
      </c>
      <c r="F157" s="86">
        <v>0</v>
      </c>
      <c r="G157" s="86">
        <v>0</v>
      </c>
      <c r="H157" s="86">
        <v>0</v>
      </c>
      <c r="I157" s="86">
        <v>0</v>
      </c>
      <c r="J157" s="86">
        <v>0</v>
      </c>
      <c r="K157" s="86">
        <v>0</v>
      </c>
      <c r="L157" s="86">
        <v>0</v>
      </c>
      <c r="M157" s="86">
        <v>0</v>
      </c>
      <c r="N157" s="86">
        <v>0</v>
      </c>
      <c r="O157" s="86">
        <v>0</v>
      </c>
      <c r="P157" s="86">
        <v>0</v>
      </c>
      <c r="Q157" s="86">
        <v>0</v>
      </c>
      <c r="R157" s="86">
        <v>0</v>
      </c>
      <c r="S157" s="86">
        <v>0</v>
      </c>
      <c r="T157" s="86">
        <v>0</v>
      </c>
      <c r="U157" s="86">
        <f t="shared" si="17"/>
        <v>0</v>
      </c>
      <c r="V157" s="87">
        <f t="shared" si="17"/>
        <v>0</v>
      </c>
    </row>
    <row r="158" spans="1:22" s="39" customFormat="1" ht="18" customHeight="1" thickBot="1" x14ac:dyDescent="0.3">
      <c r="A158" s="29" t="s">
        <v>221</v>
      </c>
      <c r="B158" s="20" t="s">
        <v>222</v>
      </c>
      <c r="C158" s="31" t="s">
        <v>17</v>
      </c>
      <c r="D158" s="32">
        <v>0</v>
      </c>
      <c r="E158" s="93">
        <v>0</v>
      </c>
      <c r="F158" s="93">
        <v>0</v>
      </c>
      <c r="G158" s="93">
        <v>0</v>
      </c>
      <c r="H158" s="93">
        <v>0</v>
      </c>
      <c r="I158" s="93">
        <v>0</v>
      </c>
      <c r="J158" s="93">
        <v>0</v>
      </c>
      <c r="K158" s="93">
        <v>0</v>
      </c>
      <c r="L158" s="93">
        <v>0</v>
      </c>
      <c r="M158" s="93">
        <v>0</v>
      </c>
      <c r="N158" s="93">
        <v>0</v>
      </c>
      <c r="O158" s="93">
        <v>0</v>
      </c>
      <c r="P158" s="93">
        <v>0</v>
      </c>
      <c r="Q158" s="93">
        <v>0</v>
      </c>
      <c r="R158" s="93">
        <v>0</v>
      </c>
      <c r="S158" s="93">
        <v>449.93804319028754</v>
      </c>
      <c r="T158" s="93">
        <v>0</v>
      </c>
      <c r="U158" s="93">
        <f t="shared" si="17"/>
        <v>449.93804319028754</v>
      </c>
      <c r="V158" s="94">
        <f t="shared" si="17"/>
        <v>0</v>
      </c>
    </row>
    <row r="159" spans="1:22" s="39" customFormat="1" ht="18" customHeight="1" x14ac:dyDescent="0.25">
      <c r="A159" s="7" t="s">
        <v>223</v>
      </c>
      <c r="B159" s="8" t="s">
        <v>108</v>
      </c>
      <c r="C159" s="9" t="s">
        <v>224</v>
      </c>
      <c r="D159" s="10"/>
      <c r="E159" s="89"/>
      <c r="F159" s="89"/>
      <c r="G159" s="89"/>
      <c r="H159" s="89"/>
      <c r="I159" s="89">
        <v>0</v>
      </c>
      <c r="J159" s="89"/>
      <c r="K159" s="89">
        <v>0</v>
      </c>
      <c r="L159" s="89">
        <v>0</v>
      </c>
      <c r="M159" s="89">
        <v>0</v>
      </c>
      <c r="N159" s="89"/>
      <c r="O159" s="89">
        <v>0</v>
      </c>
      <c r="P159" s="89"/>
      <c r="Q159" s="89">
        <v>0</v>
      </c>
      <c r="R159" s="89"/>
      <c r="S159" s="89">
        <v>0</v>
      </c>
      <c r="T159" s="89"/>
      <c r="U159" s="89"/>
      <c r="V159" s="90"/>
    </row>
    <row r="160" spans="1:22" s="39" customFormat="1" ht="37.5" customHeight="1" x14ac:dyDescent="0.25">
      <c r="A160" s="13" t="s">
        <v>225</v>
      </c>
      <c r="B160" s="20" t="s">
        <v>226</v>
      </c>
      <c r="C160" s="15" t="s">
        <v>17</v>
      </c>
      <c r="D160" s="16">
        <f>D109+D105+D69</f>
        <v>-190.98149259912003</v>
      </c>
      <c r="E160" s="86">
        <f>E109+E105+E69</f>
        <v>37.13349783767444</v>
      </c>
      <c r="F160" s="86">
        <f>F109+F105+F69</f>
        <v>-599.91840581557904</v>
      </c>
      <c r="G160" s="86">
        <f>G109+G105+G69</f>
        <v>-606.22354595501952</v>
      </c>
      <c r="H160" s="86">
        <f>H109+H105+H69</f>
        <v>-443.27056198417745</v>
      </c>
      <c r="I160" s="86">
        <v>-406.59678057811936</v>
      </c>
      <c r="J160" s="86">
        <f t="shared" ref="J160:T160" si="18">J109+J105+J69</f>
        <v>-1638.3014252296862</v>
      </c>
      <c r="K160" s="86">
        <v>-1731.7071323300106</v>
      </c>
      <c r="L160" s="86">
        <f>L109+L105+L69</f>
        <v>-1393.5688709098504</v>
      </c>
      <c r="M160" s="86">
        <v>-425.1330109830111</v>
      </c>
      <c r="N160" s="86">
        <f t="shared" si="18"/>
        <v>-425.1330109830111</v>
      </c>
      <c r="O160" s="86">
        <v>-3631.6978130355092</v>
      </c>
      <c r="P160" s="86">
        <f t="shared" si="18"/>
        <v>-1982.345493673336</v>
      </c>
      <c r="Q160" s="86">
        <v>368.60364520716649</v>
      </c>
      <c r="R160" s="86">
        <f t="shared" si="18"/>
        <v>-626.49482444034186</v>
      </c>
      <c r="S160" s="86">
        <v>1443.9467401628947</v>
      </c>
      <c r="T160" s="86">
        <f t="shared" si="18"/>
        <v>214.28527526773041</v>
      </c>
      <c r="U160" s="86">
        <f t="shared" ref="U160:V160" si="19">G160+I160+K160+M160+O160+Q160+S160</f>
        <v>-4988.8078975116086</v>
      </c>
      <c r="V160" s="87">
        <f t="shared" si="19"/>
        <v>-6294.8289119526726</v>
      </c>
    </row>
    <row r="161" spans="1:22" s="39" customFormat="1" ht="18" customHeight="1" x14ac:dyDescent="0.25">
      <c r="A161" s="13" t="s">
        <v>227</v>
      </c>
      <c r="B161" s="20" t="s">
        <v>228</v>
      </c>
      <c r="C161" s="15" t="s">
        <v>17</v>
      </c>
      <c r="D161" s="16">
        <v>0</v>
      </c>
      <c r="E161" s="86">
        <f t="shared" ref="E161:G162" si="20">D163</f>
        <v>342.45400000000001</v>
      </c>
      <c r="F161" s="86">
        <f t="shared" si="20"/>
        <v>422.637</v>
      </c>
      <c r="G161" s="86">
        <f t="shared" si="20"/>
        <v>458.89100000000002</v>
      </c>
      <c r="H161" s="86">
        <f>F163</f>
        <v>458.89100000000002</v>
      </c>
      <c r="I161" s="86">
        <v>560.42645044065569</v>
      </c>
      <c r="J161" s="86">
        <f>H163</f>
        <v>560.42645044065569</v>
      </c>
      <c r="K161" s="86">
        <v>516.4</v>
      </c>
      <c r="L161" s="86">
        <v>516.3995000000001</v>
      </c>
      <c r="M161" s="86">
        <v>641.50299999999993</v>
      </c>
      <c r="N161" s="86">
        <f>L163</f>
        <v>641.50299999999993</v>
      </c>
      <c r="O161" s="86">
        <v>964.56583631000001</v>
      </c>
      <c r="P161" s="86">
        <f>N163</f>
        <v>964.56583631000001</v>
      </c>
      <c r="Q161" s="86">
        <v>177.38674207999995</v>
      </c>
      <c r="R161" s="86">
        <f>P163</f>
        <v>2441.4639999999999</v>
      </c>
      <c r="S161" s="86">
        <v>2558.7736314141639</v>
      </c>
      <c r="T161" s="86">
        <f>R163</f>
        <v>329.07554304112955</v>
      </c>
      <c r="U161" s="86">
        <f t="shared" ref="U161:U164" si="21">S161</f>
        <v>2558.7736314141639</v>
      </c>
      <c r="V161" s="87">
        <f t="shared" ref="V161:V164" si="22">T161</f>
        <v>329.07554304112955</v>
      </c>
    </row>
    <row r="162" spans="1:22" s="39" customFormat="1" ht="18" customHeight="1" x14ac:dyDescent="0.25">
      <c r="A162" s="13" t="s">
        <v>229</v>
      </c>
      <c r="B162" s="21" t="s">
        <v>230</v>
      </c>
      <c r="C162" s="15" t="s">
        <v>17</v>
      </c>
      <c r="D162" s="16">
        <v>0</v>
      </c>
      <c r="E162" s="86">
        <f t="shared" si="20"/>
        <v>4.0780000000000003</v>
      </c>
      <c r="F162" s="86">
        <f t="shared" si="20"/>
        <v>133.137</v>
      </c>
      <c r="G162" s="86">
        <f t="shared" si="20"/>
        <v>458.89100000000002</v>
      </c>
      <c r="H162" s="86">
        <f>F164</f>
        <v>458.89100000000002</v>
      </c>
      <c r="I162" s="86">
        <v>560.42645044065569</v>
      </c>
      <c r="J162" s="86">
        <f>H164</f>
        <v>560.42645044065569</v>
      </c>
      <c r="K162" s="86">
        <v>516.4</v>
      </c>
      <c r="L162" s="86">
        <f>L161</f>
        <v>516.3995000000001</v>
      </c>
      <c r="M162" s="86">
        <v>177.387</v>
      </c>
      <c r="N162" s="86">
        <f>L164</f>
        <v>177.387</v>
      </c>
      <c r="O162" s="86">
        <v>181.19536799000002</v>
      </c>
      <c r="P162" s="86">
        <f>N164</f>
        <v>181.19536799000002</v>
      </c>
      <c r="Q162" s="86">
        <v>177.38674207999995</v>
      </c>
      <c r="R162" s="86">
        <f>P164</f>
        <v>166.39077706000003</v>
      </c>
      <c r="S162" s="86">
        <v>150.31282544372934</v>
      </c>
      <c r="T162" s="86">
        <f>R164</f>
        <v>149.71998579650685</v>
      </c>
      <c r="U162" s="86">
        <f t="shared" si="21"/>
        <v>150.31282544372934</v>
      </c>
      <c r="V162" s="87">
        <f t="shared" si="22"/>
        <v>149.71998579650685</v>
      </c>
    </row>
    <row r="163" spans="1:22" s="39" customFormat="1" ht="18" customHeight="1" x14ac:dyDescent="0.25">
      <c r="A163" s="13" t="s">
        <v>231</v>
      </c>
      <c r="B163" s="20" t="s">
        <v>232</v>
      </c>
      <c r="C163" s="15" t="s">
        <v>17</v>
      </c>
      <c r="D163" s="16">
        <v>342.45400000000001</v>
      </c>
      <c r="E163" s="86">
        <v>422.637</v>
      </c>
      <c r="F163" s="86">
        <v>458.89100000000002</v>
      </c>
      <c r="G163" s="86">
        <v>495.14537655353428</v>
      </c>
      <c r="H163" s="86">
        <v>560.42645044065569</v>
      </c>
      <c r="I163" s="86">
        <v>141.35873070031045</v>
      </c>
      <c r="J163" s="86">
        <v>516.4</v>
      </c>
      <c r="K163" s="86">
        <v>1016.035559479354</v>
      </c>
      <c r="L163" s="86">
        <v>641.50299999999993</v>
      </c>
      <c r="M163" s="86">
        <v>964.56583631000001</v>
      </c>
      <c r="N163" s="86">
        <v>964.56583631000001</v>
      </c>
      <c r="O163" s="86">
        <v>5008.2253229102316</v>
      </c>
      <c r="P163" s="86">
        <v>2441.4639999999999</v>
      </c>
      <c r="Q163" s="86">
        <v>2558.7736314141639</v>
      </c>
      <c r="R163" s="86">
        <v>329.07554304112955</v>
      </c>
      <c r="S163" s="86">
        <v>2502.8250482427939</v>
      </c>
      <c r="T163" s="86">
        <v>273.28406684612952</v>
      </c>
      <c r="U163" s="86">
        <f t="shared" si="21"/>
        <v>2502.8250482427939</v>
      </c>
      <c r="V163" s="87">
        <f t="shared" si="22"/>
        <v>273.28406684612952</v>
      </c>
    </row>
    <row r="164" spans="1:22" s="39" customFormat="1" ht="18" customHeight="1" x14ac:dyDescent="0.25">
      <c r="A164" s="25" t="s">
        <v>233</v>
      </c>
      <c r="B164" s="21" t="s">
        <v>234</v>
      </c>
      <c r="C164" s="15" t="s">
        <v>17</v>
      </c>
      <c r="D164" s="28">
        <v>4.0780000000000003</v>
      </c>
      <c r="E164" s="91">
        <v>133.137</v>
      </c>
      <c r="F164" s="91">
        <f>F163</f>
        <v>458.89100000000002</v>
      </c>
      <c r="G164" s="91">
        <f>G163</f>
        <v>495.14537655353428</v>
      </c>
      <c r="H164" s="91">
        <f>H163</f>
        <v>560.42645044065569</v>
      </c>
      <c r="I164" s="91">
        <v>141.35873070031045</v>
      </c>
      <c r="J164" s="91">
        <f>J163</f>
        <v>516.4</v>
      </c>
      <c r="K164" s="91">
        <v>1016.035559479354</v>
      </c>
      <c r="L164" s="91">
        <v>177.387</v>
      </c>
      <c r="M164" s="91">
        <v>181.19536799000002</v>
      </c>
      <c r="N164" s="91">
        <v>181.19536799000002</v>
      </c>
      <c r="O164" s="91">
        <v>200.45923862503074</v>
      </c>
      <c r="P164" s="91">
        <v>166.39077706000003</v>
      </c>
      <c r="Q164" s="91">
        <v>150.31282544372934</v>
      </c>
      <c r="R164" s="91">
        <v>149.71998579650685</v>
      </c>
      <c r="S164" s="91">
        <v>94.364242272359505</v>
      </c>
      <c r="T164" s="91">
        <v>93.928509601506846</v>
      </c>
      <c r="U164" s="91">
        <f t="shared" si="21"/>
        <v>94.364242272359505</v>
      </c>
      <c r="V164" s="92">
        <f t="shared" si="22"/>
        <v>93.928509601506846</v>
      </c>
    </row>
    <row r="165" spans="1:22" s="39" customFormat="1" ht="32.25" thickBot="1" x14ac:dyDescent="0.3">
      <c r="A165" s="29" t="s">
        <v>235</v>
      </c>
      <c r="B165" s="40" t="s">
        <v>236</v>
      </c>
      <c r="C165" s="31" t="s">
        <v>224</v>
      </c>
      <c r="D165" s="32">
        <f>D163/D160</f>
        <v>-1.7931266288657015</v>
      </c>
      <c r="E165" s="93">
        <f>E163/E160</f>
        <v>11.381556400841028</v>
      </c>
      <c r="F165" s="93">
        <f>F163/F160</f>
        <v>-0.76492235535955155</v>
      </c>
      <c r="G165" s="93">
        <f>G163/G160</f>
        <v>-0.81677028194855528</v>
      </c>
      <c r="H165" s="93">
        <f>H163/H160</f>
        <v>-1.264298824474295</v>
      </c>
      <c r="I165" s="93">
        <v>-0.34766318242687416</v>
      </c>
      <c r="J165" s="93">
        <f>J163/J160</f>
        <v>-0.31520451123797433</v>
      </c>
      <c r="K165" s="93">
        <v>-0.58672482229271583</v>
      </c>
      <c r="L165" s="93">
        <f>L163/L160</f>
        <v>-0.4603310345050744</v>
      </c>
      <c r="M165" s="93">
        <v>-2.2688565963854201</v>
      </c>
      <c r="N165" s="93">
        <f>N163/N160</f>
        <v>-2.2688565963854201</v>
      </c>
      <c r="O165" s="93">
        <v>-1.3790314009425164</v>
      </c>
      <c r="P165" s="93">
        <f t="shared" ref="P165:T165" si="23">P163/P160</f>
        <v>-1.2316036774578107</v>
      </c>
      <c r="Q165" s="93">
        <v>6.9418022981732994</v>
      </c>
      <c r="R165" s="93">
        <f t="shared" si="23"/>
        <v>-0.52526458352644512</v>
      </c>
      <c r="S165" s="93">
        <v>1.7333222747263135</v>
      </c>
      <c r="T165" s="93">
        <f t="shared" si="23"/>
        <v>1.2753282581114609</v>
      </c>
      <c r="U165" s="93"/>
      <c r="V165" s="94"/>
    </row>
    <row r="166" spans="1:22" s="39" customFormat="1" ht="19.5" thickBot="1" x14ac:dyDescent="0.3">
      <c r="A166" s="143" t="s">
        <v>237</v>
      </c>
      <c r="B166" s="144"/>
      <c r="C166" s="144"/>
      <c r="D166" s="144"/>
      <c r="E166" s="144"/>
      <c r="F166" s="144"/>
      <c r="G166" s="144"/>
      <c r="H166" s="144"/>
      <c r="I166" s="144"/>
      <c r="J166" s="144"/>
      <c r="K166" s="144"/>
      <c r="L166" s="144"/>
      <c r="M166" s="144"/>
      <c r="N166" s="144"/>
      <c r="O166" s="144"/>
      <c r="P166" s="144"/>
      <c r="Q166" s="144"/>
      <c r="R166" s="144"/>
      <c r="S166" s="144"/>
      <c r="T166" s="144"/>
      <c r="U166" s="144"/>
      <c r="V166" s="145"/>
    </row>
    <row r="167" spans="1:22" s="39" customFormat="1" ht="31.5" customHeight="1" x14ac:dyDescent="0.25">
      <c r="A167" s="7" t="s">
        <v>238</v>
      </c>
      <c r="B167" s="8" t="s">
        <v>239</v>
      </c>
      <c r="C167" s="9" t="s">
        <v>17</v>
      </c>
      <c r="D167" s="10">
        <v>131.9179</v>
      </c>
      <c r="E167" s="89">
        <v>2146.0322999999999</v>
      </c>
      <c r="F167" s="89">
        <v>3589.2164707800002</v>
      </c>
      <c r="G167" s="89">
        <v>5062.8999219249517</v>
      </c>
      <c r="H167" s="89">
        <v>4207.2624999999998</v>
      </c>
      <c r="I167" s="89">
        <v>4328.2198786703502</v>
      </c>
      <c r="J167" s="89">
        <v>4725.1775999999991</v>
      </c>
      <c r="K167" s="89">
        <v>5761.7484675811029</v>
      </c>
      <c r="L167" s="89">
        <v>5407.6941000000006</v>
      </c>
      <c r="M167" s="89">
        <v>6910.6961062800001</v>
      </c>
      <c r="N167" s="89">
        <v>6910.6961062800001</v>
      </c>
      <c r="O167" s="89">
        <v>5740.2858645768083</v>
      </c>
      <c r="P167" s="89">
        <v>6200.6884633329992</v>
      </c>
      <c r="Q167" s="89">
        <v>8668.0161120825142</v>
      </c>
      <c r="R167" s="89">
        <v>7987.5770288176091</v>
      </c>
      <c r="S167" s="89">
        <v>10125.164429526489</v>
      </c>
      <c r="T167" s="89">
        <v>8985.54693305</v>
      </c>
      <c r="U167" s="89">
        <f>G167+I167+K167+M167+O167+Q167+S167</f>
        <v>46597.030780642221</v>
      </c>
      <c r="V167" s="90">
        <f t="shared" ref="U167:V230" si="24">H167+J167+L167+N167+P167+R167+T167</f>
        <v>44424.642731480606</v>
      </c>
    </row>
    <row r="168" spans="1:22" s="39" customFormat="1" outlineLevel="1" x14ac:dyDescent="0.25">
      <c r="A168" s="13" t="s">
        <v>240</v>
      </c>
      <c r="B168" s="14" t="s">
        <v>19</v>
      </c>
      <c r="C168" s="15" t="s">
        <v>17</v>
      </c>
      <c r="D168" s="16" t="s">
        <v>224</v>
      </c>
      <c r="E168" s="86" t="s">
        <v>224</v>
      </c>
      <c r="F168" s="86" t="s">
        <v>224</v>
      </c>
      <c r="G168" s="86" t="s">
        <v>224</v>
      </c>
      <c r="H168" s="86" t="s">
        <v>224</v>
      </c>
      <c r="I168" s="86" t="s">
        <v>224</v>
      </c>
      <c r="J168" s="86" t="s">
        <v>224</v>
      </c>
      <c r="K168" s="86" t="s">
        <v>224</v>
      </c>
      <c r="L168" s="86" t="s">
        <v>224</v>
      </c>
      <c r="M168" s="86" t="s">
        <v>224</v>
      </c>
      <c r="N168" s="86" t="s">
        <v>224</v>
      </c>
      <c r="O168" s="86" t="s">
        <v>224</v>
      </c>
      <c r="P168" s="86" t="s">
        <v>224</v>
      </c>
      <c r="Q168" s="86" t="s">
        <v>224</v>
      </c>
      <c r="R168" s="86" t="s">
        <v>224</v>
      </c>
      <c r="S168" s="86" t="s">
        <v>224</v>
      </c>
      <c r="T168" s="86" t="s">
        <v>224</v>
      </c>
      <c r="U168" s="86" t="s">
        <v>224</v>
      </c>
      <c r="V168" s="87" t="s">
        <v>224</v>
      </c>
    </row>
    <row r="169" spans="1:22" s="39" customFormat="1" ht="31.5" outlineLevel="1" x14ac:dyDescent="0.25">
      <c r="A169" s="13" t="s">
        <v>241</v>
      </c>
      <c r="B169" s="21" t="s">
        <v>21</v>
      </c>
      <c r="C169" s="15" t="s">
        <v>17</v>
      </c>
      <c r="D169" s="16" t="s">
        <v>224</v>
      </c>
      <c r="E169" s="86" t="s">
        <v>224</v>
      </c>
      <c r="F169" s="86" t="s">
        <v>224</v>
      </c>
      <c r="G169" s="86" t="s">
        <v>224</v>
      </c>
      <c r="H169" s="86" t="s">
        <v>224</v>
      </c>
      <c r="I169" s="86" t="s">
        <v>224</v>
      </c>
      <c r="J169" s="86" t="s">
        <v>224</v>
      </c>
      <c r="K169" s="86" t="s">
        <v>224</v>
      </c>
      <c r="L169" s="86" t="s">
        <v>224</v>
      </c>
      <c r="M169" s="86" t="s">
        <v>224</v>
      </c>
      <c r="N169" s="86" t="s">
        <v>224</v>
      </c>
      <c r="O169" s="86" t="s">
        <v>224</v>
      </c>
      <c r="P169" s="86" t="s">
        <v>224</v>
      </c>
      <c r="Q169" s="86" t="s">
        <v>224</v>
      </c>
      <c r="R169" s="86" t="s">
        <v>224</v>
      </c>
      <c r="S169" s="86" t="s">
        <v>224</v>
      </c>
      <c r="T169" s="86" t="s">
        <v>224</v>
      </c>
      <c r="U169" s="86" t="s">
        <v>224</v>
      </c>
      <c r="V169" s="87" t="s">
        <v>224</v>
      </c>
    </row>
    <row r="170" spans="1:22" s="39" customFormat="1" ht="31.5" outlineLevel="1" x14ac:dyDescent="0.25">
      <c r="A170" s="13" t="s">
        <v>242</v>
      </c>
      <c r="B170" s="21" t="s">
        <v>23</v>
      </c>
      <c r="C170" s="15" t="s">
        <v>17</v>
      </c>
      <c r="D170" s="16" t="s">
        <v>224</v>
      </c>
      <c r="E170" s="86" t="s">
        <v>224</v>
      </c>
      <c r="F170" s="86" t="s">
        <v>224</v>
      </c>
      <c r="G170" s="86" t="s">
        <v>224</v>
      </c>
      <c r="H170" s="86" t="s">
        <v>224</v>
      </c>
      <c r="I170" s="86" t="s">
        <v>224</v>
      </c>
      <c r="J170" s="86" t="s">
        <v>224</v>
      </c>
      <c r="K170" s="86" t="s">
        <v>224</v>
      </c>
      <c r="L170" s="86" t="s">
        <v>224</v>
      </c>
      <c r="M170" s="86" t="s">
        <v>224</v>
      </c>
      <c r="N170" s="86" t="s">
        <v>224</v>
      </c>
      <c r="O170" s="86" t="s">
        <v>224</v>
      </c>
      <c r="P170" s="86" t="s">
        <v>224</v>
      </c>
      <c r="Q170" s="86" t="s">
        <v>224</v>
      </c>
      <c r="R170" s="86" t="s">
        <v>224</v>
      </c>
      <c r="S170" s="86" t="s">
        <v>224</v>
      </c>
      <c r="T170" s="86" t="s">
        <v>224</v>
      </c>
      <c r="U170" s="86" t="s">
        <v>224</v>
      </c>
      <c r="V170" s="87" t="s">
        <v>224</v>
      </c>
    </row>
    <row r="171" spans="1:22" s="39" customFormat="1" ht="31.5" outlineLevel="1" x14ac:dyDescent="0.25">
      <c r="A171" s="13" t="s">
        <v>243</v>
      </c>
      <c r="B171" s="21" t="s">
        <v>25</v>
      </c>
      <c r="C171" s="15" t="s">
        <v>17</v>
      </c>
      <c r="D171" s="16" t="s">
        <v>224</v>
      </c>
      <c r="E171" s="86" t="s">
        <v>224</v>
      </c>
      <c r="F171" s="86" t="s">
        <v>224</v>
      </c>
      <c r="G171" s="86" t="s">
        <v>224</v>
      </c>
      <c r="H171" s="86" t="s">
        <v>224</v>
      </c>
      <c r="I171" s="86" t="s">
        <v>224</v>
      </c>
      <c r="J171" s="86" t="s">
        <v>224</v>
      </c>
      <c r="K171" s="86" t="s">
        <v>224</v>
      </c>
      <c r="L171" s="86" t="s">
        <v>224</v>
      </c>
      <c r="M171" s="86" t="s">
        <v>224</v>
      </c>
      <c r="N171" s="86" t="s">
        <v>224</v>
      </c>
      <c r="O171" s="86" t="s">
        <v>224</v>
      </c>
      <c r="P171" s="86" t="s">
        <v>224</v>
      </c>
      <c r="Q171" s="86" t="s">
        <v>224</v>
      </c>
      <c r="R171" s="86" t="s">
        <v>224</v>
      </c>
      <c r="S171" s="86" t="s">
        <v>224</v>
      </c>
      <c r="T171" s="86" t="s">
        <v>224</v>
      </c>
      <c r="U171" s="86" t="s">
        <v>224</v>
      </c>
      <c r="V171" s="87" t="s">
        <v>224</v>
      </c>
    </row>
    <row r="172" spans="1:22" s="39" customFormat="1" outlineLevel="1" x14ac:dyDescent="0.25">
      <c r="A172" s="13" t="s">
        <v>244</v>
      </c>
      <c r="B172" s="14" t="s">
        <v>27</v>
      </c>
      <c r="C172" s="15" t="s">
        <v>17</v>
      </c>
      <c r="D172" s="16" t="s">
        <v>224</v>
      </c>
      <c r="E172" s="86" t="s">
        <v>224</v>
      </c>
      <c r="F172" s="86" t="s">
        <v>224</v>
      </c>
      <c r="G172" s="86" t="s">
        <v>224</v>
      </c>
      <c r="H172" s="86" t="s">
        <v>224</v>
      </c>
      <c r="I172" s="86" t="s">
        <v>224</v>
      </c>
      <c r="J172" s="86" t="s">
        <v>224</v>
      </c>
      <c r="K172" s="86" t="s">
        <v>224</v>
      </c>
      <c r="L172" s="86" t="s">
        <v>224</v>
      </c>
      <c r="M172" s="86" t="s">
        <v>224</v>
      </c>
      <c r="N172" s="86" t="s">
        <v>224</v>
      </c>
      <c r="O172" s="86" t="s">
        <v>224</v>
      </c>
      <c r="P172" s="86" t="s">
        <v>224</v>
      </c>
      <c r="Q172" s="86" t="s">
        <v>224</v>
      </c>
      <c r="R172" s="86" t="s">
        <v>224</v>
      </c>
      <c r="S172" s="86" t="s">
        <v>224</v>
      </c>
      <c r="T172" s="86" t="s">
        <v>224</v>
      </c>
      <c r="U172" s="86" t="s">
        <v>224</v>
      </c>
      <c r="V172" s="87" t="s">
        <v>224</v>
      </c>
    </row>
    <row r="173" spans="1:22" s="39" customFormat="1" x14ac:dyDescent="0.25">
      <c r="A173" s="13" t="s">
        <v>245</v>
      </c>
      <c r="B173" s="14" t="s">
        <v>29</v>
      </c>
      <c r="C173" s="15" t="s">
        <v>17</v>
      </c>
      <c r="D173" s="16">
        <v>130.8843</v>
      </c>
      <c r="E173" s="86">
        <v>2115.1911999999998</v>
      </c>
      <c r="F173" s="86">
        <v>2306.8284084612151</v>
      </c>
      <c r="G173" s="86">
        <v>3131.1396301583486</v>
      </c>
      <c r="H173" s="86">
        <v>2860.043783801048</v>
      </c>
      <c r="I173" s="86">
        <v>3093.8700302996003</v>
      </c>
      <c r="J173" s="86">
        <v>3125.7604005215853</v>
      </c>
      <c r="K173" s="86">
        <v>79.773656451059495</v>
      </c>
      <c r="L173" s="86">
        <v>35.276400000000002</v>
      </c>
      <c r="M173" s="86">
        <v>49.685548249999997</v>
      </c>
      <c r="N173" s="86">
        <v>49.685548249999997</v>
      </c>
      <c r="O173" s="86">
        <v>52.66401662681568</v>
      </c>
      <c r="P173" s="86">
        <v>47.921208230000005</v>
      </c>
      <c r="Q173" s="86">
        <v>58.712221250140686</v>
      </c>
      <c r="R173" s="86">
        <v>58.88597658583754</v>
      </c>
      <c r="S173" s="86">
        <v>60.527827263921701</v>
      </c>
      <c r="T173" s="86">
        <v>60.520995598962152</v>
      </c>
      <c r="U173" s="86">
        <f t="shared" si="24"/>
        <v>6526.3729302998854</v>
      </c>
      <c r="V173" s="87">
        <f t="shared" si="24"/>
        <v>6238.0943129874322</v>
      </c>
    </row>
    <row r="174" spans="1:22" s="39" customFormat="1" outlineLevel="1" x14ac:dyDescent="0.25">
      <c r="A174" s="13" t="s">
        <v>246</v>
      </c>
      <c r="B174" s="14" t="s">
        <v>31</v>
      </c>
      <c r="C174" s="15" t="s">
        <v>17</v>
      </c>
      <c r="D174" s="16" t="s">
        <v>224</v>
      </c>
      <c r="E174" s="86" t="s">
        <v>224</v>
      </c>
      <c r="F174" s="86" t="s">
        <v>224</v>
      </c>
      <c r="G174" s="86" t="s">
        <v>224</v>
      </c>
      <c r="H174" s="86" t="s">
        <v>224</v>
      </c>
      <c r="I174" s="86" t="s">
        <v>224</v>
      </c>
      <c r="J174" s="86" t="s">
        <v>224</v>
      </c>
      <c r="K174" s="86" t="s">
        <v>224</v>
      </c>
      <c r="L174" s="86" t="s">
        <v>224</v>
      </c>
      <c r="M174" s="86" t="s">
        <v>224</v>
      </c>
      <c r="N174" s="86" t="s">
        <v>224</v>
      </c>
      <c r="O174" s="86" t="s">
        <v>224</v>
      </c>
      <c r="P174" s="86" t="s">
        <v>224</v>
      </c>
      <c r="Q174" s="86" t="s">
        <v>224</v>
      </c>
      <c r="R174" s="86" t="s">
        <v>224</v>
      </c>
      <c r="S174" s="86" t="s">
        <v>224</v>
      </c>
      <c r="T174" s="86" t="s">
        <v>224</v>
      </c>
      <c r="U174" s="86" t="s">
        <v>224</v>
      </c>
      <c r="V174" s="87" t="s">
        <v>224</v>
      </c>
    </row>
    <row r="175" spans="1:22" s="39" customFormat="1" x14ac:dyDescent="0.25">
      <c r="A175" s="13" t="s">
        <v>247</v>
      </c>
      <c r="B175" s="14" t="s">
        <v>33</v>
      </c>
      <c r="C175" s="15" t="s">
        <v>17</v>
      </c>
      <c r="D175" s="16">
        <v>3.3600000000000005E-2</v>
      </c>
      <c r="E175" s="86">
        <v>2.972</v>
      </c>
      <c r="F175" s="86">
        <v>25.772512500000005</v>
      </c>
      <c r="G175" s="86">
        <v>0.74682174158000003</v>
      </c>
      <c r="H175" s="86">
        <v>10.273100000000001</v>
      </c>
      <c r="I175" s="86">
        <v>1.9936760799999997</v>
      </c>
      <c r="J175" s="86">
        <v>13.371999999999998</v>
      </c>
      <c r="K175" s="86">
        <v>617.88885493912483</v>
      </c>
      <c r="L175" s="86">
        <v>277.53740000000005</v>
      </c>
      <c r="M175" s="86">
        <v>1036.6026054599997</v>
      </c>
      <c r="N175" s="86">
        <v>1036.6026054599997</v>
      </c>
      <c r="O175" s="86">
        <v>339.30572811999923</v>
      </c>
      <c r="P175" s="86">
        <v>354.09985223000001</v>
      </c>
      <c r="Q175" s="86">
        <v>38.945832000000003</v>
      </c>
      <c r="R175" s="86">
        <v>19.267762452188599</v>
      </c>
      <c r="S175" s="86">
        <v>36.545832000000004</v>
      </c>
      <c r="T175" s="86">
        <v>29.898795116796929</v>
      </c>
      <c r="U175" s="86">
        <f t="shared" si="24"/>
        <v>2072.0293503407038</v>
      </c>
      <c r="V175" s="87">
        <f t="shared" si="24"/>
        <v>1741.0515152589853</v>
      </c>
    </row>
    <row r="176" spans="1:22" s="39" customFormat="1" x14ac:dyDescent="0.25">
      <c r="A176" s="13" t="s">
        <v>248</v>
      </c>
      <c r="B176" s="14" t="s">
        <v>35</v>
      </c>
      <c r="C176" s="15" t="s">
        <v>17</v>
      </c>
      <c r="D176" s="16">
        <v>0</v>
      </c>
      <c r="E176" s="86">
        <v>0</v>
      </c>
      <c r="F176" s="86">
        <v>1200.3918960587848</v>
      </c>
      <c r="G176" s="86">
        <v>1847.8468308062081</v>
      </c>
      <c r="H176" s="86">
        <v>1228.9592161989517</v>
      </c>
      <c r="I176" s="86">
        <v>1210.6063698107503</v>
      </c>
      <c r="J176" s="86">
        <f>J167-J184-J175-J173</f>
        <v>1486.2431994784138</v>
      </c>
      <c r="K176" s="86">
        <v>5015.6695686309185</v>
      </c>
      <c r="L176" s="86">
        <v>5048.0169999999998</v>
      </c>
      <c r="M176" s="86">
        <v>5769.9102426099998</v>
      </c>
      <c r="N176" s="86">
        <v>5769.9102426099998</v>
      </c>
      <c r="O176" s="86">
        <v>5279.9418110501447</v>
      </c>
      <c r="P176" s="86">
        <f>P167-P184-P175-P173</f>
        <v>5750.3364513529996</v>
      </c>
      <c r="Q176" s="86">
        <v>8518.4832910138903</v>
      </c>
      <c r="R176" s="86">
        <f>R167-R184-R175-R173</f>
        <v>7855.2556216346738</v>
      </c>
      <c r="S176" s="86">
        <v>9973.4084504531584</v>
      </c>
      <c r="T176" s="86">
        <f>T167-T184-T175-T173</f>
        <v>8781.8885464069408</v>
      </c>
      <c r="U176" s="86">
        <f t="shared" si="24"/>
        <v>37615.866564375072</v>
      </c>
      <c r="V176" s="87">
        <f t="shared" si="24"/>
        <v>35920.610277681983</v>
      </c>
    </row>
    <row r="177" spans="1:22" s="39" customFormat="1" outlineLevel="1" x14ac:dyDescent="0.25">
      <c r="A177" s="13" t="s">
        <v>249</v>
      </c>
      <c r="B177" s="14" t="s">
        <v>37</v>
      </c>
      <c r="C177" s="15" t="s">
        <v>17</v>
      </c>
      <c r="D177" s="16" t="s">
        <v>224</v>
      </c>
      <c r="E177" s="86" t="s">
        <v>224</v>
      </c>
      <c r="F177" s="86" t="s">
        <v>224</v>
      </c>
      <c r="G177" s="86" t="s">
        <v>224</v>
      </c>
      <c r="H177" s="86" t="s">
        <v>224</v>
      </c>
      <c r="I177" s="86" t="s">
        <v>224</v>
      </c>
      <c r="J177" s="86" t="s">
        <v>224</v>
      </c>
      <c r="K177" s="86" t="s">
        <v>224</v>
      </c>
      <c r="L177" s="86" t="s">
        <v>224</v>
      </c>
      <c r="M177" s="86" t="s">
        <v>224</v>
      </c>
      <c r="N177" s="86" t="s">
        <v>224</v>
      </c>
      <c r="O177" s="86" t="s">
        <v>224</v>
      </c>
      <c r="P177" s="86" t="s">
        <v>224</v>
      </c>
      <c r="Q177" s="86" t="s">
        <v>224</v>
      </c>
      <c r="R177" s="86" t="s">
        <v>224</v>
      </c>
      <c r="S177" s="86" t="s">
        <v>224</v>
      </c>
      <c r="T177" s="86" t="s">
        <v>224</v>
      </c>
      <c r="U177" s="86" t="s">
        <v>224</v>
      </c>
      <c r="V177" s="87" t="s">
        <v>224</v>
      </c>
    </row>
    <row r="178" spans="1:22" s="39" customFormat="1" ht="31.5" outlineLevel="1" x14ac:dyDescent="0.25">
      <c r="A178" s="13" t="s">
        <v>250</v>
      </c>
      <c r="B178" s="37" t="s">
        <v>39</v>
      </c>
      <c r="C178" s="15" t="s">
        <v>17</v>
      </c>
      <c r="D178" s="16" t="s">
        <v>224</v>
      </c>
      <c r="E178" s="86" t="s">
        <v>224</v>
      </c>
      <c r="F178" s="86" t="s">
        <v>224</v>
      </c>
      <c r="G178" s="86" t="s">
        <v>224</v>
      </c>
      <c r="H178" s="86" t="s">
        <v>224</v>
      </c>
      <c r="I178" s="86" t="s">
        <v>224</v>
      </c>
      <c r="J178" s="86" t="s">
        <v>224</v>
      </c>
      <c r="K178" s="86" t="s">
        <v>224</v>
      </c>
      <c r="L178" s="86" t="s">
        <v>224</v>
      </c>
      <c r="M178" s="86" t="s">
        <v>224</v>
      </c>
      <c r="N178" s="86" t="s">
        <v>224</v>
      </c>
      <c r="O178" s="86" t="s">
        <v>224</v>
      </c>
      <c r="P178" s="86" t="s">
        <v>224</v>
      </c>
      <c r="Q178" s="86" t="s">
        <v>224</v>
      </c>
      <c r="R178" s="86" t="s">
        <v>224</v>
      </c>
      <c r="S178" s="86" t="s">
        <v>224</v>
      </c>
      <c r="T178" s="86" t="s">
        <v>224</v>
      </c>
      <c r="U178" s="86" t="s">
        <v>224</v>
      </c>
      <c r="V178" s="87" t="s">
        <v>224</v>
      </c>
    </row>
    <row r="179" spans="1:22" s="39" customFormat="1" outlineLevel="1" x14ac:dyDescent="0.25">
      <c r="A179" s="13" t="s">
        <v>251</v>
      </c>
      <c r="B179" s="22" t="s">
        <v>41</v>
      </c>
      <c r="C179" s="15" t="s">
        <v>17</v>
      </c>
      <c r="D179" s="16" t="s">
        <v>224</v>
      </c>
      <c r="E179" s="86" t="s">
        <v>224</v>
      </c>
      <c r="F179" s="86" t="s">
        <v>224</v>
      </c>
      <c r="G179" s="86" t="s">
        <v>224</v>
      </c>
      <c r="H179" s="86" t="s">
        <v>224</v>
      </c>
      <c r="I179" s="86" t="s">
        <v>224</v>
      </c>
      <c r="J179" s="86" t="s">
        <v>224</v>
      </c>
      <c r="K179" s="86" t="s">
        <v>224</v>
      </c>
      <c r="L179" s="86" t="s">
        <v>224</v>
      </c>
      <c r="M179" s="86" t="s">
        <v>224</v>
      </c>
      <c r="N179" s="86" t="s">
        <v>224</v>
      </c>
      <c r="O179" s="86" t="s">
        <v>224</v>
      </c>
      <c r="P179" s="86" t="s">
        <v>224</v>
      </c>
      <c r="Q179" s="86" t="s">
        <v>224</v>
      </c>
      <c r="R179" s="86" t="s">
        <v>224</v>
      </c>
      <c r="S179" s="86" t="s">
        <v>224</v>
      </c>
      <c r="T179" s="86" t="s">
        <v>224</v>
      </c>
      <c r="U179" s="86" t="s">
        <v>224</v>
      </c>
      <c r="V179" s="87" t="s">
        <v>224</v>
      </c>
    </row>
    <row r="180" spans="1:22" s="39" customFormat="1" outlineLevel="1" x14ac:dyDescent="0.25">
      <c r="A180" s="13" t="s">
        <v>252</v>
      </c>
      <c r="B180" s="22" t="s">
        <v>43</v>
      </c>
      <c r="C180" s="15" t="s">
        <v>17</v>
      </c>
      <c r="D180" s="16" t="s">
        <v>224</v>
      </c>
      <c r="E180" s="86" t="s">
        <v>224</v>
      </c>
      <c r="F180" s="86" t="s">
        <v>224</v>
      </c>
      <c r="G180" s="86" t="s">
        <v>224</v>
      </c>
      <c r="H180" s="86" t="s">
        <v>224</v>
      </c>
      <c r="I180" s="86" t="s">
        <v>224</v>
      </c>
      <c r="J180" s="86" t="s">
        <v>224</v>
      </c>
      <c r="K180" s="86" t="s">
        <v>224</v>
      </c>
      <c r="L180" s="86" t="s">
        <v>224</v>
      </c>
      <c r="M180" s="86" t="s">
        <v>224</v>
      </c>
      <c r="N180" s="86" t="s">
        <v>224</v>
      </c>
      <c r="O180" s="86" t="s">
        <v>224</v>
      </c>
      <c r="P180" s="86" t="s">
        <v>224</v>
      </c>
      <c r="Q180" s="86" t="s">
        <v>224</v>
      </c>
      <c r="R180" s="86" t="s">
        <v>224</v>
      </c>
      <c r="S180" s="86" t="s">
        <v>224</v>
      </c>
      <c r="T180" s="86" t="s">
        <v>224</v>
      </c>
      <c r="U180" s="86" t="s">
        <v>224</v>
      </c>
      <c r="V180" s="87" t="s">
        <v>224</v>
      </c>
    </row>
    <row r="181" spans="1:22" s="39" customFormat="1" ht="31.5" outlineLevel="1" x14ac:dyDescent="0.25">
      <c r="A181" s="13" t="s">
        <v>253</v>
      </c>
      <c r="B181" s="20" t="s">
        <v>254</v>
      </c>
      <c r="C181" s="15" t="s">
        <v>17</v>
      </c>
      <c r="D181" s="16" t="s">
        <v>224</v>
      </c>
      <c r="E181" s="86" t="s">
        <v>224</v>
      </c>
      <c r="F181" s="86" t="s">
        <v>224</v>
      </c>
      <c r="G181" s="86" t="s">
        <v>224</v>
      </c>
      <c r="H181" s="86" t="s">
        <v>224</v>
      </c>
      <c r="I181" s="86" t="s">
        <v>224</v>
      </c>
      <c r="J181" s="86" t="s">
        <v>224</v>
      </c>
      <c r="K181" s="86" t="s">
        <v>224</v>
      </c>
      <c r="L181" s="86" t="s">
        <v>224</v>
      </c>
      <c r="M181" s="86" t="s">
        <v>224</v>
      </c>
      <c r="N181" s="86" t="s">
        <v>224</v>
      </c>
      <c r="O181" s="86" t="s">
        <v>224</v>
      </c>
      <c r="P181" s="86" t="s">
        <v>224</v>
      </c>
      <c r="Q181" s="86" t="s">
        <v>224</v>
      </c>
      <c r="R181" s="86" t="s">
        <v>224</v>
      </c>
      <c r="S181" s="86" t="s">
        <v>224</v>
      </c>
      <c r="T181" s="86" t="s">
        <v>224</v>
      </c>
      <c r="U181" s="86" t="s">
        <v>224</v>
      </c>
      <c r="V181" s="87" t="s">
        <v>224</v>
      </c>
    </row>
    <row r="182" spans="1:22" s="39" customFormat="1" outlineLevel="1" x14ac:dyDescent="0.25">
      <c r="A182" s="13" t="s">
        <v>255</v>
      </c>
      <c r="B182" s="21" t="s">
        <v>256</v>
      </c>
      <c r="C182" s="15" t="s">
        <v>17</v>
      </c>
      <c r="D182" s="16" t="s">
        <v>224</v>
      </c>
      <c r="E182" s="86" t="s">
        <v>224</v>
      </c>
      <c r="F182" s="86" t="s">
        <v>224</v>
      </c>
      <c r="G182" s="86" t="s">
        <v>224</v>
      </c>
      <c r="H182" s="86" t="s">
        <v>224</v>
      </c>
      <c r="I182" s="86" t="s">
        <v>224</v>
      </c>
      <c r="J182" s="86" t="s">
        <v>224</v>
      </c>
      <c r="K182" s="86" t="s">
        <v>224</v>
      </c>
      <c r="L182" s="86" t="s">
        <v>224</v>
      </c>
      <c r="M182" s="86" t="s">
        <v>224</v>
      </c>
      <c r="N182" s="86" t="s">
        <v>224</v>
      </c>
      <c r="O182" s="86" t="s">
        <v>224</v>
      </c>
      <c r="P182" s="86" t="s">
        <v>224</v>
      </c>
      <c r="Q182" s="86" t="s">
        <v>224</v>
      </c>
      <c r="R182" s="86" t="s">
        <v>224</v>
      </c>
      <c r="S182" s="86" t="s">
        <v>224</v>
      </c>
      <c r="T182" s="86" t="s">
        <v>224</v>
      </c>
      <c r="U182" s="86" t="s">
        <v>224</v>
      </c>
      <c r="V182" s="87" t="s">
        <v>224</v>
      </c>
    </row>
    <row r="183" spans="1:22" s="39" customFormat="1" outlineLevel="1" x14ac:dyDescent="0.25">
      <c r="A183" s="13" t="s">
        <v>257</v>
      </c>
      <c r="B183" s="21" t="s">
        <v>258</v>
      </c>
      <c r="C183" s="15" t="s">
        <v>17</v>
      </c>
      <c r="D183" s="16" t="s">
        <v>224</v>
      </c>
      <c r="E183" s="86" t="s">
        <v>224</v>
      </c>
      <c r="F183" s="86" t="s">
        <v>224</v>
      </c>
      <c r="G183" s="86" t="s">
        <v>224</v>
      </c>
      <c r="H183" s="86" t="s">
        <v>224</v>
      </c>
      <c r="I183" s="86" t="s">
        <v>224</v>
      </c>
      <c r="J183" s="86" t="s">
        <v>224</v>
      </c>
      <c r="K183" s="86" t="s">
        <v>224</v>
      </c>
      <c r="L183" s="86" t="s">
        <v>224</v>
      </c>
      <c r="M183" s="86" t="s">
        <v>224</v>
      </c>
      <c r="N183" s="86" t="s">
        <v>224</v>
      </c>
      <c r="O183" s="86" t="s">
        <v>224</v>
      </c>
      <c r="P183" s="86" t="s">
        <v>224</v>
      </c>
      <c r="Q183" s="86" t="s">
        <v>224</v>
      </c>
      <c r="R183" s="86" t="s">
        <v>224</v>
      </c>
      <c r="S183" s="86" t="s">
        <v>224</v>
      </c>
      <c r="T183" s="86" t="s">
        <v>224</v>
      </c>
      <c r="U183" s="86" t="s">
        <v>224</v>
      </c>
      <c r="V183" s="87" t="s">
        <v>224</v>
      </c>
    </row>
    <row r="184" spans="1:22" s="39" customFormat="1" x14ac:dyDescent="0.25">
      <c r="A184" s="13" t="s">
        <v>259</v>
      </c>
      <c r="B184" s="14" t="s">
        <v>45</v>
      </c>
      <c r="C184" s="15" t="s">
        <v>17</v>
      </c>
      <c r="D184" s="16">
        <f>D167-D173-D175-D176</f>
        <v>1.0000000000000069</v>
      </c>
      <c r="E184" s="86">
        <f>E167-E173-E175-E176</f>
        <v>27.869100000000095</v>
      </c>
      <c r="F184" s="86">
        <f>F167-F173-F175-F176</f>
        <v>56.223653760000389</v>
      </c>
      <c r="G184" s="86">
        <f>G167-G173-G175-G176</f>
        <v>83.166639218814908</v>
      </c>
      <c r="H184" s="86">
        <f>H167-H173-H175-H176</f>
        <v>107.9864</v>
      </c>
      <c r="I184" s="86">
        <v>21.749802479999744</v>
      </c>
      <c r="J184" s="86">
        <v>99.802000000000007</v>
      </c>
      <c r="K184" s="86">
        <v>48.416387560000004</v>
      </c>
      <c r="L184" s="86">
        <f>L167-L173-L175-L176</f>
        <v>46.863300000000891</v>
      </c>
      <c r="M184" s="86">
        <v>54.497709960000975</v>
      </c>
      <c r="N184" s="86">
        <f>N167-N173-N175-N176</f>
        <v>54.497709960000975</v>
      </c>
      <c r="O184" s="86">
        <v>68.374308779849684</v>
      </c>
      <c r="P184" s="86">
        <v>48.33095151999995</v>
      </c>
      <c r="Q184" s="86">
        <v>51.874767818483896</v>
      </c>
      <c r="R184" s="86">
        <v>54.167668144908994</v>
      </c>
      <c r="S184" s="86">
        <v>54.682319809408092</v>
      </c>
      <c r="T184" s="86">
        <v>113.23859592730028</v>
      </c>
      <c r="U184" s="86">
        <f t="shared" si="24"/>
        <v>382.76193562655732</v>
      </c>
      <c r="V184" s="87">
        <f t="shared" si="24"/>
        <v>524.88662555221106</v>
      </c>
    </row>
    <row r="185" spans="1:22" s="39" customFormat="1" x14ac:dyDescent="0.25">
      <c r="A185" s="13" t="s">
        <v>260</v>
      </c>
      <c r="B185" s="36" t="s">
        <v>261</v>
      </c>
      <c r="C185" s="15" t="s">
        <v>17</v>
      </c>
      <c r="D185" s="16">
        <v>113.17445332000003</v>
      </c>
      <c r="E185" s="86">
        <v>1569.9126000000001</v>
      </c>
      <c r="F185" s="86">
        <v>3079.4638579800007</v>
      </c>
      <c r="G185" s="86">
        <v>5370.9874311903095</v>
      </c>
      <c r="H185" s="86">
        <v>3869.5131256570003</v>
      </c>
      <c r="I185" s="86">
        <v>4537.7224362220113</v>
      </c>
      <c r="J185" s="86">
        <v>4976.0120113110534</v>
      </c>
      <c r="K185" s="86">
        <v>5645.1579397716923</v>
      </c>
      <c r="L185" s="86">
        <v>5421.3370897000004</v>
      </c>
      <c r="M185" s="86">
        <v>6745.3281258399984</v>
      </c>
      <c r="N185" s="86">
        <v>6745.3281258399984</v>
      </c>
      <c r="O185" s="86">
        <v>9984.5303789911632</v>
      </c>
      <c r="P185" s="86">
        <v>7916.663668498999</v>
      </c>
      <c r="Q185" s="86">
        <v>9618.816960978229</v>
      </c>
      <c r="R185" s="86">
        <v>10534.788371109866</v>
      </c>
      <c r="S185" s="86">
        <v>9589.9531360099954</v>
      </c>
      <c r="T185" s="86">
        <v>10975.875880733742</v>
      </c>
      <c r="U185" s="86">
        <f t="shared" si="24"/>
        <v>51492.496409003397</v>
      </c>
      <c r="V185" s="87">
        <f t="shared" si="24"/>
        <v>50439.518272850662</v>
      </c>
    </row>
    <row r="186" spans="1:22" s="39" customFormat="1" x14ac:dyDescent="0.25">
      <c r="A186" s="13" t="s">
        <v>262</v>
      </c>
      <c r="B186" s="20" t="s">
        <v>263</v>
      </c>
      <c r="C186" s="15" t="s">
        <v>17</v>
      </c>
      <c r="D186" s="16">
        <v>10.855799999999999</v>
      </c>
      <c r="E186" s="86">
        <v>10.855799999999999</v>
      </c>
      <c r="F186" s="86">
        <v>58.663219649999995</v>
      </c>
      <c r="G186" s="86">
        <v>58.079627055999985</v>
      </c>
      <c r="H186" s="86">
        <v>68.37769999999999</v>
      </c>
      <c r="I186" s="86">
        <v>47.941075400000003</v>
      </c>
      <c r="J186" s="86">
        <v>59.9482</v>
      </c>
      <c r="K186" s="86">
        <v>62.0916</v>
      </c>
      <c r="L186" s="86">
        <v>89.870999999999995</v>
      </c>
      <c r="M186" s="86">
        <v>103.31106828</v>
      </c>
      <c r="N186" s="86">
        <v>103.31106828</v>
      </c>
      <c r="O186" s="86">
        <v>107.27962559999999</v>
      </c>
      <c r="P186" s="86">
        <v>109.72312348</v>
      </c>
      <c r="Q186" s="86">
        <v>107.91150259478397</v>
      </c>
      <c r="R186" s="86">
        <v>107.91148799999999</v>
      </c>
      <c r="S186" s="86">
        <v>108.86112381761808</v>
      </c>
      <c r="T186" s="86">
        <v>108.86110909440002</v>
      </c>
      <c r="U186" s="86">
        <f t="shared" si="24"/>
        <v>595.47562274840197</v>
      </c>
      <c r="V186" s="87">
        <f t="shared" si="24"/>
        <v>648.00368885440002</v>
      </c>
    </row>
    <row r="187" spans="1:22" s="39" customFormat="1" x14ac:dyDescent="0.25">
      <c r="A187" s="13" t="s">
        <v>264</v>
      </c>
      <c r="B187" s="20" t="s">
        <v>265</v>
      </c>
      <c r="C187" s="15" t="s">
        <v>17</v>
      </c>
      <c r="D187" s="16">
        <f>D188+D189+D190</f>
        <v>0</v>
      </c>
      <c r="E187" s="86">
        <f>E188+E189+E190</f>
        <v>797.67510000000004</v>
      </c>
      <c r="F187" s="86">
        <f>F188+F189+F190</f>
        <v>1883.8091509799999</v>
      </c>
      <c r="G187" s="86">
        <f>G188+G189+G190</f>
        <v>2894.6489899890898</v>
      </c>
      <c r="H187" s="86">
        <f>H188+H189+H190</f>
        <v>1976.2043000000001</v>
      </c>
      <c r="I187" s="86">
        <v>2907.8432731708795</v>
      </c>
      <c r="J187" s="86">
        <f>J188+J189+J190</f>
        <v>2886.5533999999998</v>
      </c>
      <c r="K187" s="86">
        <v>2859.9574246267111</v>
      </c>
      <c r="L187" s="86">
        <f>L188+L189+L190</f>
        <v>2886.5574999999999</v>
      </c>
      <c r="M187" s="86">
        <v>3700.6917408699996</v>
      </c>
      <c r="N187" s="86">
        <f>N188+N189+N190</f>
        <v>3700.6917408699996</v>
      </c>
      <c r="O187" s="86">
        <v>5245.7516655412765</v>
      </c>
      <c r="P187" s="86">
        <f>P188+P189+P190</f>
        <v>4962.4131796000001</v>
      </c>
      <c r="Q187" s="86">
        <v>5537.600630256944</v>
      </c>
      <c r="R187" s="86">
        <f>R188+R189+R190</f>
        <v>5726.6990396560022</v>
      </c>
      <c r="S187" s="86">
        <v>5664.7437338768459</v>
      </c>
      <c r="T187" s="86">
        <f>T188+T189+T190</f>
        <v>5694.2007111197972</v>
      </c>
      <c r="U187" s="86">
        <f t="shared" si="24"/>
        <v>28811.237458331747</v>
      </c>
      <c r="V187" s="87">
        <f t="shared" si="24"/>
        <v>27833.3198712458</v>
      </c>
    </row>
    <row r="188" spans="1:22" s="39" customFormat="1" x14ac:dyDescent="0.25">
      <c r="A188" s="13" t="s">
        <v>266</v>
      </c>
      <c r="B188" s="21" t="s">
        <v>267</v>
      </c>
      <c r="C188" s="15" t="s">
        <v>17</v>
      </c>
      <c r="D188" s="16">
        <v>0</v>
      </c>
      <c r="E188" s="86">
        <v>0</v>
      </c>
      <c r="F188" s="86">
        <v>1293.1716509799999</v>
      </c>
      <c r="G188" s="86">
        <f>2894.64898998909-G190</f>
        <v>1779.5925864162382</v>
      </c>
      <c r="H188" s="86">
        <v>1976.2043000000001</v>
      </c>
      <c r="I188" s="86">
        <v>2882.7627702408795</v>
      </c>
      <c r="J188" s="86">
        <v>2859.8588</v>
      </c>
      <c r="K188" s="86">
        <v>2834.4860099250986</v>
      </c>
      <c r="L188" s="86">
        <v>2856.2212999999997</v>
      </c>
      <c r="M188" s="86">
        <v>3671.6760608699997</v>
      </c>
      <c r="N188" s="86">
        <v>3671.6760608699997</v>
      </c>
      <c r="O188" s="86">
        <v>5213.135408632068</v>
      </c>
      <c r="P188" s="86">
        <v>4926.6961446100004</v>
      </c>
      <c r="Q188" s="86">
        <v>5504.5929782648245</v>
      </c>
      <c r="R188" s="86">
        <v>5693.6913897410222</v>
      </c>
      <c r="S188" s="86">
        <v>5631.339990060821</v>
      </c>
      <c r="T188" s="86">
        <v>5660.7969694058374</v>
      </c>
      <c r="U188" s="86">
        <f t="shared" si="24"/>
        <v>27517.585804409926</v>
      </c>
      <c r="V188" s="87">
        <f t="shared" si="24"/>
        <v>27645.144964626859</v>
      </c>
    </row>
    <row r="189" spans="1:22" s="39" customFormat="1" x14ac:dyDescent="0.25">
      <c r="A189" s="13" t="s">
        <v>268</v>
      </c>
      <c r="B189" s="21" t="s">
        <v>269</v>
      </c>
      <c r="C189" s="15" t="s">
        <v>17</v>
      </c>
      <c r="D189" s="16">
        <v>0</v>
      </c>
      <c r="E189" s="86">
        <v>17.896099999999997</v>
      </c>
      <c r="F189" s="86">
        <v>0</v>
      </c>
      <c r="G189" s="86">
        <v>0</v>
      </c>
      <c r="H189" s="86">
        <v>0</v>
      </c>
      <c r="I189" s="86">
        <v>25.080502930000002</v>
      </c>
      <c r="J189" s="86">
        <v>26.694599999999998</v>
      </c>
      <c r="K189" s="86">
        <v>25.471414701612552</v>
      </c>
      <c r="L189" s="86">
        <v>30.336200000000002</v>
      </c>
      <c r="M189" s="86">
        <v>29.01568</v>
      </c>
      <c r="N189" s="86">
        <v>29.01568</v>
      </c>
      <c r="O189" s="86">
        <v>32.616256909208545</v>
      </c>
      <c r="P189" s="86">
        <v>35.717034990000002</v>
      </c>
      <c r="Q189" s="86">
        <v>33.007651992119051</v>
      </c>
      <c r="R189" s="86">
        <v>33.00764991498</v>
      </c>
      <c r="S189" s="86">
        <v>33.40374381602448</v>
      </c>
      <c r="T189" s="86">
        <v>33.403741713959761</v>
      </c>
      <c r="U189" s="86">
        <f t="shared" si="24"/>
        <v>178.59525034896461</v>
      </c>
      <c r="V189" s="87">
        <f t="shared" si="24"/>
        <v>188.17490661893976</v>
      </c>
    </row>
    <row r="190" spans="1:22" s="39" customFormat="1" x14ac:dyDescent="0.25">
      <c r="A190" s="13" t="s">
        <v>270</v>
      </c>
      <c r="B190" s="21" t="s">
        <v>271</v>
      </c>
      <c r="C190" s="15" t="s">
        <v>17</v>
      </c>
      <c r="D190" s="16">
        <v>0</v>
      </c>
      <c r="E190" s="86">
        <v>779.779</v>
      </c>
      <c r="F190" s="86">
        <v>590.63750000000005</v>
      </c>
      <c r="G190" s="86">
        <v>1115.0564035728517</v>
      </c>
      <c r="H190" s="86">
        <v>0</v>
      </c>
      <c r="I190" s="86">
        <v>0</v>
      </c>
      <c r="J190" s="86">
        <v>0</v>
      </c>
      <c r="K190" s="86">
        <v>0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  <c r="T190" s="86">
        <v>0</v>
      </c>
      <c r="U190" s="86">
        <f t="shared" si="24"/>
        <v>1115.0564035728517</v>
      </c>
      <c r="V190" s="87">
        <f t="shared" si="24"/>
        <v>0</v>
      </c>
    </row>
    <row r="191" spans="1:22" s="39" customFormat="1" ht="31.5" x14ac:dyDescent="0.25">
      <c r="A191" s="13" t="s">
        <v>272</v>
      </c>
      <c r="B191" s="20" t="s">
        <v>273</v>
      </c>
      <c r="C191" s="15" t="s">
        <v>17</v>
      </c>
      <c r="D191" s="16">
        <v>0</v>
      </c>
      <c r="E191" s="86">
        <v>111.39489999999999</v>
      </c>
      <c r="F191" s="86">
        <v>111.39489999999999</v>
      </c>
      <c r="G191" s="86">
        <v>0</v>
      </c>
      <c r="H191" s="86">
        <v>0</v>
      </c>
      <c r="I191" s="86">
        <v>-8.7947679581702683E-5</v>
      </c>
      <c r="J191" s="86">
        <v>0</v>
      </c>
      <c r="K191" s="86">
        <v>648.89782992740015</v>
      </c>
      <c r="L191" s="86">
        <v>608.1567</v>
      </c>
      <c r="M191" s="86">
        <v>461.68034372000005</v>
      </c>
      <c r="N191" s="86">
        <v>461.68034372000005</v>
      </c>
      <c r="O191" s="86">
        <v>721.73521766936062</v>
      </c>
      <c r="P191" s="86">
        <v>254.15909025999997</v>
      </c>
      <c r="Q191" s="86">
        <v>610.58257565970632</v>
      </c>
      <c r="R191" s="86">
        <v>950.8509012857063</v>
      </c>
      <c r="S191" s="86">
        <v>643.31588377698279</v>
      </c>
      <c r="T191" s="86">
        <v>1269.1814659549827</v>
      </c>
      <c r="U191" s="86">
        <f t="shared" si="24"/>
        <v>3086.2117628057704</v>
      </c>
      <c r="V191" s="87">
        <f t="shared" si="24"/>
        <v>3544.0285012206891</v>
      </c>
    </row>
    <row r="192" spans="1:22" s="39" customFormat="1" ht="31.5" x14ac:dyDescent="0.25">
      <c r="A192" s="13" t="s">
        <v>274</v>
      </c>
      <c r="B192" s="20" t="s">
        <v>275</v>
      </c>
      <c r="C192" s="15" t="s">
        <v>17</v>
      </c>
      <c r="D192" s="16">
        <v>0</v>
      </c>
      <c r="E192" s="86">
        <v>0</v>
      </c>
      <c r="F192" s="86">
        <v>0</v>
      </c>
      <c r="G192" s="86">
        <v>0</v>
      </c>
      <c r="H192" s="86">
        <v>62.262800000000006</v>
      </c>
      <c r="I192" s="86">
        <v>114.45599101064607</v>
      </c>
      <c r="J192" s="86">
        <v>92.299300000000002</v>
      </c>
      <c r="K192" s="86">
        <v>24.235449469999995</v>
      </c>
      <c r="L192" s="86">
        <v>30.075899999999997</v>
      </c>
      <c r="M192" s="86">
        <v>90.378633709999988</v>
      </c>
      <c r="N192" s="86">
        <v>90.378633709999988</v>
      </c>
      <c r="O192" s="86">
        <v>121.98038492792956</v>
      </c>
      <c r="P192" s="86">
        <v>119.70437971000001</v>
      </c>
      <c r="Q192" s="86">
        <v>119.35660050936335</v>
      </c>
      <c r="R192" s="86">
        <v>119.35660050936336</v>
      </c>
      <c r="S192" s="86">
        <v>124.04442600581704</v>
      </c>
      <c r="T192" s="86">
        <v>124.04442600581704</v>
      </c>
      <c r="U192" s="86">
        <f t="shared" si="24"/>
        <v>594.45148563375596</v>
      </c>
      <c r="V192" s="87">
        <f t="shared" si="24"/>
        <v>638.1220399351804</v>
      </c>
    </row>
    <row r="193" spans="1:22" s="39" customFormat="1" x14ac:dyDescent="0.25">
      <c r="A193" s="13" t="s">
        <v>276</v>
      </c>
      <c r="B193" s="20" t="s">
        <v>277</v>
      </c>
      <c r="C193" s="15" t="s">
        <v>17</v>
      </c>
      <c r="D193" s="16">
        <v>0</v>
      </c>
      <c r="E193" s="86">
        <v>0</v>
      </c>
      <c r="F193" s="86">
        <v>0</v>
      </c>
      <c r="G193" s="86">
        <v>0</v>
      </c>
      <c r="H193" s="86">
        <v>0</v>
      </c>
      <c r="I193" s="86">
        <v>0</v>
      </c>
      <c r="J193" s="86">
        <v>0</v>
      </c>
      <c r="K193" s="86">
        <v>0</v>
      </c>
      <c r="L193" s="86">
        <v>0</v>
      </c>
      <c r="M193" s="86">
        <v>0</v>
      </c>
      <c r="N193" s="86">
        <v>0</v>
      </c>
      <c r="O193" s="86">
        <v>0</v>
      </c>
      <c r="P193" s="86">
        <v>0</v>
      </c>
      <c r="Q193" s="86">
        <v>0</v>
      </c>
      <c r="R193" s="86">
        <v>0</v>
      </c>
      <c r="S193" s="86">
        <v>0</v>
      </c>
      <c r="T193" s="86">
        <v>0</v>
      </c>
      <c r="U193" s="86">
        <f t="shared" si="24"/>
        <v>0</v>
      </c>
      <c r="V193" s="87">
        <f t="shared" si="24"/>
        <v>0</v>
      </c>
    </row>
    <row r="194" spans="1:22" s="39" customFormat="1" x14ac:dyDescent="0.25">
      <c r="A194" s="13" t="s">
        <v>278</v>
      </c>
      <c r="B194" s="20" t="s">
        <v>279</v>
      </c>
      <c r="C194" s="15" t="s">
        <v>17</v>
      </c>
      <c r="D194" s="16">
        <v>71.465500000000006</v>
      </c>
      <c r="E194" s="86">
        <v>417.1601</v>
      </c>
      <c r="F194" s="86">
        <v>597.49984460000007</v>
      </c>
      <c r="G194" s="86">
        <v>760.916865270617</v>
      </c>
      <c r="H194" s="86">
        <v>767.03409999999997</v>
      </c>
      <c r="I194" s="86">
        <v>719.36703978081232</v>
      </c>
      <c r="J194" s="86">
        <v>792.52618415999996</v>
      </c>
      <c r="K194" s="86">
        <v>819.85481663175256</v>
      </c>
      <c r="L194" s="86">
        <v>830.75519999999995</v>
      </c>
      <c r="M194" s="86">
        <v>878.60106414000006</v>
      </c>
      <c r="N194" s="86">
        <v>878.60106414000006</v>
      </c>
      <c r="O194" s="86">
        <v>913.72124589970372</v>
      </c>
      <c r="P194" s="86">
        <v>933.19851710300009</v>
      </c>
      <c r="Q194" s="86">
        <v>943.50995755422969</v>
      </c>
      <c r="R194" s="86">
        <f>R68/1.304+R104</f>
        <v>939.04536243775192</v>
      </c>
      <c r="S194" s="86">
        <v>981.24712630118393</v>
      </c>
      <c r="T194" s="86">
        <f>T68/1.304+T104</f>
        <v>976.57379425071667</v>
      </c>
      <c r="U194" s="86">
        <f t="shared" si="24"/>
        <v>6017.2181155782991</v>
      </c>
      <c r="V194" s="87">
        <f t="shared" si="24"/>
        <v>6117.7342220914688</v>
      </c>
    </row>
    <row r="195" spans="1:22" s="39" customFormat="1" x14ac:dyDescent="0.25">
      <c r="A195" s="13" t="s">
        <v>280</v>
      </c>
      <c r="B195" s="20" t="s">
        <v>281</v>
      </c>
      <c r="C195" s="15" t="s">
        <v>17</v>
      </c>
      <c r="D195" s="16">
        <v>16.192599999999999</v>
      </c>
      <c r="E195" s="86">
        <v>130.26199999999997</v>
      </c>
      <c r="F195" s="86">
        <v>163.00299999999999</v>
      </c>
      <c r="G195" s="86">
        <v>244.36547059695215</v>
      </c>
      <c r="H195" s="86">
        <v>245.86520000000002</v>
      </c>
      <c r="I195" s="86">
        <v>223.63725108932624</v>
      </c>
      <c r="J195" s="86">
        <v>240.34572854999999</v>
      </c>
      <c r="K195" s="86">
        <v>249.23586425605271</v>
      </c>
      <c r="L195" s="86">
        <v>250.5599</v>
      </c>
      <c r="M195" s="86">
        <v>261.61468009999999</v>
      </c>
      <c r="N195" s="86">
        <v>261.61468009999999</v>
      </c>
      <c r="O195" s="86">
        <v>276.38047270790986</v>
      </c>
      <c r="P195" s="86">
        <v>278.49300262999998</v>
      </c>
      <c r="Q195" s="86">
        <v>285.41895528093391</v>
      </c>
      <c r="R195" s="86">
        <v>284.41030850316236</v>
      </c>
      <c r="S195" s="86">
        <v>296.8315021521712</v>
      </c>
      <c r="T195" s="86">
        <v>295.72997721560887</v>
      </c>
      <c r="U195" s="86">
        <f t="shared" si="24"/>
        <v>1837.4841961833461</v>
      </c>
      <c r="V195" s="87">
        <f t="shared" si="24"/>
        <v>1857.0187969987714</v>
      </c>
    </row>
    <row r="196" spans="1:22" s="39" customFormat="1" x14ac:dyDescent="0.25">
      <c r="A196" s="13" t="s">
        <v>282</v>
      </c>
      <c r="B196" s="20" t="s">
        <v>283</v>
      </c>
      <c r="C196" s="15" t="s">
        <v>17</v>
      </c>
      <c r="D196" s="16">
        <v>1.2581999999999998</v>
      </c>
      <c r="E196" s="86">
        <v>-301.27780000000001</v>
      </c>
      <c r="F196" s="86">
        <v>69.213731100000004</v>
      </c>
      <c r="G196" s="86">
        <v>185.79039223275009</v>
      </c>
      <c r="H196" s="86">
        <v>238.71220000000002</v>
      </c>
      <c r="I196" s="86">
        <v>74.180687390519708</v>
      </c>
      <c r="J196" s="86">
        <v>196.37620000000001</v>
      </c>
      <c r="K196" s="86">
        <v>172.76776012232835</v>
      </c>
      <c r="L196" s="86">
        <v>90.198700000000002</v>
      </c>
      <c r="M196" s="86">
        <v>165.80367243000003</v>
      </c>
      <c r="N196" s="86">
        <v>165.80367243000003</v>
      </c>
      <c r="O196" s="86">
        <v>433.79098684566003</v>
      </c>
      <c r="P196" s="86">
        <v>188.32518486000004</v>
      </c>
      <c r="Q196" s="86">
        <v>378.20103309248316</v>
      </c>
      <c r="R196" s="86">
        <v>414.54430068153397</v>
      </c>
      <c r="S196" s="86">
        <v>417.4941830294984</v>
      </c>
      <c r="T196" s="86">
        <v>515.66996757193931</v>
      </c>
      <c r="U196" s="86">
        <f t="shared" si="24"/>
        <v>1828.0287151432397</v>
      </c>
      <c r="V196" s="87">
        <f t="shared" si="24"/>
        <v>1809.6302255434734</v>
      </c>
    </row>
    <row r="197" spans="1:22" s="39" customFormat="1" x14ac:dyDescent="0.25">
      <c r="A197" s="13" t="s">
        <v>284</v>
      </c>
      <c r="B197" s="21" t="s">
        <v>285</v>
      </c>
      <c r="C197" s="15" t="s">
        <v>17</v>
      </c>
      <c r="D197" s="16">
        <v>0</v>
      </c>
      <c r="E197" s="86">
        <v>0</v>
      </c>
      <c r="F197" s="86">
        <v>0</v>
      </c>
      <c r="G197" s="86">
        <v>0</v>
      </c>
      <c r="H197" s="86">
        <v>0</v>
      </c>
      <c r="I197" s="86">
        <v>0</v>
      </c>
      <c r="J197" s="86">
        <v>0</v>
      </c>
      <c r="K197" s="86">
        <v>0</v>
      </c>
      <c r="L197" s="86">
        <v>0</v>
      </c>
      <c r="M197" s="86">
        <v>0</v>
      </c>
      <c r="N197" s="86">
        <v>0</v>
      </c>
      <c r="O197" s="86">
        <v>0</v>
      </c>
      <c r="P197" s="86">
        <v>0</v>
      </c>
      <c r="Q197" s="86">
        <v>0</v>
      </c>
      <c r="R197" s="86">
        <v>0</v>
      </c>
      <c r="S197" s="86">
        <v>0</v>
      </c>
      <c r="T197" s="86">
        <v>0</v>
      </c>
      <c r="U197" s="86">
        <f t="shared" si="24"/>
        <v>0</v>
      </c>
      <c r="V197" s="87">
        <f t="shared" si="24"/>
        <v>0</v>
      </c>
    </row>
    <row r="198" spans="1:22" s="39" customFormat="1" x14ac:dyDescent="0.25">
      <c r="A198" s="13" t="s">
        <v>286</v>
      </c>
      <c r="B198" s="20" t="s">
        <v>287</v>
      </c>
      <c r="C198" s="15" t="s">
        <v>17</v>
      </c>
      <c r="D198" s="86">
        <f>15.3243-2.82</f>
        <v>12.504299999999999</v>
      </c>
      <c r="E198" s="86">
        <v>118.17269999999999</v>
      </c>
      <c r="F198" s="86">
        <v>59.2264853</v>
      </c>
      <c r="G198" s="86">
        <v>187.8475761226</v>
      </c>
      <c r="H198" s="86">
        <v>83.515299999999982</v>
      </c>
      <c r="I198" s="86">
        <v>129.79243619696621</v>
      </c>
      <c r="J198" s="86">
        <v>131.24280000000002</v>
      </c>
      <c r="K198" s="86">
        <v>106.58455026773198</v>
      </c>
      <c r="L198" s="86">
        <v>103.7773</v>
      </c>
      <c r="M198" s="86">
        <v>97.743518319999978</v>
      </c>
      <c r="N198" s="86">
        <v>97.743518319999978</v>
      </c>
      <c r="O198" s="86">
        <v>798.25196775292557</v>
      </c>
      <c r="P198" s="86">
        <v>240.92420205000002</v>
      </c>
      <c r="Q198" s="86">
        <v>248.69560966368101</v>
      </c>
      <c r="R198" s="86">
        <v>735.84310856467482</v>
      </c>
      <c r="S198" s="86">
        <v>253.16409425305525</v>
      </c>
      <c r="T198" s="86">
        <v>141.73187838415203</v>
      </c>
      <c r="U198" s="86">
        <f t="shared" si="24"/>
        <v>1822.0797525769599</v>
      </c>
      <c r="V198" s="87">
        <f t="shared" si="24"/>
        <v>1534.7781073188266</v>
      </c>
    </row>
    <row r="199" spans="1:22" s="39" customFormat="1" x14ac:dyDescent="0.25">
      <c r="A199" s="13" t="s">
        <v>288</v>
      </c>
      <c r="B199" s="20" t="s">
        <v>289</v>
      </c>
      <c r="C199" s="15" t="s">
        <v>17</v>
      </c>
      <c r="D199" s="16">
        <v>0</v>
      </c>
      <c r="E199" s="86">
        <v>0</v>
      </c>
      <c r="F199" s="86">
        <v>0</v>
      </c>
      <c r="G199" s="86">
        <v>0</v>
      </c>
      <c r="H199" s="86">
        <v>0</v>
      </c>
      <c r="I199" s="86">
        <v>18.12058010335895</v>
      </c>
      <c r="J199" s="86">
        <v>21.858299999999158</v>
      </c>
      <c r="K199" s="86">
        <v>2.0740012760000006</v>
      </c>
      <c r="L199" s="86">
        <v>1.7375999999999998</v>
      </c>
      <c r="M199" s="86">
        <v>390.73152345</v>
      </c>
      <c r="N199" s="86">
        <v>390.73152345</v>
      </c>
      <c r="O199" s="86">
        <v>9.2722775999999971</v>
      </c>
      <c r="P199" s="86">
        <v>122.64983434</v>
      </c>
      <c r="Q199" s="86">
        <v>8.4035665439999985</v>
      </c>
      <c r="R199" s="86">
        <v>7.688807999999999</v>
      </c>
      <c r="S199" s="86">
        <v>10.0235412</v>
      </c>
      <c r="T199" s="86">
        <v>7.3602725184000004</v>
      </c>
      <c r="U199" s="86">
        <f t="shared" si="24"/>
        <v>438.62549017335897</v>
      </c>
      <c r="V199" s="87">
        <f t="shared" si="24"/>
        <v>552.0263383083992</v>
      </c>
    </row>
    <row r="200" spans="1:22" s="39" customFormat="1" x14ac:dyDescent="0.25">
      <c r="A200" s="13" t="s">
        <v>290</v>
      </c>
      <c r="B200" s="20" t="s">
        <v>291</v>
      </c>
      <c r="C200" s="15" t="s">
        <v>17</v>
      </c>
      <c r="D200" s="16">
        <v>0.79039999999999999</v>
      </c>
      <c r="E200" s="86">
        <v>6.2923999999999998</v>
      </c>
      <c r="F200" s="86">
        <v>29.516177220000007</v>
      </c>
      <c r="G200" s="86">
        <v>52.820992031599992</v>
      </c>
      <c r="H200" s="86">
        <v>3.4857999999999998</v>
      </c>
      <c r="I200" s="86">
        <v>38.779067999999988</v>
      </c>
      <c r="J200" s="86">
        <v>31.842299999999994</v>
      </c>
      <c r="K200" s="86">
        <v>105.22952439679999</v>
      </c>
      <c r="L200" s="86">
        <v>40.676699999999997</v>
      </c>
      <c r="M200" s="86">
        <v>29.948978</v>
      </c>
      <c r="N200" s="86">
        <v>29.948978</v>
      </c>
      <c r="O200" s="86">
        <v>255.55803711999999</v>
      </c>
      <c r="P200" s="86">
        <v>27.21028342</v>
      </c>
      <c r="Q200" s="86">
        <v>30.826031410704001</v>
      </c>
      <c r="R200" s="86">
        <v>161.15447107800003</v>
      </c>
      <c r="S200" s="86">
        <v>31.588342968142197</v>
      </c>
      <c r="T200" s="86">
        <v>25.239337516799999</v>
      </c>
      <c r="U200" s="86">
        <f t="shared" si="24"/>
        <v>544.75097392724626</v>
      </c>
      <c r="V200" s="87">
        <f t="shared" si="24"/>
        <v>319.55787001480002</v>
      </c>
    </row>
    <row r="201" spans="1:22" s="39" customFormat="1" ht="31.5" x14ac:dyDescent="0.25">
      <c r="A201" s="13" t="s">
        <v>292</v>
      </c>
      <c r="B201" s="20" t="s">
        <v>293</v>
      </c>
      <c r="C201" s="15" t="s">
        <v>17</v>
      </c>
      <c r="D201" s="16">
        <v>0</v>
      </c>
      <c r="E201" s="86">
        <v>0</v>
      </c>
      <c r="F201" s="86">
        <v>0</v>
      </c>
      <c r="G201" s="86">
        <v>-2.232114950675168E-5</v>
      </c>
      <c r="H201" s="86">
        <v>15</v>
      </c>
      <c r="I201" s="86">
        <v>6.8621763599999994</v>
      </c>
      <c r="J201" s="86">
        <v>0</v>
      </c>
      <c r="K201" s="86">
        <v>35.239726002739729</v>
      </c>
      <c r="L201" s="86">
        <v>38.044499999999999</v>
      </c>
      <c r="M201" s="86">
        <v>0</v>
      </c>
      <c r="N201" s="86">
        <v>0</v>
      </c>
      <c r="O201" s="86">
        <v>222.29935878187069</v>
      </c>
      <c r="P201" s="86">
        <v>89.046377620000001</v>
      </c>
      <c r="Q201" s="86">
        <v>198.9571050435554</v>
      </c>
      <c r="R201" s="86">
        <v>34.187995799999996</v>
      </c>
      <c r="S201" s="86">
        <v>151.2611333536052</v>
      </c>
      <c r="T201" s="86">
        <v>560.48023658209479</v>
      </c>
      <c r="U201" s="86">
        <f t="shared" si="24"/>
        <v>614.61947722062155</v>
      </c>
      <c r="V201" s="87">
        <f t="shared" si="24"/>
        <v>736.75911000209476</v>
      </c>
    </row>
    <row r="202" spans="1:22" s="39" customFormat="1" x14ac:dyDescent="0.25">
      <c r="A202" s="13" t="s">
        <v>294</v>
      </c>
      <c r="B202" s="20" t="s">
        <v>295</v>
      </c>
      <c r="C202" s="15" t="s">
        <v>17</v>
      </c>
      <c r="D202" s="86">
        <f>D185-D186-D187-D191-D192-D193-D194-D195-D196-D198-D199-D200-D201</f>
        <v>0.10765332000002026</v>
      </c>
      <c r="E202" s="86">
        <f>E185-E186-E187-E191-E192-E193-E194-E195-E196-E198-E199-E200-E201</f>
        <v>279.37740000000014</v>
      </c>
      <c r="F202" s="86">
        <f>F185-F186-F187-F191-F192-F193-F194-F195-F196-F198-F199-F200-F201</f>
        <v>107.13734913000076</v>
      </c>
      <c r="G202" s="86">
        <f>G185-G186-G187-G191-G192-G193-G194-G195-G196-G198-G199-G200-G201</f>
        <v>986.51754021184956</v>
      </c>
      <c r="H202" s="86">
        <f>H185-H186-H187-H191-H192-H193-H194-H195-H196-H198-H199-H200-H201</f>
        <v>409.05572565700015</v>
      </c>
      <c r="I202" s="86">
        <v>256.74294566718174</v>
      </c>
      <c r="J202" s="86">
        <f>J185-J186-J187-J191-J192-J193-J194-J195-J196-J198-J199-J200-J201</f>
        <v>523.01959860105467</v>
      </c>
      <c r="K202" s="86">
        <v>558.98939279417584</v>
      </c>
      <c r="L202" s="86">
        <f>L185-L186-L187-L191-L192-L193-L194-L195-L196-L198-L199-L200-L201</f>
        <v>450.92608970000049</v>
      </c>
      <c r="M202" s="86">
        <v>564.82290281999883</v>
      </c>
      <c r="N202" s="86">
        <f>N185-N186-N187-N191-N192-N193-N194-N195-N196-N198-N199-N200-N201</f>
        <v>564.82290281999883</v>
      </c>
      <c r="O202" s="86">
        <v>878.50913854452597</v>
      </c>
      <c r="P202" s="86">
        <f>P185-P186-P187-P191-P192-P193-P194-P195-P196-P198-P199-P200-P201</f>
        <v>590.81649342599849</v>
      </c>
      <c r="Q202" s="86">
        <v>1149.3533933678452</v>
      </c>
      <c r="R202" s="86">
        <f>R185-R186-R187-R191-R192-R193-R194-R195-R196-R198-R199-R200-R201</f>
        <v>1053.0959865936707</v>
      </c>
      <c r="S202" s="86">
        <v>907.37804527507546</v>
      </c>
      <c r="T202" s="86">
        <f>T185-T186-T187-T191-T192-T193-T194-T195-T196-T198-T199-T200-T201</f>
        <v>1256.8027045190333</v>
      </c>
      <c r="U202" s="86">
        <f t="shared" si="24"/>
        <v>5302.3133586806525</v>
      </c>
      <c r="V202" s="87">
        <f t="shared" si="24"/>
        <v>4848.5395013167563</v>
      </c>
    </row>
    <row r="203" spans="1:22" s="39" customFormat="1" ht="26.25" customHeight="1" x14ac:dyDescent="0.25">
      <c r="A203" s="13" t="s">
        <v>296</v>
      </c>
      <c r="B203" s="36" t="s">
        <v>297</v>
      </c>
      <c r="C203" s="15" t="s">
        <v>17</v>
      </c>
      <c r="D203" s="16">
        <v>0</v>
      </c>
      <c r="E203" s="86">
        <v>9.8611000000000004</v>
      </c>
      <c r="F203" s="86">
        <v>1.2297</v>
      </c>
      <c r="G203" s="86">
        <v>0</v>
      </c>
      <c r="H203" s="86">
        <v>9.9834999999999994</v>
      </c>
      <c r="I203" s="86">
        <v>0</v>
      </c>
      <c r="J203" s="86">
        <v>0</v>
      </c>
      <c r="K203" s="86">
        <v>0</v>
      </c>
      <c r="L203" s="86">
        <v>0</v>
      </c>
      <c r="M203" s="86">
        <v>0</v>
      </c>
      <c r="N203" s="86">
        <v>0</v>
      </c>
      <c r="O203" s="86">
        <v>0</v>
      </c>
      <c r="P203" s="86">
        <v>0</v>
      </c>
      <c r="Q203" s="86">
        <v>0</v>
      </c>
      <c r="R203" s="86">
        <v>0</v>
      </c>
      <c r="S203" s="86">
        <v>0</v>
      </c>
      <c r="T203" s="86">
        <v>0</v>
      </c>
      <c r="U203" s="86">
        <f t="shared" si="24"/>
        <v>0</v>
      </c>
      <c r="V203" s="87">
        <f t="shared" si="24"/>
        <v>9.9834999999999994</v>
      </c>
    </row>
    <row r="204" spans="1:22" s="39" customFormat="1" x14ac:dyDescent="0.25">
      <c r="A204" s="13" t="s">
        <v>298</v>
      </c>
      <c r="B204" s="20" t="s">
        <v>299</v>
      </c>
      <c r="C204" s="15" t="s">
        <v>17</v>
      </c>
      <c r="D204" s="16">
        <v>0</v>
      </c>
      <c r="E204" s="86">
        <v>9.8611000000000004</v>
      </c>
      <c r="F204" s="86">
        <v>1.2297</v>
      </c>
      <c r="G204" s="86">
        <v>0</v>
      </c>
      <c r="H204" s="86">
        <v>0</v>
      </c>
      <c r="I204" s="86">
        <v>0</v>
      </c>
      <c r="J204" s="86">
        <v>0</v>
      </c>
      <c r="K204" s="86">
        <v>0</v>
      </c>
      <c r="L204" s="86">
        <v>0</v>
      </c>
      <c r="M204" s="86">
        <v>0</v>
      </c>
      <c r="N204" s="86">
        <v>0</v>
      </c>
      <c r="O204" s="86">
        <v>0</v>
      </c>
      <c r="P204" s="86">
        <v>0</v>
      </c>
      <c r="Q204" s="86">
        <v>0</v>
      </c>
      <c r="R204" s="86">
        <v>0</v>
      </c>
      <c r="S204" s="86">
        <v>0</v>
      </c>
      <c r="T204" s="86">
        <v>0</v>
      </c>
      <c r="U204" s="86">
        <f t="shared" si="24"/>
        <v>0</v>
      </c>
      <c r="V204" s="87">
        <f t="shared" si="24"/>
        <v>0</v>
      </c>
    </row>
    <row r="205" spans="1:22" s="39" customFormat="1" x14ac:dyDescent="0.25">
      <c r="A205" s="13" t="s">
        <v>300</v>
      </c>
      <c r="B205" s="20" t="s">
        <v>301</v>
      </c>
      <c r="C205" s="15" t="s">
        <v>17</v>
      </c>
      <c r="D205" s="16">
        <v>0</v>
      </c>
      <c r="E205" s="86">
        <v>0</v>
      </c>
      <c r="F205" s="86">
        <v>0</v>
      </c>
      <c r="G205" s="86">
        <v>0</v>
      </c>
      <c r="H205" s="86">
        <v>0</v>
      </c>
      <c r="I205" s="86">
        <v>0</v>
      </c>
      <c r="J205" s="86">
        <v>0</v>
      </c>
      <c r="K205" s="86">
        <v>0</v>
      </c>
      <c r="L205" s="86">
        <v>0</v>
      </c>
      <c r="M205" s="86">
        <v>0</v>
      </c>
      <c r="N205" s="86">
        <v>0</v>
      </c>
      <c r="O205" s="86">
        <v>0</v>
      </c>
      <c r="P205" s="86">
        <v>0</v>
      </c>
      <c r="Q205" s="86">
        <v>0</v>
      </c>
      <c r="R205" s="86">
        <v>0</v>
      </c>
      <c r="S205" s="86">
        <v>0</v>
      </c>
      <c r="T205" s="86">
        <v>0</v>
      </c>
      <c r="U205" s="86">
        <f t="shared" si="24"/>
        <v>0</v>
      </c>
      <c r="V205" s="87">
        <f t="shared" si="24"/>
        <v>0</v>
      </c>
    </row>
    <row r="206" spans="1:22" s="39" customFormat="1" ht="34.5" customHeight="1" x14ac:dyDescent="0.25">
      <c r="A206" s="13" t="s">
        <v>302</v>
      </c>
      <c r="B206" s="21" t="s">
        <v>303</v>
      </c>
      <c r="C206" s="15" t="s">
        <v>17</v>
      </c>
      <c r="D206" s="16">
        <v>0</v>
      </c>
      <c r="E206" s="86">
        <v>0</v>
      </c>
      <c r="F206" s="86">
        <v>0</v>
      </c>
      <c r="G206" s="86">
        <v>0</v>
      </c>
      <c r="H206" s="86">
        <v>0</v>
      </c>
      <c r="I206" s="86">
        <v>0</v>
      </c>
      <c r="J206" s="86">
        <v>0</v>
      </c>
      <c r="K206" s="86">
        <v>0</v>
      </c>
      <c r="L206" s="86">
        <v>0</v>
      </c>
      <c r="M206" s="86">
        <v>0</v>
      </c>
      <c r="N206" s="86">
        <v>0</v>
      </c>
      <c r="O206" s="86">
        <v>0</v>
      </c>
      <c r="P206" s="86">
        <v>0</v>
      </c>
      <c r="Q206" s="86">
        <v>0</v>
      </c>
      <c r="R206" s="86">
        <v>0</v>
      </c>
      <c r="S206" s="86">
        <v>0</v>
      </c>
      <c r="T206" s="86">
        <v>0</v>
      </c>
      <c r="U206" s="86">
        <f t="shared" si="24"/>
        <v>0</v>
      </c>
      <c r="V206" s="87">
        <f t="shared" si="24"/>
        <v>0</v>
      </c>
    </row>
    <row r="207" spans="1:22" s="39" customFormat="1" x14ac:dyDescent="0.25">
      <c r="A207" s="13" t="s">
        <v>304</v>
      </c>
      <c r="B207" s="23" t="s">
        <v>305</v>
      </c>
      <c r="C207" s="15" t="s">
        <v>17</v>
      </c>
      <c r="D207" s="16">
        <v>0</v>
      </c>
      <c r="E207" s="86">
        <v>0</v>
      </c>
      <c r="F207" s="86">
        <v>0</v>
      </c>
      <c r="G207" s="86">
        <v>0</v>
      </c>
      <c r="H207" s="86">
        <v>0</v>
      </c>
      <c r="I207" s="86">
        <v>0</v>
      </c>
      <c r="J207" s="86">
        <v>0</v>
      </c>
      <c r="K207" s="86">
        <v>0</v>
      </c>
      <c r="L207" s="86">
        <v>0</v>
      </c>
      <c r="M207" s="86">
        <v>0</v>
      </c>
      <c r="N207" s="86">
        <v>0</v>
      </c>
      <c r="O207" s="86">
        <v>0</v>
      </c>
      <c r="P207" s="86">
        <v>0</v>
      </c>
      <c r="Q207" s="86">
        <v>0</v>
      </c>
      <c r="R207" s="86">
        <v>0</v>
      </c>
      <c r="S207" s="86">
        <v>0</v>
      </c>
      <c r="T207" s="86">
        <v>0</v>
      </c>
      <c r="U207" s="86">
        <f t="shared" si="24"/>
        <v>0</v>
      </c>
      <c r="V207" s="87">
        <f t="shared" si="24"/>
        <v>0</v>
      </c>
    </row>
    <row r="208" spans="1:22" s="39" customFormat="1" outlineLevel="1" x14ac:dyDescent="0.25">
      <c r="A208" s="13" t="s">
        <v>306</v>
      </c>
      <c r="B208" s="23" t="s">
        <v>307</v>
      </c>
      <c r="C208" s="15" t="s">
        <v>17</v>
      </c>
      <c r="D208" s="16" t="s">
        <v>224</v>
      </c>
      <c r="E208" s="86" t="s">
        <v>224</v>
      </c>
      <c r="F208" s="86" t="s">
        <v>224</v>
      </c>
      <c r="G208" s="86" t="s">
        <v>224</v>
      </c>
      <c r="H208" s="86" t="s">
        <v>224</v>
      </c>
      <c r="I208" s="86" t="s">
        <v>224</v>
      </c>
      <c r="J208" s="86" t="s">
        <v>224</v>
      </c>
      <c r="K208" s="86" t="s">
        <v>224</v>
      </c>
      <c r="L208" s="86" t="s">
        <v>224</v>
      </c>
      <c r="M208" s="86" t="s">
        <v>224</v>
      </c>
      <c r="N208" s="86" t="s">
        <v>224</v>
      </c>
      <c r="O208" s="86" t="s">
        <v>224</v>
      </c>
      <c r="P208" s="86" t="s">
        <v>224</v>
      </c>
      <c r="Q208" s="86" t="s">
        <v>224</v>
      </c>
      <c r="R208" s="86" t="s">
        <v>224</v>
      </c>
      <c r="S208" s="86" t="s">
        <v>224</v>
      </c>
      <c r="T208" s="86" t="s">
        <v>224</v>
      </c>
      <c r="U208" s="86" t="s">
        <v>224</v>
      </c>
      <c r="V208" s="87" t="s">
        <v>224</v>
      </c>
    </row>
    <row r="209" spans="1:22" s="39" customFormat="1" x14ac:dyDescent="0.25">
      <c r="A209" s="13" t="s">
        <v>308</v>
      </c>
      <c r="B209" s="20" t="s">
        <v>309</v>
      </c>
      <c r="C209" s="15" t="s">
        <v>17</v>
      </c>
      <c r="D209" s="16">
        <f>D203-D204-D205</f>
        <v>0</v>
      </c>
      <c r="E209" s="86">
        <f>E203-E204-E205</f>
        <v>0</v>
      </c>
      <c r="F209" s="86">
        <f>F203-F204-F205</f>
        <v>0</v>
      </c>
      <c r="G209" s="86">
        <f>G203-G204-G205</f>
        <v>0</v>
      </c>
      <c r="H209" s="86">
        <f>H203-H204-H205</f>
        <v>9.9834999999999994</v>
      </c>
      <c r="I209" s="86">
        <v>0</v>
      </c>
      <c r="J209" s="86">
        <v>0</v>
      </c>
      <c r="K209" s="86">
        <v>0</v>
      </c>
      <c r="L209" s="86">
        <f>L203-L204-L205</f>
        <v>0</v>
      </c>
      <c r="M209" s="86">
        <v>0</v>
      </c>
      <c r="N209" s="86">
        <v>0</v>
      </c>
      <c r="O209" s="86">
        <v>0</v>
      </c>
      <c r="P209" s="86">
        <v>0</v>
      </c>
      <c r="Q209" s="86">
        <v>0</v>
      </c>
      <c r="R209" s="86">
        <v>0</v>
      </c>
      <c r="S209" s="86">
        <v>0</v>
      </c>
      <c r="T209" s="86">
        <v>0</v>
      </c>
      <c r="U209" s="86">
        <f t="shared" si="24"/>
        <v>0</v>
      </c>
      <c r="V209" s="87">
        <f t="shared" si="24"/>
        <v>9.9834999999999994</v>
      </c>
    </row>
    <row r="210" spans="1:22" s="39" customFormat="1" x14ac:dyDescent="0.25">
      <c r="A210" s="13" t="s">
        <v>310</v>
      </c>
      <c r="B210" s="36" t="s">
        <v>311</v>
      </c>
      <c r="C210" s="15" t="s">
        <v>17</v>
      </c>
      <c r="D210" s="16">
        <v>350.04314668000001</v>
      </c>
      <c r="E210" s="86">
        <v>544.63212737714002</v>
      </c>
      <c r="F210" s="86">
        <v>212.50966204150001</v>
      </c>
      <c r="G210" s="86">
        <v>71.317722959999998</v>
      </c>
      <c r="H210" s="86">
        <v>188.60372538299993</v>
      </c>
      <c r="I210" s="86">
        <v>1671.4756311643901</v>
      </c>
      <c r="J210" s="86">
        <v>1355.9152886889453</v>
      </c>
      <c r="K210" s="86">
        <v>1904.304770314488</v>
      </c>
      <c r="L210" s="86">
        <v>852.29004194999993</v>
      </c>
      <c r="M210" s="86">
        <v>2293.1994697891673</v>
      </c>
      <c r="N210" s="103">
        <v>1830.8415186531997</v>
      </c>
      <c r="O210" s="86">
        <v>1660.112945141565</v>
      </c>
      <c r="P210" s="103">
        <v>1489.7311922299998</v>
      </c>
      <c r="Q210" s="86">
        <v>1518.0272937179268</v>
      </c>
      <c r="R210" s="103">
        <v>7838.563000847731</v>
      </c>
      <c r="S210" s="86">
        <v>211.62447893966342</v>
      </c>
      <c r="T210" s="86">
        <v>2423.5724526510389</v>
      </c>
      <c r="U210" s="86">
        <f t="shared" si="24"/>
        <v>9330.0623120272012</v>
      </c>
      <c r="V210" s="87">
        <f t="shared" si="24"/>
        <v>15979.517220403914</v>
      </c>
    </row>
    <row r="211" spans="1:22" s="39" customFormat="1" x14ac:dyDescent="0.25">
      <c r="A211" s="13" t="s">
        <v>312</v>
      </c>
      <c r="B211" s="20" t="s">
        <v>313</v>
      </c>
      <c r="C211" s="15" t="s">
        <v>17</v>
      </c>
      <c r="D211" s="16">
        <v>350.04314668000001</v>
      </c>
      <c r="E211" s="86">
        <v>544.63212737714002</v>
      </c>
      <c r="F211" s="86">
        <v>212.50966204150001</v>
      </c>
      <c r="G211" s="86">
        <v>71.317722959999998</v>
      </c>
      <c r="H211" s="86">
        <v>188.60372538299993</v>
      </c>
      <c r="I211" s="86">
        <v>1671.4756311643901</v>
      </c>
      <c r="J211" s="86">
        <v>1355.9152910948001</v>
      </c>
      <c r="K211" s="86">
        <v>1904.3048220444871</v>
      </c>
      <c r="L211" s="86">
        <v>852.29004287199996</v>
      </c>
      <c r="M211" s="86">
        <v>2293.1994697891673</v>
      </c>
      <c r="N211" s="103">
        <v>1830.8415186840002</v>
      </c>
      <c r="O211" s="86">
        <v>1660.1129411415654</v>
      </c>
      <c r="P211" s="103">
        <v>1489.73119223</v>
      </c>
      <c r="Q211" s="86">
        <v>1518.027293717927</v>
      </c>
      <c r="R211" s="103">
        <v>7838.5630005022413</v>
      </c>
      <c r="S211" s="86">
        <v>211.62447893966336</v>
      </c>
      <c r="T211" s="86">
        <v>2423.5724526510389</v>
      </c>
      <c r="U211" s="86">
        <f t="shared" si="24"/>
        <v>9330.0623597572012</v>
      </c>
      <c r="V211" s="87">
        <f t="shared" si="24"/>
        <v>15979.51722341708</v>
      </c>
    </row>
    <row r="212" spans="1:22" s="39" customFormat="1" x14ac:dyDescent="0.25">
      <c r="A212" s="13" t="s">
        <v>314</v>
      </c>
      <c r="B212" s="21" t="s">
        <v>315</v>
      </c>
      <c r="C212" s="15" t="s">
        <v>17</v>
      </c>
      <c r="D212" s="16">
        <v>121.69043668</v>
      </c>
      <c r="E212" s="86">
        <v>239.33303837714001</v>
      </c>
      <c r="F212" s="86">
        <v>18.378931445500029</v>
      </c>
      <c r="G212" s="86">
        <v>0</v>
      </c>
      <c r="H212" s="86">
        <v>43.484504892459924</v>
      </c>
      <c r="I212" s="86">
        <v>0</v>
      </c>
      <c r="J212" s="86">
        <v>5.1432704199999701</v>
      </c>
      <c r="K212" s="86">
        <v>376.0451985903004</v>
      </c>
      <c r="L212" s="86">
        <v>266.85749036999999</v>
      </c>
      <c r="M212" s="86">
        <v>218.10760738852815</v>
      </c>
      <c r="N212" s="86">
        <v>101.00258389400028</v>
      </c>
      <c r="O212" s="86">
        <v>307.16196733951062</v>
      </c>
      <c r="P212" s="86">
        <v>112.71162664000008</v>
      </c>
      <c r="Q212" s="86">
        <v>520.05402521258065</v>
      </c>
      <c r="R212" s="86">
        <v>3832.8169126780454</v>
      </c>
      <c r="S212" s="86">
        <v>166.54390851202669</v>
      </c>
      <c r="T212" s="86">
        <v>1729.4446512920645</v>
      </c>
      <c r="U212" s="86">
        <f t="shared" si="24"/>
        <v>1587.9127070429465</v>
      </c>
      <c r="V212" s="87">
        <f t="shared" si="24"/>
        <v>6091.4610401865702</v>
      </c>
    </row>
    <row r="213" spans="1:22" s="39" customFormat="1" x14ac:dyDescent="0.25">
      <c r="A213" s="13" t="s">
        <v>316</v>
      </c>
      <c r="B213" s="21" t="s">
        <v>317</v>
      </c>
      <c r="C213" s="15" t="s">
        <v>17</v>
      </c>
      <c r="D213" s="16">
        <v>203.87971000000002</v>
      </c>
      <c r="E213" s="86">
        <v>141.53856500000001</v>
      </c>
      <c r="F213" s="86">
        <v>176.83199999999999</v>
      </c>
      <c r="G213" s="86">
        <v>71.317722959999998</v>
      </c>
      <c r="H213" s="86">
        <v>142.83618540000001</v>
      </c>
      <c r="I213" s="86">
        <v>1671.4756311643901</v>
      </c>
      <c r="J213" s="86">
        <v>1301.3347846728002</v>
      </c>
      <c r="K213" s="86">
        <v>822.30127227418689</v>
      </c>
      <c r="L213" s="86">
        <v>274.051930712</v>
      </c>
      <c r="M213" s="86">
        <v>1644.4717808006392</v>
      </c>
      <c r="N213" s="86">
        <v>1371.09500942</v>
      </c>
      <c r="O213" s="86">
        <v>535.92523412837045</v>
      </c>
      <c r="P213" s="86">
        <v>417.25669900999998</v>
      </c>
      <c r="Q213" s="86">
        <v>2.6804050512377038</v>
      </c>
      <c r="R213" s="86">
        <v>2570.8486873572374</v>
      </c>
      <c r="S213" s="86">
        <v>0</v>
      </c>
      <c r="T213" s="86">
        <v>649.04723093133771</v>
      </c>
      <c r="U213" s="86">
        <f t="shared" si="24"/>
        <v>4748.1720463788233</v>
      </c>
      <c r="V213" s="87">
        <f t="shared" si="24"/>
        <v>6726.4705275033757</v>
      </c>
    </row>
    <row r="214" spans="1:22" s="39" customFormat="1" ht="31.5" x14ac:dyDescent="0.25">
      <c r="A214" s="13" t="s">
        <v>318</v>
      </c>
      <c r="B214" s="21" t="s">
        <v>319</v>
      </c>
      <c r="C214" s="15" t="s">
        <v>17</v>
      </c>
      <c r="D214" s="16">
        <v>0</v>
      </c>
      <c r="E214" s="86">
        <v>0</v>
      </c>
      <c r="F214" s="86">
        <v>0</v>
      </c>
      <c r="G214" s="86">
        <v>0</v>
      </c>
      <c r="H214" s="86">
        <v>0</v>
      </c>
      <c r="I214" s="86">
        <v>0</v>
      </c>
      <c r="J214" s="86">
        <v>0</v>
      </c>
      <c r="K214" s="86">
        <v>0</v>
      </c>
      <c r="L214" s="86">
        <v>0</v>
      </c>
      <c r="M214" s="86">
        <v>0</v>
      </c>
      <c r="N214" s="86">
        <v>0</v>
      </c>
      <c r="O214" s="86">
        <v>0</v>
      </c>
      <c r="P214" s="86">
        <v>0</v>
      </c>
      <c r="Q214" s="86">
        <v>0</v>
      </c>
      <c r="R214" s="86">
        <v>0</v>
      </c>
      <c r="S214" s="86">
        <v>0</v>
      </c>
      <c r="T214" s="86">
        <v>0</v>
      </c>
      <c r="U214" s="86">
        <f t="shared" si="24"/>
        <v>0</v>
      </c>
      <c r="V214" s="87">
        <f t="shared" si="24"/>
        <v>0</v>
      </c>
    </row>
    <row r="215" spans="1:22" s="39" customFormat="1" x14ac:dyDescent="0.25">
      <c r="A215" s="13" t="s">
        <v>320</v>
      </c>
      <c r="B215" s="21" t="s">
        <v>321</v>
      </c>
      <c r="C215" s="15" t="s">
        <v>17</v>
      </c>
      <c r="D215" s="16">
        <v>0</v>
      </c>
      <c r="E215" s="86">
        <v>0</v>
      </c>
      <c r="F215" s="86">
        <v>0</v>
      </c>
      <c r="G215" s="86">
        <v>0</v>
      </c>
      <c r="H215" s="86">
        <v>0</v>
      </c>
      <c r="I215" s="86">
        <v>0</v>
      </c>
      <c r="J215" s="86">
        <v>0</v>
      </c>
      <c r="K215" s="86">
        <v>0</v>
      </c>
      <c r="L215" s="86">
        <v>0</v>
      </c>
      <c r="M215" s="86">
        <v>0</v>
      </c>
      <c r="N215" s="86">
        <v>0</v>
      </c>
      <c r="O215" s="86">
        <v>0</v>
      </c>
      <c r="P215" s="86">
        <v>0</v>
      </c>
      <c r="Q215" s="86">
        <v>0</v>
      </c>
      <c r="R215" s="86">
        <v>0</v>
      </c>
      <c r="S215" s="86">
        <v>0</v>
      </c>
      <c r="T215" s="86">
        <v>0</v>
      </c>
      <c r="U215" s="86">
        <f t="shared" si="24"/>
        <v>0</v>
      </c>
      <c r="V215" s="87">
        <f t="shared" si="24"/>
        <v>0</v>
      </c>
    </row>
    <row r="216" spans="1:22" s="39" customFormat="1" x14ac:dyDescent="0.25">
      <c r="A216" s="13" t="s">
        <v>322</v>
      </c>
      <c r="B216" s="21" t="s">
        <v>323</v>
      </c>
      <c r="C216" s="15" t="s">
        <v>17</v>
      </c>
      <c r="D216" s="16">
        <v>0</v>
      </c>
      <c r="E216" s="86">
        <v>0</v>
      </c>
      <c r="F216" s="86">
        <v>0</v>
      </c>
      <c r="G216" s="86">
        <v>0</v>
      </c>
      <c r="H216" s="86">
        <v>0</v>
      </c>
      <c r="I216" s="86">
        <v>0</v>
      </c>
      <c r="J216" s="86">
        <v>0</v>
      </c>
      <c r="K216" s="86">
        <v>0</v>
      </c>
      <c r="L216" s="86">
        <v>0</v>
      </c>
      <c r="M216" s="86">
        <v>0</v>
      </c>
      <c r="N216" s="86">
        <v>0</v>
      </c>
      <c r="O216" s="86">
        <v>0</v>
      </c>
      <c r="P216" s="86">
        <v>0</v>
      </c>
      <c r="Q216" s="86">
        <v>0</v>
      </c>
      <c r="R216" s="86">
        <v>0</v>
      </c>
      <c r="S216" s="86">
        <v>0</v>
      </c>
      <c r="T216" s="86">
        <v>0</v>
      </c>
      <c r="U216" s="86">
        <f t="shared" si="24"/>
        <v>0</v>
      </c>
      <c r="V216" s="87">
        <f t="shared" si="24"/>
        <v>0</v>
      </c>
    </row>
    <row r="217" spans="1:22" s="39" customFormat="1" x14ac:dyDescent="0.25">
      <c r="A217" s="13" t="s">
        <v>324</v>
      </c>
      <c r="B217" s="21" t="s">
        <v>325</v>
      </c>
      <c r="C217" s="15" t="s">
        <v>17</v>
      </c>
      <c r="D217" s="16">
        <f>D211-D212-D213-D214-D215-D216</f>
        <v>24.472999999999985</v>
      </c>
      <c r="E217" s="86">
        <f>E211-E212-E213-E214-E215-E216</f>
        <v>163.76052399999998</v>
      </c>
      <c r="F217" s="86">
        <v>17.298730595999999</v>
      </c>
      <c r="G217" s="86">
        <f>G211-G212-G213-G214-G215-G216</f>
        <v>0</v>
      </c>
      <c r="H217" s="86">
        <f>H211-H212-H213-H214-H215-H216</f>
        <v>2.2830350905399825</v>
      </c>
      <c r="I217" s="86">
        <v>0</v>
      </c>
      <c r="J217" s="86">
        <v>49.437236002000006</v>
      </c>
      <c r="K217" s="86">
        <v>705.9583511799998</v>
      </c>
      <c r="L217" s="86">
        <v>311.38062178999996</v>
      </c>
      <c r="M217" s="86">
        <v>430.62008159999999</v>
      </c>
      <c r="N217" s="86">
        <v>358.74392537</v>
      </c>
      <c r="O217" s="86">
        <v>817.02573967368437</v>
      </c>
      <c r="P217" s="86">
        <v>959.76286658000004</v>
      </c>
      <c r="Q217" s="86">
        <v>995.29286345410856</v>
      </c>
      <c r="R217" s="86">
        <v>1434.8974004669585</v>
      </c>
      <c r="S217" s="86">
        <v>45.08057042763668</v>
      </c>
      <c r="T217" s="86">
        <v>45.08057042763668</v>
      </c>
      <c r="U217" s="86">
        <f t="shared" si="24"/>
        <v>2993.9776063354293</v>
      </c>
      <c r="V217" s="87">
        <f>H217+J217+L217+N217+P217+R217+T217</f>
        <v>3161.585655727135</v>
      </c>
    </row>
    <row r="218" spans="1:22" s="39" customFormat="1" x14ac:dyDescent="0.25">
      <c r="A218" s="13" t="s">
        <v>326</v>
      </c>
      <c r="B218" s="20" t="s">
        <v>327</v>
      </c>
      <c r="C218" s="15" t="s">
        <v>17</v>
      </c>
      <c r="D218" s="16">
        <v>0</v>
      </c>
      <c r="E218" s="86">
        <v>0</v>
      </c>
      <c r="F218" s="86">
        <v>0</v>
      </c>
      <c r="G218" s="86">
        <v>0</v>
      </c>
      <c r="H218" s="86">
        <v>0</v>
      </c>
      <c r="I218" s="86">
        <v>0</v>
      </c>
      <c r="J218" s="86">
        <v>0</v>
      </c>
      <c r="K218" s="86">
        <v>0</v>
      </c>
      <c r="L218" s="86">
        <v>0</v>
      </c>
      <c r="M218" s="86">
        <v>0</v>
      </c>
      <c r="N218" s="86">
        <v>0</v>
      </c>
      <c r="O218" s="86">
        <v>0</v>
      </c>
      <c r="P218" s="86">
        <v>0</v>
      </c>
      <c r="Q218" s="86">
        <v>0</v>
      </c>
      <c r="R218" s="86">
        <v>0</v>
      </c>
      <c r="S218" s="86">
        <v>0</v>
      </c>
      <c r="T218" s="86">
        <v>0</v>
      </c>
      <c r="U218" s="86">
        <f t="shared" si="24"/>
        <v>0</v>
      </c>
      <c r="V218" s="87">
        <f t="shared" si="24"/>
        <v>0</v>
      </c>
    </row>
    <row r="219" spans="1:22" s="39" customFormat="1" x14ac:dyDescent="0.25">
      <c r="A219" s="13" t="s">
        <v>328</v>
      </c>
      <c r="B219" s="20" t="s">
        <v>329</v>
      </c>
      <c r="C219" s="15" t="s">
        <v>17</v>
      </c>
      <c r="D219" s="16">
        <f>D210-D211-D218</f>
        <v>0</v>
      </c>
      <c r="E219" s="86">
        <f>E210-E211-E218</f>
        <v>0</v>
      </c>
      <c r="F219" s="86">
        <v>0</v>
      </c>
      <c r="G219" s="86">
        <f>G210-G211-G218</f>
        <v>0</v>
      </c>
      <c r="H219" s="86">
        <f>H210-H211-H218</f>
        <v>0</v>
      </c>
      <c r="I219" s="86">
        <v>0</v>
      </c>
      <c r="J219" s="86">
        <v>0</v>
      </c>
      <c r="K219" s="86">
        <v>0</v>
      </c>
      <c r="L219" s="86">
        <v>0</v>
      </c>
      <c r="M219" s="86">
        <v>0</v>
      </c>
      <c r="N219" s="86">
        <v>0</v>
      </c>
      <c r="O219" s="86">
        <v>0</v>
      </c>
      <c r="P219" s="86">
        <v>0</v>
      </c>
      <c r="Q219" s="86">
        <v>0</v>
      </c>
      <c r="R219" s="86">
        <v>0</v>
      </c>
      <c r="S219" s="86">
        <v>0</v>
      </c>
      <c r="T219" s="86">
        <v>0</v>
      </c>
      <c r="U219" s="86">
        <f t="shared" si="24"/>
        <v>0</v>
      </c>
      <c r="V219" s="87">
        <f t="shared" si="24"/>
        <v>0</v>
      </c>
    </row>
    <row r="220" spans="1:22" s="39" customFormat="1" x14ac:dyDescent="0.25">
      <c r="A220" s="13" t="s">
        <v>330</v>
      </c>
      <c r="B220" s="20" t="s">
        <v>108</v>
      </c>
      <c r="C220" s="15" t="s">
        <v>224</v>
      </c>
      <c r="D220" s="16"/>
      <c r="E220" s="86"/>
      <c r="F220" s="86"/>
      <c r="G220" s="86"/>
      <c r="H220" s="86"/>
      <c r="I220" s="86"/>
      <c r="J220" s="86"/>
      <c r="K220" s="86"/>
      <c r="L220" s="86" t="s">
        <v>224</v>
      </c>
      <c r="M220" s="86"/>
      <c r="N220" s="86">
        <v>0</v>
      </c>
      <c r="O220" s="86">
        <v>0</v>
      </c>
      <c r="P220" s="86">
        <v>0</v>
      </c>
      <c r="Q220" s="86">
        <v>0</v>
      </c>
      <c r="R220" s="86">
        <v>0</v>
      </c>
      <c r="S220" s="86">
        <v>0</v>
      </c>
      <c r="T220" s="86">
        <v>0</v>
      </c>
      <c r="U220" s="86"/>
      <c r="V220" s="87"/>
    </row>
    <row r="221" spans="1:22" s="39" customFormat="1" ht="31.5" x14ac:dyDescent="0.25">
      <c r="A221" s="13" t="s">
        <v>331</v>
      </c>
      <c r="B221" s="20" t="s">
        <v>332</v>
      </c>
      <c r="C221" s="15" t="s">
        <v>17</v>
      </c>
      <c r="D221" s="16">
        <v>0</v>
      </c>
      <c r="E221" s="86">
        <v>0</v>
      </c>
      <c r="F221" s="86">
        <v>0</v>
      </c>
      <c r="G221" s="86">
        <v>0</v>
      </c>
      <c r="H221" s="86">
        <v>0</v>
      </c>
      <c r="I221" s="86">
        <v>0</v>
      </c>
      <c r="J221" s="86">
        <v>0</v>
      </c>
      <c r="K221" s="86">
        <v>0</v>
      </c>
      <c r="L221" s="86">
        <v>0</v>
      </c>
      <c r="M221" s="86">
        <v>0</v>
      </c>
      <c r="N221" s="86">
        <v>0</v>
      </c>
      <c r="O221" s="86">
        <v>0</v>
      </c>
      <c r="P221" s="86">
        <v>0</v>
      </c>
      <c r="Q221" s="86">
        <v>0</v>
      </c>
      <c r="R221" s="86">
        <v>0</v>
      </c>
      <c r="S221" s="86">
        <v>0</v>
      </c>
      <c r="T221" s="86">
        <v>0</v>
      </c>
      <c r="U221" s="86">
        <f t="shared" si="24"/>
        <v>0</v>
      </c>
      <c r="V221" s="87">
        <f t="shared" si="24"/>
        <v>0</v>
      </c>
    </row>
    <row r="222" spans="1:22" s="39" customFormat="1" x14ac:dyDescent="0.25">
      <c r="A222" s="13" t="s">
        <v>333</v>
      </c>
      <c r="B222" s="36" t="s">
        <v>334</v>
      </c>
      <c r="C222" s="15" t="s">
        <v>17</v>
      </c>
      <c r="D222" s="16">
        <v>338.37571754000004</v>
      </c>
      <c r="E222" s="86">
        <v>216.66499999999999</v>
      </c>
      <c r="F222" s="86">
        <v>158.50229999999999</v>
      </c>
      <c r="G222" s="86">
        <v>1744.0205000000001</v>
      </c>
      <c r="H222" s="86">
        <v>256.666</v>
      </c>
      <c r="I222" s="86">
        <v>2390.4195817643904</v>
      </c>
      <c r="J222" s="86">
        <v>50807.848592750001</v>
      </c>
      <c r="K222" s="86">
        <v>4355.722861361739</v>
      </c>
      <c r="L222" s="86">
        <v>5382.5352000000003</v>
      </c>
      <c r="M222" s="86">
        <v>1677.1405560300002</v>
      </c>
      <c r="N222" s="86">
        <v>1677.1405560300002</v>
      </c>
      <c r="O222" s="86">
        <v>7953.4606922474095</v>
      </c>
      <c r="P222" s="86">
        <v>3793.0005811599995</v>
      </c>
      <c r="Q222" s="86">
        <v>5808.9717917646185</v>
      </c>
      <c r="R222" s="103">
        <v>22221.605575977497</v>
      </c>
      <c r="S222" s="86">
        <v>555.47019387891248</v>
      </c>
      <c r="T222" s="86">
        <v>5009.3741850343413</v>
      </c>
      <c r="U222" s="86">
        <f t="shared" si="24"/>
        <v>24485.206177047072</v>
      </c>
      <c r="V222" s="87">
        <f t="shared" si="24"/>
        <v>89148.170690951825</v>
      </c>
    </row>
    <row r="223" spans="1:22" s="39" customFormat="1" x14ac:dyDescent="0.25">
      <c r="A223" s="13" t="s">
        <v>335</v>
      </c>
      <c r="B223" s="20" t="s">
        <v>336</v>
      </c>
      <c r="C223" s="15" t="s">
        <v>17</v>
      </c>
      <c r="D223" s="16">
        <v>0</v>
      </c>
      <c r="E223" s="86">
        <v>0</v>
      </c>
      <c r="F223" s="86">
        <v>0.74050000000000005</v>
      </c>
      <c r="G223" s="86">
        <v>0</v>
      </c>
      <c r="H223" s="86">
        <v>0</v>
      </c>
      <c r="I223" s="86">
        <v>0</v>
      </c>
      <c r="J223" s="86">
        <v>48.082900000000002</v>
      </c>
      <c r="K223" s="86">
        <v>0</v>
      </c>
      <c r="L223" s="86">
        <v>103.90339999999999</v>
      </c>
      <c r="M223" s="86">
        <v>144.16851195999996</v>
      </c>
      <c r="N223" s="86">
        <v>144.16851195999996</v>
      </c>
      <c r="O223" s="86">
        <v>51.991119295714789</v>
      </c>
      <c r="P223" s="86">
        <v>1.0358744299996179</v>
      </c>
      <c r="Q223" s="86">
        <v>0</v>
      </c>
      <c r="R223" s="86">
        <v>0</v>
      </c>
      <c r="S223" s="86">
        <v>0</v>
      </c>
      <c r="T223" s="86">
        <v>0</v>
      </c>
      <c r="U223" s="86">
        <f t="shared" si="24"/>
        <v>196.15963125571474</v>
      </c>
      <c r="V223" s="87">
        <f t="shared" si="24"/>
        <v>297.1906863899996</v>
      </c>
    </row>
    <row r="224" spans="1:22" s="39" customFormat="1" x14ac:dyDescent="0.25">
      <c r="A224" s="13" t="s">
        <v>337</v>
      </c>
      <c r="B224" s="20" t="s">
        <v>338</v>
      </c>
      <c r="C224" s="15" t="s">
        <v>17</v>
      </c>
      <c r="D224" s="16">
        <f>D225+D226+D227</f>
        <v>0</v>
      </c>
      <c r="E224" s="86">
        <f>E225+E226+E227</f>
        <v>0</v>
      </c>
      <c r="F224" s="86">
        <f>F225+F226+F227</f>
        <v>0</v>
      </c>
      <c r="G224" s="86">
        <f>G225+G226+G227</f>
        <v>0</v>
      </c>
      <c r="H224" s="86">
        <f>H225+H226+H227</f>
        <v>0</v>
      </c>
      <c r="I224" s="86">
        <v>0</v>
      </c>
      <c r="J224" s="86">
        <f>J225+J226+J227</f>
        <v>0</v>
      </c>
      <c r="K224" s="86">
        <v>0</v>
      </c>
      <c r="L224" s="86">
        <f>L225+L226+L227</f>
        <v>464.11619999999999</v>
      </c>
      <c r="M224" s="86">
        <v>0</v>
      </c>
      <c r="N224" s="86">
        <f>N225+N226+N227</f>
        <v>0</v>
      </c>
      <c r="O224" s="86">
        <v>0</v>
      </c>
      <c r="P224" s="86">
        <f>P225+P226+P227</f>
        <v>0</v>
      </c>
      <c r="Q224" s="86">
        <v>0</v>
      </c>
      <c r="R224" s="86">
        <f>R225+R226+R227</f>
        <v>0</v>
      </c>
      <c r="S224" s="86">
        <v>0</v>
      </c>
      <c r="T224" s="86">
        <f>T225+T226+T227</f>
        <v>0</v>
      </c>
      <c r="U224" s="86">
        <f t="shared" si="24"/>
        <v>0</v>
      </c>
      <c r="V224" s="87">
        <f t="shared" si="24"/>
        <v>464.11619999999999</v>
      </c>
    </row>
    <row r="225" spans="1:22" s="39" customFormat="1" x14ac:dyDescent="0.25">
      <c r="A225" s="13" t="s">
        <v>339</v>
      </c>
      <c r="B225" s="21" t="s">
        <v>340</v>
      </c>
      <c r="C225" s="15" t="s">
        <v>17</v>
      </c>
      <c r="D225" s="16">
        <v>0</v>
      </c>
      <c r="E225" s="86">
        <v>0</v>
      </c>
      <c r="F225" s="86">
        <v>0</v>
      </c>
      <c r="G225" s="86">
        <v>0</v>
      </c>
      <c r="H225" s="86">
        <v>0</v>
      </c>
      <c r="I225" s="86">
        <v>0</v>
      </c>
      <c r="J225" s="86">
        <v>0</v>
      </c>
      <c r="K225" s="86">
        <v>0</v>
      </c>
      <c r="L225" s="86">
        <v>464.11619999999999</v>
      </c>
      <c r="M225" s="86">
        <v>0</v>
      </c>
      <c r="N225" s="86">
        <v>0</v>
      </c>
      <c r="O225" s="86">
        <v>0</v>
      </c>
      <c r="P225" s="86">
        <v>0</v>
      </c>
      <c r="Q225" s="86">
        <v>0</v>
      </c>
      <c r="R225" s="86">
        <v>0</v>
      </c>
      <c r="S225" s="86">
        <v>0</v>
      </c>
      <c r="T225" s="86">
        <v>0</v>
      </c>
      <c r="U225" s="86">
        <f t="shared" si="24"/>
        <v>0</v>
      </c>
      <c r="V225" s="87">
        <f t="shared" si="24"/>
        <v>464.11619999999999</v>
      </c>
    </row>
    <row r="226" spans="1:22" s="39" customFormat="1" x14ac:dyDescent="0.25">
      <c r="A226" s="13" t="s">
        <v>341</v>
      </c>
      <c r="B226" s="21" t="s">
        <v>342</v>
      </c>
      <c r="C226" s="15" t="s">
        <v>17</v>
      </c>
      <c r="D226" s="16">
        <v>0</v>
      </c>
      <c r="E226" s="86">
        <v>0</v>
      </c>
      <c r="F226" s="86">
        <v>0</v>
      </c>
      <c r="G226" s="86">
        <v>0</v>
      </c>
      <c r="H226" s="86">
        <v>0</v>
      </c>
      <c r="I226" s="86">
        <v>0</v>
      </c>
      <c r="J226" s="86">
        <v>0</v>
      </c>
      <c r="K226" s="86">
        <v>0</v>
      </c>
      <c r="L226" s="86">
        <v>0</v>
      </c>
      <c r="M226" s="86">
        <v>0</v>
      </c>
      <c r="N226" s="86">
        <v>0</v>
      </c>
      <c r="O226" s="86">
        <v>0</v>
      </c>
      <c r="P226" s="86">
        <v>0</v>
      </c>
      <c r="Q226" s="86">
        <v>0</v>
      </c>
      <c r="R226" s="86">
        <v>0</v>
      </c>
      <c r="S226" s="86">
        <v>0</v>
      </c>
      <c r="T226" s="86">
        <v>0</v>
      </c>
      <c r="U226" s="86">
        <f t="shared" si="24"/>
        <v>0</v>
      </c>
      <c r="V226" s="87">
        <f t="shared" si="24"/>
        <v>0</v>
      </c>
    </row>
    <row r="227" spans="1:22" s="39" customFormat="1" x14ac:dyDescent="0.25">
      <c r="A227" s="13" t="s">
        <v>343</v>
      </c>
      <c r="B227" s="21" t="s">
        <v>344</v>
      </c>
      <c r="C227" s="15" t="s">
        <v>17</v>
      </c>
      <c r="D227" s="16">
        <v>0</v>
      </c>
      <c r="E227" s="86">
        <v>0</v>
      </c>
      <c r="F227" s="86">
        <v>0</v>
      </c>
      <c r="G227" s="86">
        <v>0</v>
      </c>
      <c r="H227" s="86">
        <v>0</v>
      </c>
      <c r="I227" s="86">
        <v>0</v>
      </c>
      <c r="J227" s="86">
        <v>0</v>
      </c>
      <c r="K227" s="86">
        <v>0</v>
      </c>
      <c r="L227" s="86">
        <v>0</v>
      </c>
      <c r="M227" s="86">
        <v>0</v>
      </c>
      <c r="N227" s="86">
        <v>0</v>
      </c>
      <c r="O227" s="86">
        <v>0</v>
      </c>
      <c r="P227" s="86">
        <v>0</v>
      </c>
      <c r="Q227" s="86">
        <v>0</v>
      </c>
      <c r="R227" s="86">
        <v>0</v>
      </c>
      <c r="S227" s="86">
        <v>0</v>
      </c>
      <c r="T227" s="86">
        <v>0</v>
      </c>
      <c r="U227" s="86">
        <f t="shared" si="24"/>
        <v>0</v>
      </c>
      <c r="V227" s="87">
        <f t="shared" si="24"/>
        <v>0</v>
      </c>
    </row>
    <row r="228" spans="1:22" s="39" customFormat="1" x14ac:dyDescent="0.25">
      <c r="A228" s="13" t="s">
        <v>345</v>
      </c>
      <c r="B228" s="20" t="s">
        <v>346</v>
      </c>
      <c r="C228" s="15" t="s">
        <v>17</v>
      </c>
      <c r="D228" s="16">
        <v>0</v>
      </c>
      <c r="E228" s="86">
        <v>0</v>
      </c>
      <c r="F228" s="86">
        <v>0</v>
      </c>
      <c r="G228" s="86">
        <v>1310.3</v>
      </c>
      <c r="H228" s="86">
        <v>0</v>
      </c>
      <c r="I228" s="86">
        <v>2390.4195817643904</v>
      </c>
      <c r="J228" s="86">
        <v>1310.261</v>
      </c>
      <c r="K228" s="86">
        <v>1439.6672650181661</v>
      </c>
      <c r="L228" s="86">
        <v>1030.5155999999999</v>
      </c>
      <c r="M228" s="86">
        <v>1193.32456806</v>
      </c>
      <c r="N228" s="86">
        <v>1193.32456806</v>
      </c>
      <c r="O228" s="86">
        <v>1948.168833415966</v>
      </c>
      <c r="P228" s="86">
        <v>1549.1907075300001</v>
      </c>
      <c r="Q228" s="86">
        <v>4731.3687760657567</v>
      </c>
      <c r="R228" s="86">
        <v>13081.202821301633</v>
      </c>
      <c r="S228" s="86">
        <v>555.47019387891248</v>
      </c>
      <c r="T228" s="86">
        <v>5007.6751380343412</v>
      </c>
      <c r="U228" s="86">
        <f>G228+I228+K228+M228+O228+Q228+S228</f>
        <v>13568.719218203192</v>
      </c>
      <c r="V228" s="87">
        <f>H228+J228+L228+N228+P228+R228+T228</f>
        <v>23172.169834925975</v>
      </c>
    </row>
    <row r="229" spans="1:22" s="39" customFormat="1" ht="16.5" customHeight="1" x14ac:dyDescent="0.25">
      <c r="A229" s="13" t="s">
        <v>347</v>
      </c>
      <c r="B229" s="20" t="s">
        <v>348</v>
      </c>
      <c r="C229" s="15" t="s">
        <v>17</v>
      </c>
      <c r="D229" s="16">
        <f>D230+D231</f>
        <v>0</v>
      </c>
      <c r="E229" s="86">
        <f>E230+E231</f>
        <v>0</v>
      </c>
      <c r="F229" s="86">
        <f>F230+F231</f>
        <v>0</v>
      </c>
      <c r="G229" s="86">
        <f>G230+G231</f>
        <v>0</v>
      </c>
      <c r="H229" s="86">
        <f>H230+H231</f>
        <v>0</v>
      </c>
      <c r="I229" s="86">
        <v>0</v>
      </c>
      <c r="J229" s="86">
        <f>J230+J231</f>
        <v>0</v>
      </c>
      <c r="K229" s="86">
        <v>0</v>
      </c>
      <c r="L229" s="86">
        <f>L230+L231</f>
        <v>0</v>
      </c>
      <c r="M229" s="86">
        <v>0</v>
      </c>
      <c r="N229" s="86">
        <f>N230+N231</f>
        <v>0</v>
      </c>
      <c r="O229" s="86">
        <v>1035.5092857142856</v>
      </c>
      <c r="P229" s="86">
        <f>P230+P231</f>
        <v>0</v>
      </c>
      <c r="Q229" s="86">
        <v>0</v>
      </c>
      <c r="R229" s="86">
        <f>R230+R231</f>
        <v>0</v>
      </c>
      <c r="S229" s="86">
        <v>0</v>
      </c>
      <c r="T229" s="86">
        <f>T230+T231</f>
        <v>0</v>
      </c>
      <c r="U229" s="86">
        <f t="shared" si="24"/>
        <v>1035.5092857142856</v>
      </c>
      <c r="V229" s="87">
        <f t="shared" si="24"/>
        <v>0</v>
      </c>
    </row>
    <row r="230" spans="1:22" s="39" customFormat="1" x14ac:dyDescent="0.25">
      <c r="A230" s="13" t="s">
        <v>349</v>
      </c>
      <c r="B230" s="21" t="s">
        <v>350</v>
      </c>
      <c r="C230" s="15" t="s">
        <v>17</v>
      </c>
      <c r="D230" s="16">
        <v>0</v>
      </c>
      <c r="E230" s="86">
        <v>0</v>
      </c>
      <c r="F230" s="86">
        <v>0</v>
      </c>
      <c r="G230" s="86">
        <v>0</v>
      </c>
      <c r="H230" s="86">
        <v>0</v>
      </c>
      <c r="I230" s="86">
        <v>0</v>
      </c>
      <c r="J230" s="86">
        <v>0</v>
      </c>
      <c r="K230" s="86">
        <v>0</v>
      </c>
      <c r="L230" s="86">
        <v>0</v>
      </c>
      <c r="M230" s="86">
        <v>0</v>
      </c>
      <c r="N230" s="86">
        <v>0</v>
      </c>
      <c r="O230" s="86">
        <v>0</v>
      </c>
      <c r="P230" s="86">
        <v>0</v>
      </c>
      <c r="Q230" s="86">
        <v>0</v>
      </c>
      <c r="R230" s="86">
        <v>0</v>
      </c>
      <c r="S230" s="86">
        <v>0</v>
      </c>
      <c r="T230" s="86">
        <v>0</v>
      </c>
      <c r="U230" s="86">
        <f t="shared" si="24"/>
        <v>0</v>
      </c>
      <c r="V230" s="87">
        <f t="shared" si="24"/>
        <v>0</v>
      </c>
    </row>
    <row r="231" spans="1:22" s="39" customFormat="1" x14ac:dyDescent="0.25">
      <c r="A231" s="13" t="s">
        <v>351</v>
      </c>
      <c r="B231" s="21" t="s">
        <v>352</v>
      </c>
      <c r="C231" s="15" t="s">
        <v>17</v>
      </c>
      <c r="D231" s="16">
        <v>0</v>
      </c>
      <c r="E231" s="86">
        <v>0</v>
      </c>
      <c r="F231" s="86">
        <v>0</v>
      </c>
      <c r="G231" s="86">
        <v>0</v>
      </c>
      <c r="H231" s="86">
        <v>0</v>
      </c>
      <c r="I231" s="86">
        <v>0</v>
      </c>
      <c r="J231" s="86">
        <v>0</v>
      </c>
      <c r="K231" s="86">
        <v>0</v>
      </c>
      <c r="L231" s="86">
        <v>0</v>
      </c>
      <c r="M231" s="86">
        <v>0</v>
      </c>
      <c r="N231" s="86">
        <v>0</v>
      </c>
      <c r="O231" s="86">
        <v>1035.5092857142856</v>
      </c>
      <c r="P231" s="86">
        <v>0</v>
      </c>
      <c r="Q231" s="86">
        <v>0</v>
      </c>
      <c r="R231" s="86">
        <v>0</v>
      </c>
      <c r="S231" s="86">
        <v>0</v>
      </c>
      <c r="T231" s="86">
        <v>0</v>
      </c>
      <c r="U231" s="86">
        <f t="shared" ref="U231:V252" si="25">G231+I231+K231+M231+O231+Q231+S231</f>
        <v>1035.5092857142856</v>
      </c>
      <c r="V231" s="87">
        <f t="shared" si="25"/>
        <v>0</v>
      </c>
    </row>
    <row r="232" spans="1:22" s="39" customFormat="1" x14ac:dyDescent="0.25">
      <c r="A232" s="13" t="s">
        <v>353</v>
      </c>
      <c r="B232" s="20" t="s">
        <v>354</v>
      </c>
      <c r="C232" s="15" t="s">
        <v>17</v>
      </c>
      <c r="D232" s="16">
        <v>338.37571754000004</v>
      </c>
      <c r="E232" s="86">
        <v>216.66499999999999</v>
      </c>
      <c r="F232" s="86">
        <v>0</v>
      </c>
      <c r="G232" s="86">
        <v>366</v>
      </c>
      <c r="H232" s="86">
        <v>74.72760000000001</v>
      </c>
      <c r="I232" s="86">
        <v>0</v>
      </c>
      <c r="J232" s="86">
        <v>0</v>
      </c>
      <c r="K232" s="86">
        <v>882.99859634357313</v>
      </c>
      <c r="L232" s="86">
        <v>464.11619999999999</v>
      </c>
      <c r="M232" s="86">
        <v>339.64747601000005</v>
      </c>
      <c r="N232" s="103">
        <v>339.64747601000005</v>
      </c>
      <c r="O232" s="86">
        <v>4917.7914538214436</v>
      </c>
      <c r="P232" s="86">
        <v>2242.7739992000002</v>
      </c>
      <c r="Q232" s="86">
        <v>1077.6030156988627</v>
      </c>
      <c r="R232" s="86">
        <v>9138.9907626758613</v>
      </c>
      <c r="S232" s="86">
        <v>0</v>
      </c>
      <c r="T232" s="86">
        <v>0</v>
      </c>
      <c r="U232" s="86">
        <f t="shared" si="25"/>
        <v>7584.0405418738792</v>
      </c>
      <c r="V232" s="87">
        <f t="shared" si="25"/>
        <v>12260.256037885862</v>
      </c>
    </row>
    <row r="233" spans="1:22" s="39" customFormat="1" x14ac:dyDescent="0.25">
      <c r="A233" s="13" t="s">
        <v>355</v>
      </c>
      <c r="B233" s="20" t="s">
        <v>356</v>
      </c>
      <c r="C233" s="15" t="s">
        <v>17</v>
      </c>
      <c r="D233" s="16">
        <v>0</v>
      </c>
      <c r="E233" s="86">
        <v>0</v>
      </c>
      <c r="F233" s="86">
        <v>0</v>
      </c>
      <c r="G233" s="86">
        <v>0</v>
      </c>
      <c r="H233" s="86">
        <v>0</v>
      </c>
      <c r="I233" s="86">
        <v>0</v>
      </c>
      <c r="J233" s="86">
        <v>0</v>
      </c>
      <c r="K233" s="86">
        <v>0</v>
      </c>
      <c r="L233" s="86">
        <v>0</v>
      </c>
      <c r="M233" s="86">
        <v>0</v>
      </c>
      <c r="N233" s="86">
        <v>0</v>
      </c>
      <c r="O233" s="86">
        <v>0</v>
      </c>
      <c r="P233" s="86">
        <v>0</v>
      </c>
      <c r="Q233" s="86">
        <v>0</v>
      </c>
      <c r="R233" s="86">
        <v>0</v>
      </c>
      <c r="S233" s="86">
        <v>0</v>
      </c>
      <c r="T233" s="86">
        <v>0</v>
      </c>
      <c r="U233" s="86">
        <f t="shared" si="25"/>
        <v>0</v>
      </c>
      <c r="V233" s="87">
        <f t="shared" si="25"/>
        <v>0</v>
      </c>
    </row>
    <row r="234" spans="1:22" s="39" customFormat="1" x14ac:dyDescent="0.25">
      <c r="A234" s="13" t="s">
        <v>357</v>
      </c>
      <c r="B234" s="20" t="s">
        <v>358</v>
      </c>
      <c r="C234" s="15" t="s">
        <v>17</v>
      </c>
      <c r="D234" s="16">
        <f>D222-D223-D224-D228-D229-D232-D233</f>
        <v>0</v>
      </c>
      <c r="E234" s="86">
        <f>E222-E223-E224-E228-E229-E232-E233</f>
        <v>0</v>
      </c>
      <c r="F234" s="86">
        <f>F222-F223-F224-F228-F229-F232-F233</f>
        <v>157.76179999999999</v>
      </c>
      <c r="G234" s="86">
        <f>G222-G223-G224-G228-G229-G232-G233</f>
        <v>67.720500000000129</v>
      </c>
      <c r="H234" s="86">
        <f>H222-H223-H224-H228-H229-H232-H233</f>
        <v>181.9384</v>
      </c>
      <c r="I234" s="86">
        <v>0</v>
      </c>
      <c r="J234" s="86">
        <f>J222-J223-J224-J228-J229-J232-J233</f>
        <v>49449.504692750001</v>
      </c>
      <c r="K234" s="86">
        <v>2033.0569999999996</v>
      </c>
      <c r="L234" s="86">
        <f>L222-L223-L224-L228-L229-L232-L233</f>
        <v>3319.8838000000001</v>
      </c>
      <c r="M234" s="86">
        <v>1.7053025658242404E-13</v>
      </c>
      <c r="N234" s="86">
        <f>N222-N223-N224-N228-N229-N232-N233</f>
        <v>1.7053025658242404E-13</v>
      </c>
      <c r="O234" s="86">
        <v>-9.0949470177292824E-13</v>
      </c>
      <c r="P234" s="86">
        <f>P222-P223-P224-P228-P229-P232-P233</f>
        <v>-4.5474735088646412E-13</v>
      </c>
      <c r="Q234" s="86">
        <v>-9.0949470177292824E-13</v>
      </c>
      <c r="R234" s="86">
        <f>R222-R223-R224-R228-R229-R232-R233</f>
        <v>1.4119920000030106</v>
      </c>
      <c r="S234" s="86">
        <v>0</v>
      </c>
      <c r="T234" s="86">
        <f>T222-T223-T224-T228-T229-T232-T233</f>
        <v>1.6990470000000641</v>
      </c>
      <c r="U234" s="86">
        <f t="shared" si="25"/>
        <v>2100.7774999999979</v>
      </c>
      <c r="V234" s="87">
        <f t="shared" si="25"/>
        <v>52954.437931750006</v>
      </c>
    </row>
    <row r="235" spans="1:22" s="39" customFormat="1" x14ac:dyDescent="0.25">
      <c r="A235" s="13" t="s">
        <v>359</v>
      </c>
      <c r="B235" s="36" t="s">
        <v>360</v>
      </c>
      <c r="C235" s="15" t="s">
        <v>17</v>
      </c>
      <c r="D235" s="16">
        <v>0</v>
      </c>
      <c r="E235" s="86">
        <v>180</v>
      </c>
      <c r="F235" s="86">
        <v>189.16970000000001</v>
      </c>
      <c r="G235" s="86">
        <v>391.37070806301381</v>
      </c>
      <c r="H235" s="86">
        <v>146.191</v>
      </c>
      <c r="I235" s="86">
        <v>449.76826858000004</v>
      </c>
      <c r="J235" s="86">
        <v>49524.232292749999</v>
      </c>
      <c r="K235" s="86">
        <v>2375.0407175400001</v>
      </c>
      <c r="L235" s="86">
        <v>4120.9555</v>
      </c>
      <c r="M235" s="86">
        <v>20.393218129999998</v>
      </c>
      <c r="N235" s="86">
        <v>20.393218129999998</v>
      </c>
      <c r="O235" s="86">
        <v>2041.1234606599999</v>
      </c>
      <c r="P235" s="86">
        <v>801.37046831999999</v>
      </c>
      <c r="Q235" s="86">
        <v>3452.6806712098723</v>
      </c>
      <c r="R235" s="103">
        <v>11399.76476187586</v>
      </c>
      <c r="S235" s="86">
        <v>2.0852380500000001</v>
      </c>
      <c r="T235" s="86">
        <v>2.0852380500000001</v>
      </c>
      <c r="U235" s="86">
        <f t="shared" si="25"/>
        <v>8732.4622822328856</v>
      </c>
      <c r="V235" s="87">
        <f t="shared" si="25"/>
        <v>66014.992479125853</v>
      </c>
    </row>
    <row r="236" spans="1:22" s="39" customFormat="1" x14ac:dyDescent="0.25">
      <c r="A236" s="13" t="s">
        <v>361</v>
      </c>
      <c r="B236" s="20" t="s">
        <v>692</v>
      </c>
      <c r="C236" s="15" t="s">
        <v>17</v>
      </c>
      <c r="D236" s="16">
        <f>D237+D238+D239</f>
        <v>0</v>
      </c>
      <c r="E236" s="86">
        <f>E237+E238+E239</f>
        <v>180</v>
      </c>
      <c r="F236" s="86">
        <f>F237+F238+F239</f>
        <v>0</v>
      </c>
      <c r="G236" s="86">
        <f>G237+G238+G239</f>
        <v>366</v>
      </c>
      <c r="H236" s="86">
        <f>H237+H238+H239</f>
        <v>0</v>
      </c>
      <c r="I236" s="86">
        <v>449.76826858000004</v>
      </c>
      <c r="J236" s="86">
        <f>J237+J238+J239</f>
        <v>74.72760000000001</v>
      </c>
      <c r="K236" s="86">
        <v>375.04071754000006</v>
      </c>
      <c r="L236" s="86">
        <v>336.95549999999997</v>
      </c>
      <c r="M236" s="86">
        <v>20.393218129999998</v>
      </c>
      <c r="N236" s="86">
        <v>20.393218129999998</v>
      </c>
      <c r="O236" s="86">
        <v>953.62346065999998</v>
      </c>
      <c r="P236" s="86">
        <f>P237+P238+P239</f>
        <v>801.37046831999999</v>
      </c>
      <c r="Q236" s="86">
        <v>3452.6806712098723</v>
      </c>
      <c r="R236" s="86">
        <f>R237+R238+R239</f>
        <v>11399.76476187586</v>
      </c>
      <c r="S236" s="86">
        <v>2.0852380500000001</v>
      </c>
      <c r="T236" s="86">
        <f>T237+T238+T239</f>
        <v>2.0852380500000001</v>
      </c>
      <c r="U236" s="86">
        <f t="shared" si="25"/>
        <v>5619.5915741698718</v>
      </c>
      <c r="V236" s="87">
        <f t="shared" si="25"/>
        <v>12635.29678637586</v>
      </c>
    </row>
    <row r="237" spans="1:22" s="39" customFormat="1" x14ac:dyDescent="0.25">
      <c r="A237" s="13" t="s">
        <v>688</v>
      </c>
      <c r="B237" s="21" t="s">
        <v>340</v>
      </c>
      <c r="C237" s="15" t="s">
        <v>17</v>
      </c>
      <c r="D237" s="16">
        <v>0</v>
      </c>
      <c r="E237" s="86">
        <v>0</v>
      </c>
      <c r="F237" s="86">
        <v>0</v>
      </c>
      <c r="G237" s="86">
        <v>0</v>
      </c>
      <c r="H237" s="86">
        <v>0</v>
      </c>
      <c r="I237" s="86">
        <v>449.76826858000004</v>
      </c>
      <c r="J237" s="86">
        <v>0</v>
      </c>
      <c r="K237" s="86">
        <v>0</v>
      </c>
      <c r="L237" s="86">
        <v>0</v>
      </c>
      <c r="M237" s="86">
        <v>0</v>
      </c>
      <c r="N237" s="86">
        <v>0</v>
      </c>
      <c r="O237" s="86">
        <v>334.65</v>
      </c>
      <c r="P237" s="86">
        <v>0</v>
      </c>
      <c r="Q237" s="86">
        <v>2467.8641820261878</v>
      </c>
      <c r="R237" s="86">
        <v>4109.2292161999994</v>
      </c>
      <c r="S237" s="86">
        <v>0</v>
      </c>
      <c r="T237" s="86">
        <v>0</v>
      </c>
      <c r="U237" s="86">
        <f t="shared" si="25"/>
        <v>3252.2824506061879</v>
      </c>
      <c r="V237" s="87">
        <f t="shared" si="25"/>
        <v>4109.2292161999994</v>
      </c>
    </row>
    <row r="238" spans="1:22" s="39" customFormat="1" x14ac:dyDescent="0.25">
      <c r="A238" s="13" t="s">
        <v>689</v>
      </c>
      <c r="B238" s="21" t="s">
        <v>342</v>
      </c>
      <c r="C238" s="15" t="s">
        <v>17</v>
      </c>
      <c r="D238" s="16">
        <v>0</v>
      </c>
      <c r="E238" s="86">
        <v>180</v>
      </c>
      <c r="F238" s="86">
        <v>0</v>
      </c>
      <c r="G238" s="86">
        <v>366</v>
      </c>
      <c r="H238" s="86">
        <v>0</v>
      </c>
      <c r="I238" s="86">
        <v>0</v>
      </c>
      <c r="J238" s="86">
        <v>74.72760000000001</v>
      </c>
      <c r="K238" s="86">
        <v>375.04071754000006</v>
      </c>
      <c r="L238" s="86">
        <f>L236-L239</f>
        <v>336.95549999999997</v>
      </c>
      <c r="M238" s="86">
        <v>20.393218129999998</v>
      </c>
      <c r="N238" s="86">
        <f>N236-N239</f>
        <v>20.393218129999998</v>
      </c>
      <c r="O238" s="86">
        <v>618.97346066</v>
      </c>
      <c r="P238" s="86">
        <v>801.37046831999999</v>
      </c>
      <c r="Q238" s="86">
        <v>984.81648918368455</v>
      </c>
      <c r="R238" s="86">
        <v>7290.5355456758607</v>
      </c>
      <c r="S238" s="86">
        <v>2.0852380500000001</v>
      </c>
      <c r="T238" s="86">
        <v>2.0852380500000001</v>
      </c>
      <c r="U238" s="86">
        <f t="shared" si="25"/>
        <v>2367.3091235636848</v>
      </c>
      <c r="V238" s="87">
        <f t="shared" si="25"/>
        <v>8526.067570175861</v>
      </c>
    </row>
    <row r="239" spans="1:22" s="39" customFormat="1" x14ac:dyDescent="0.25">
      <c r="A239" s="13" t="s">
        <v>690</v>
      </c>
      <c r="B239" s="21" t="s">
        <v>344</v>
      </c>
      <c r="C239" s="15" t="s">
        <v>17</v>
      </c>
      <c r="D239" s="16">
        <v>0</v>
      </c>
      <c r="E239" s="86">
        <v>0</v>
      </c>
      <c r="F239" s="86">
        <v>0</v>
      </c>
      <c r="G239" s="86">
        <v>0</v>
      </c>
      <c r="H239" s="86">
        <v>0</v>
      </c>
      <c r="I239" s="86">
        <v>0</v>
      </c>
      <c r="J239" s="86">
        <v>0</v>
      </c>
      <c r="K239" s="86">
        <v>0</v>
      </c>
      <c r="L239" s="86">
        <v>0</v>
      </c>
      <c r="M239" s="86">
        <v>0</v>
      </c>
      <c r="N239" s="86">
        <v>0</v>
      </c>
      <c r="O239" s="86">
        <v>0</v>
      </c>
      <c r="P239" s="86">
        <v>0</v>
      </c>
      <c r="Q239" s="86">
        <v>0</v>
      </c>
      <c r="R239" s="86">
        <v>0</v>
      </c>
      <c r="S239" s="86">
        <v>0</v>
      </c>
      <c r="T239" s="86">
        <v>0</v>
      </c>
      <c r="U239" s="86">
        <f t="shared" si="25"/>
        <v>0</v>
      </c>
      <c r="V239" s="87">
        <f t="shared" si="25"/>
        <v>0</v>
      </c>
    </row>
    <row r="240" spans="1:22" s="39" customFormat="1" x14ac:dyDescent="0.25">
      <c r="A240" s="13" t="s">
        <v>362</v>
      </c>
      <c r="B240" s="20" t="s">
        <v>220</v>
      </c>
      <c r="C240" s="15" t="s">
        <v>17</v>
      </c>
      <c r="D240" s="16">
        <v>0</v>
      </c>
      <c r="E240" s="86">
        <v>0</v>
      </c>
      <c r="F240" s="86">
        <v>0</v>
      </c>
      <c r="G240" s="86">
        <v>0</v>
      </c>
      <c r="H240" s="86">
        <v>0</v>
      </c>
      <c r="I240" s="86">
        <v>0</v>
      </c>
      <c r="J240" s="86">
        <v>0</v>
      </c>
      <c r="K240" s="86">
        <v>0</v>
      </c>
      <c r="L240" s="86">
        <v>0</v>
      </c>
      <c r="M240" s="86">
        <v>0</v>
      </c>
      <c r="N240" s="86">
        <v>0</v>
      </c>
      <c r="O240" s="86">
        <v>0</v>
      </c>
      <c r="P240" s="86">
        <v>0</v>
      </c>
      <c r="Q240" s="86">
        <v>0</v>
      </c>
      <c r="R240" s="86">
        <v>0</v>
      </c>
      <c r="S240" s="86">
        <v>0</v>
      </c>
      <c r="T240" s="86">
        <v>0</v>
      </c>
      <c r="U240" s="86">
        <f t="shared" si="25"/>
        <v>0</v>
      </c>
      <c r="V240" s="87">
        <f t="shared" si="25"/>
        <v>0</v>
      </c>
    </row>
    <row r="241" spans="1:22" s="39" customFormat="1" x14ac:dyDescent="0.25">
      <c r="A241" s="13" t="s">
        <v>363</v>
      </c>
      <c r="B241" s="20" t="s">
        <v>364</v>
      </c>
      <c r="C241" s="15" t="s">
        <v>17</v>
      </c>
      <c r="D241" s="16">
        <f>D235-D236-D240</f>
        <v>0</v>
      </c>
      <c r="E241" s="86">
        <f>E235-E236-E240</f>
        <v>0</v>
      </c>
      <c r="F241" s="86">
        <f>F235-F236-F240</f>
        <v>189.16970000000001</v>
      </c>
      <c r="G241" s="86">
        <f>G235-G236-G240</f>
        <v>25.370708063013808</v>
      </c>
      <c r="H241" s="86">
        <f>H235-H236-H240</f>
        <v>146.191</v>
      </c>
      <c r="I241" s="86">
        <v>0</v>
      </c>
      <c r="J241" s="86">
        <f t="shared" ref="J241:V241" si="26">J235-J236-J240</f>
        <v>49449.504692750001</v>
      </c>
      <c r="K241" s="86">
        <v>2000</v>
      </c>
      <c r="L241" s="86">
        <f>L235-L236-L240</f>
        <v>3784</v>
      </c>
      <c r="M241" s="86">
        <v>0</v>
      </c>
      <c r="N241" s="86">
        <f>N235-N236-N240</f>
        <v>0</v>
      </c>
      <c r="O241" s="86">
        <v>1087.5</v>
      </c>
      <c r="P241" s="86">
        <f>P235-P236-P240</f>
        <v>0</v>
      </c>
      <c r="Q241" s="86">
        <v>0</v>
      </c>
      <c r="R241" s="86">
        <f t="shared" si="26"/>
        <v>0</v>
      </c>
      <c r="S241" s="86">
        <v>0</v>
      </c>
      <c r="T241" s="86">
        <f t="shared" si="26"/>
        <v>0</v>
      </c>
      <c r="U241" s="86">
        <f t="shared" si="26"/>
        <v>3112.8707080630138</v>
      </c>
      <c r="V241" s="87">
        <f t="shared" si="26"/>
        <v>53379.695692749992</v>
      </c>
    </row>
    <row r="242" spans="1:22" s="39" customFormat="1" ht="31.5" x14ac:dyDescent="0.25">
      <c r="A242" s="13" t="s">
        <v>365</v>
      </c>
      <c r="B242" s="36" t="s">
        <v>366</v>
      </c>
      <c r="C242" s="15" t="s">
        <v>17</v>
      </c>
      <c r="D242" s="16">
        <f>D167-D185</f>
        <v>18.743446679999977</v>
      </c>
      <c r="E242" s="86">
        <f>E167-E185</f>
        <v>576.11969999999974</v>
      </c>
      <c r="F242" s="86">
        <f>F167-F185</f>
        <v>509.7526127999995</v>
      </c>
      <c r="G242" s="86">
        <f>G167-G185</f>
        <v>-308.08750926535777</v>
      </c>
      <c r="H242" s="86">
        <f>H167-H185</f>
        <v>337.74937434299954</v>
      </c>
      <c r="I242" s="86">
        <v>-209.50255755166108</v>
      </c>
      <c r="J242" s="86">
        <f>J167-J185</f>
        <v>-250.83441131105428</v>
      </c>
      <c r="K242" s="86">
        <v>116.59052780941056</v>
      </c>
      <c r="L242" s="86">
        <f>L167-L185</f>
        <v>-13.642989699999816</v>
      </c>
      <c r="M242" s="86">
        <v>165.3679804400017</v>
      </c>
      <c r="N242" s="86">
        <f>N167-N185</f>
        <v>165.3679804400017</v>
      </c>
      <c r="O242" s="86">
        <v>-4244.2445144143549</v>
      </c>
      <c r="P242" s="86">
        <f>P167-P185</f>
        <v>-1715.9752051659998</v>
      </c>
      <c r="Q242" s="86">
        <v>-950.80084889571481</v>
      </c>
      <c r="R242" s="86">
        <f>R167-R185</f>
        <v>-2547.2113422922566</v>
      </c>
      <c r="S242" s="86">
        <v>535.21129351649324</v>
      </c>
      <c r="T242" s="86">
        <f>T167-T185</f>
        <v>-1990.3289476837417</v>
      </c>
      <c r="U242" s="86">
        <f>G242+I242+K242+M242+O242+Q242+S242</f>
        <v>-4895.465628361183</v>
      </c>
      <c r="V242" s="87">
        <f t="shared" si="25"/>
        <v>-6014.875541370051</v>
      </c>
    </row>
    <row r="243" spans="1:22" s="39" customFormat="1" ht="31.5" x14ac:dyDescent="0.25">
      <c r="A243" s="13" t="s">
        <v>367</v>
      </c>
      <c r="B243" s="36" t="s">
        <v>368</v>
      </c>
      <c r="C243" s="15" t="s">
        <v>17</v>
      </c>
      <c r="D243" s="16">
        <f>D203-D210</f>
        <v>-350.04314668000001</v>
      </c>
      <c r="E243" s="86">
        <f>E203-E210</f>
        <v>-534.77102737714006</v>
      </c>
      <c r="F243" s="86">
        <f>F203-F210</f>
        <v>-211.2799620415</v>
      </c>
      <c r="G243" s="86">
        <f>G203-G210</f>
        <v>-71.317722959999998</v>
      </c>
      <c r="H243" s="86">
        <f>H203-H210</f>
        <v>-178.62022538299993</v>
      </c>
      <c r="I243" s="86">
        <v>-1671.4756311643901</v>
      </c>
      <c r="J243" s="86">
        <f>J203-J210</f>
        <v>-1355.9152886889453</v>
      </c>
      <c r="K243" s="86">
        <v>-1904.304770314488</v>
      </c>
      <c r="L243" s="86">
        <f>L203-L210</f>
        <v>-852.29004194999993</v>
      </c>
      <c r="M243" s="86">
        <v>-1830.8415186531997</v>
      </c>
      <c r="N243" s="86">
        <f>N203-N210</f>
        <v>-1830.8415186531997</v>
      </c>
      <c r="O243" s="86">
        <v>-1660.112945141565</v>
      </c>
      <c r="P243" s="86">
        <f>P203-P210</f>
        <v>-1489.7311922299998</v>
      </c>
      <c r="Q243" s="86">
        <v>-1518.0272937179268</v>
      </c>
      <c r="R243" s="86">
        <f>R203-R210</f>
        <v>-7838.563000847731</v>
      </c>
      <c r="S243" s="86">
        <v>-211.62447893966342</v>
      </c>
      <c r="T243" s="86">
        <f>T203-T210</f>
        <v>-2423.5724526510389</v>
      </c>
      <c r="U243" s="86">
        <f t="shared" si="25"/>
        <v>-8867.7043608912336</v>
      </c>
      <c r="V243" s="87">
        <f t="shared" si="25"/>
        <v>-15969.533720403913</v>
      </c>
    </row>
    <row r="244" spans="1:22" s="39" customFormat="1" x14ac:dyDescent="0.25">
      <c r="A244" s="13" t="s">
        <v>369</v>
      </c>
      <c r="B244" s="20" t="s">
        <v>370</v>
      </c>
      <c r="C244" s="15" t="s">
        <v>17</v>
      </c>
      <c r="D244" s="16">
        <v>0</v>
      </c>
      <c r="E244" s="86">
        <v>0</v>
      </c>
      <c r="F244" s="86">
        <v>0</v>
      </c>
      <c r="G244" s="86">
        <v>0</v>
      </c>
      <c r="H244" s="86">
        <v>0</v>
      </c>
      <c r="I244" s="86">
        <v>0</v>
      </c>
      <c r="J244" s="86">
        <v>0</v>
      </c>
      <c r="K244" s="86">
        <v>0</v>
      </c>
      <c r="L244" s="86">
        <f>L243-L245</f>
        <v>-852.29004194999993</v>
      </c>
      <c r="M244" s="86">
        <v>-1830.8415186531997</v>
      </c>
      <c r="N244" s="86">
        <f>N243-N245</f>
        <v>-1830.8415186531997</v>
      </c>
      <c r="O244" s="86">
        <v>-1660.112945141565</v>
      </c>
      <c r="P244" s="86">
        <f>P243-P245</f>
        <v>-1489.7311922299998</v>
      </c>
      <c r="Q244" s="86">
        <f>Q243-Q245</f>
        <v>-1518.0272937179268</v>
      </c>
      <c r="R244" s="86">
        <f>R243-R245</f>
        <v>-7838.563000847731</v>
      </c>
      <c r="S244" s="86">
        <v>-211.62447893966342</v>
      </c>
      <c r="T244" s="86">
        <f>T243-T245</f>
        <v>-2423.5724526510389</v>
      </c>
      <c r="U244" s="86">
        <f t="shared" si="25"/>
        <v>-5220.606236452355</v>
      </c>
      <c r="V244" s="87">
        <f t="shared" si="25"/>
        <v>-14434.998206331969</v>
      </c>
    </row>
    <row r="245" spans="1:22" s="39" customFormat="1" x14ac:dyDescent="0.25">
      <c r="A245" s="13" t="s">
        <v>371</v>
      </c>
      <c r="B245" s="20" t="s">
        <v>372</v>
      </c>
      <c r="C245" s="15" t="s">
        <v>17</v>
      </c>
      <c r="D245" s="16">
        <f>D243-D244</f>
        <v>-350.04314668000001</v>
      </c>
      <c r="E245" s="86">
        <f>E243-E244</f>
        <v>-534.77102737714006</v>
      </c>
      <c r="F245" s="86">
        <f>F243-F244</f>
        <v>-211.2799620415</v>
      </c>
      <c r="G245" s="86">
        <f>G243-G244</f>
        <v>-71.317722959999998</v>
      </c>
      <c r="H245" s="86">
        <f>H243-H244</f>
        <v>-178.62022538299993</v>
      </c>
      <c r="I245" s="86">
        <v>-1671.4756311643901</v>
      </c>
      <c r="J245" s="86">
        <f>J243-J244</f>
        <v>-1355.9152886889453</v>
      </c>
      <c r="K245" s="86">
        <v>-1904.304770314488</v>
      </c>
      <c r="L245" s="86">
        <f>L209-L219</f>
        <v>0</v>
      </c>
      <c r="M245" s="86">
        <v>0</v>
      </c>
      <c r="N245" s="86">
        <f>N209-N219</f>
        <v>0</v>
      </c>
      <c r="O245" s="86">
        <v>0</v>
      </c>
      <c r="P245" s="86">
        <f>P209-P219</f>
        <v>0</v>
      </c>
      <c r="Q245" s="86">
        <v>0</v>
      </c>
      <c r="R245" s="86">
        <f>R209-R219</f>
        <v>0</v>
      </c>
      <c r="S245" s="86">
        <v>0</v>
      </c>
      <c r="T245" s="86">
        <f>T209-T219</f>
        <v>0</v>
      </c>
      <c r="U245" s="86">
        <f t="shared" si="25"/>
        <v>-3647.0981244388781</v>
      </c>
      <c r="V245" s="87">
        <f t="shared" si="25"/>
        <v>-1534.5355140719453</v>
      </c>
    </row>
    <row r="246" spans="1:22" s="39" customFormat="1" ht="31.5" x14ac:dyDescent="0.25">
      <c r="A246" s="13" t="s">
        <v>373</v>
      </c>
      <c r="B246" s="36" t="s">
        <v>374</v>
      </c>
      <c r="C246" s="15" t="s">
        <v>17</v>
      </c>
      <c r="D246" s="16">
        <f>D222-D235</f>
        <v>338.37571754000004</v>
      </c>
      <c r="E246" s="86">
        <f>E222-E235</f>
        <v>36.664999999999992</v>
      </c>
      <c r="F246" s="86">
        <f>F222-F235</f>
        <v>-30.667400000000015</v>
      </c>
      <c r="G246" s="86">
        <f>G222-G235</f>
        <v>1352.6497919369863</v>
      </c>
      <c r="H246" s="86">
        <f>H222-H235</f>
        <v>110.47499999999999</v>
      </c>
      <c r="I246" s="86">
        <v>1940.6513131843903</v>
      </c>
      <c r="J246" s="86">
        <f>J222-J235</f>
        <v>1283.6163000000015</v>
      </c>
      <c r="K246" s="86">
        <v>1980.6821438217389</v>
      </c>
      <c r="L246" s="86">
        <f>L222-L235</f>
        <v>1261.5797000000002</v>
      </c>
      <c r="M246" s="86">
        <v>1656.7473379000003</v>
      </c>
      <c r="N246" s="86">
        <f>N222-N235</f>
        <v>1656.7473379000003</v>
      </c>
      <c r="O246" s="86">
        <v>5912.3372315874094</v>
      </c>
      <c r="P246" s="86">
        <f>P222-P235</f>
        <v>2991.6301128399996</v>
      </c>
      <c r="Q246" s="86">
        <v>2356.2911205547462</v>
      </c>
      <c r="R246" s="86">
        <f>R222-R235</f>
        <v>10821.840814101637</v>
      </c>
      <c r="S246" s="86">
        <v>553.38495582891244</v>
      </c>
      <c r="T246" s="86">
        <f>T222-T235</f>
        <v>5007.2889469843412</v>
      </c>
      <c r="U246" s="86">
        <f t="shared" si="25"/>
        <v>15752.743894814184</v>
      </c>
      <c r="V246" s="87">
        <f t="shared" si="25"/>
        <v>23133.17821182598</v>
      </c>
    </row>
    <row r="247" spans="1:22" s="39" customFormat="1" x14ac:dyDescent="0.25">
      <c r="A247" s="13" t="s">
        <v>375</v>
      </c>
      <c r="B247" s="20" t="s">
        <v>376</v>
      </c>
      <c r="C247" s="15" t="s">
        <v>17</v>
      </c>
      <c r="D247" s="16">
        <f>D232-D236</f>
        <v>338.37571754000004</v>
      </c>
      <c r="E247" s="86">
        <f>E232-E236</f>
        <v>36.664999999999992</v>
      </c>
      <c r="F247" s="86">
        <f>F232-F236</f>
        <v>0</v>
      </c>
      <c r="G247" s="86">
        <f>G232-G236</f>
        <v>0</v>
      </c>
      <c r="H247" s="86">
        <f>H232-H236</f>
        <v>74.72760000000001</v>
      </c>
      <c r="I247" s="86">
        <v>-449.76826858000004</v>
      </c>
      <c r="J247" s="86">
        <f>J232-J236</f>
        <v>-74.72760000000001</v>
      </c>
      <c r="K247" s="86">
        <v>507.95787880357307</v>
      </c>
      <c r="L247" s="86">
        <f>L224-L236</f>
        <v>127.16070000000002</v>
      </c>
      <c r="M247" s="86">
        <v>319.25425788000007</v>
      </c>
      <c r="N247" s="86">
        <f>N232-N236</f>
        <v>319.25425788000007</v>
      </c>
      <c r="O247" s="86">
        <v>3964.1679931614435</v>
      </c>
      <c r="P247" s="86">
        <f>P232-P236</f>
        <v>1441.4035308800003</v>
      </c>
      <c r="Q247" s="86">
        <v>-2375.0776555110097</v>
      </c>
      <c r="R247" s="86">
        <f>R232-R236</f>
        <v>-2260.7739991999988</v>
      </c>
      <c r="S247" s="86">
        <v>-2.0852380500000001</v>
      </c>
      <c r="T247" s="86">
        <f>T232-T236</f>
        <v>-2.0852380500000001</v>
      </c>
      <c r="U247" s="86">
        <f t="shared" si="25"/>
        <v>1964.4489677040074</v>
      </c>
      <c r="V247" s="87">
        <f t="shared" si="25"/>
        <v>-375.04074848999829</v>
      </c>
    </row>
    <row r="248" spans="1:22" s="39" customFormat="1" x14ac:dyDescent="0.25">
      <c r="A248" s="13" t="s">
        <v>377</v>
      </c>
      <c r="B248" s="20" t="s">
        <v>378</v>
      </c>
      <c r="C248" s="15" t="s">
        <v>17</v>
      </c>
      <c r="D248" s="16">
        <f>D246-D247</f>
        <v>0</v>
      </c>
      <c r="E248" s="86">
        <f>E246-E247</f>
        <v>0</v>
      </c>
      <c r="F248" s="86">
        <f>F246-F247</f>
        <v>-30.667400000000015</v>
      </c>
      <c r="G248" s="86">
        <f>G246-G247</f>
        <v>1352.6497919369863</v>
      </c>
      <c r="H248" s="86">
        <f>H246-H247</f>
        <v>35.747399999999985</v>
      </c>
      <c r="I248" s="86">
        <v>2390.4195817643904</v>
      </c>
      <c r="J248" s="86">
        <f t="shared" ref="J248:T248" si="27">J246-J247</f>
        <v>1358.3439000000014</v>
      </c>
      <c r="K248" s="86">
        <v>1472.7242650181659</v>
      </c>
      <c r="L248" s="86">
        <f>L246-L247</f>
        <v>1134.4190000000003</v>
      </c>
      <c r="M248" s="86">
        <v>1337.4930800200002</v>
      </c>
      <c r="N248" s="86">
        <f>N246-N247</f>
        <v>1337.4930800200002</v>
      </c>
      <c r="O248" s="86">
        <v>1948.1692384259659</v>
      </c>
      <c r="P248" s="86">
        <f>P246-P247</f>
        <v>1550.2265819599993</v>
      </c>
      <c r="Q248" s="86">
        <v>4731.3687760657558</v>
      </c>
      <c r="R248" s="86">
        <f t="shared" si="27"/>
        <v>13082.614813301636</v>
      </c>
      <c r="S248" s="86">
        <v>555.47019387891248</v>
      </c>
      <c r="T248" s="86">
        <f t="shared" si="27"/>
        <v>5009.3741850343413</v>
      </c>
      <c r="U248" s="86">
        <f t="shared" si="25"/>
        <v>13788.294927110177</v>
      </c>
      <c r="V248" s="87">
        <f t="shared" si="25"/>
        <v>23508.218960315979</v>
      </c>
    </row>
    <row r="249" spans="1:22" s="39" customFormat="1" x14ac:dyDescent="0.25">
      <c r="A249" s="13" t="s">
        <v>379</v>
      </c>
      <c r="B249" s="36" t="s">
        <v>380</v>
      </c>
      <c r="C249" s="15" t="s">
        <v>17</v>
      </c>
      <c r="D249" s="16">
        <v>0</v>
      </c>
      <c r="E249" s="86">
        <v>-18.588672622860408</v>
      </c>
      <c r="F249" s="86">
        <v>-94.914379354499999</v>
      </c>
      <c r="G249" s="86">
        <v>0</v>
      </c>
      <c r="H249" s="86">
        <v>79.871900000000011</v>
      </c>
      <c r="I249" s="86">
        <v>0</v>
      </c>
      <c r="J249" s="86">
        <v>-146.03472010999957</v>
      </c>
      <c r="K249" s="86">
        <v>0</v>
      </c>
      <c r="L249" s="86">
        <v>-407.99586834999639</v>
      </c>
      <c r="M249" s="86">
        <v>58.862863779999827</v>
      </c>
      <c r="N249" s="86">
        <v>58.862863779999827</v>
      </c>
      <c r="O249" s="86">
        <v>0</v>
      </c>
      <c r="P249" s="86">
        <v>204.82100977000002</v>
      </c>
      <c r="Q249" s="86">
        <v>0</v>
      </c>
      <c r="R249" s="86">
        <v>0</v>
      </c>
      <c r="S249" s="86">
        <v>0</v>
      </c>
      <c r="T249" s="86">
        <v>0</v>
      </c>
      <c r="U249" s="86">
        <f t="shared" si="25"/>
        <v>58.862863779999827</v>
      </c>
      <c r="V249" s="87">
        <f t="shared" si="25"/>
        <v>-210.47481490999607</v>
      </c>
    </row>
    <row r="250" spans="1:22" s="39" customFormat="1" ht="31.5" x14ac:dyDescent="0.25">
      <c r="A250" s="13" t="s">
        <v>381</v>
      </c>
      <c r="B250" s="36" t="s">
        <v>382</v>
      </c>
      <c r="C250" s="15" t="s">
        <v>17</v>
      </c>
      <c r="D250" s="16">
        <f>D242+D243+D246+D249</f>
        <v>7.0760175400000094</v>
      </c>
      <c r="E250" s="86">
        <f>E242+E243+E246+E249</f>
        <v>59.424999999999265</v>
      </c>
      <c r="F250" s="86">
        <f>F242+F243+F246+F249</f>
        <v>172.89087140399948</v>
      </c>
      <c r="G250" s="86">
        <f>G242+G243+G246+G249</f>
        <v>973.24455971162854</v>
      </c>
      <c r="H250" s="86">
        <f>H242+H243+H246+H249</f>
        <v>349.47604895999962</v>
      </c>
      <c r="I250" s="86">
        <v>59.673124468339211</v>
      </c>
      <c r="J250" s="86">
        <f t="shared" ref="J250:T250" si="28">J242+J243+J246+J249</f>
        <v>-469.16812010999769</v>
      </c>
      <c r="K250" s="86">
        <v>192.96790131666148</v>
      </c>
      <c r="L250" s="86">
        <f>L242+L243+L246+L249</f>
        <v>-12.349199999995903</v>
      </c>
      <c r="M250" s="86">
        <v>50.136663466802077</v>
      </c>
      <c r="N250" s="86">
        <f>N242+N243+N246+N249</f>
        <v>50.136663466802077</v>
      </c>
      <c r="O250" s="86">
        <v>7.9797720314891194</v>
      </c>
      <c r="P250" s="86">
        <f>P242+P243+P246+P249</f>
        <v>-9.2552747859997737</v>
      </c>
      <c r="Q250" s="86">
        <v>-112.53702205889567</v>
      </c>
      <c r="R250" s="86">
        <f t="shared" si="28"/>
        <v>436.06647096165034</v>
      </c>
      <c r="S250" s="86">
        <v>876.97177040574229</v>
      </c>
      <c r="T250" s="86">
        <f t="shared" si="28"/>
        <v>593.38754664956105</v>
      </c>
      <c r="U250" s="86">
        <f t="shared" si="25"/>
        <v>2048.4367693417671</v>
      </c>
      <c r="V250" s="87">
        <f t="shared" si="25"/>
        <v>938.29413514201974</v>
      </c>
    </row>
    <row r="251" spans="1:22" s="39" customFormat="1" x14ac:dyDescent="0.25">
      <c r="A251" s="13" t="s">
        <v>383</v>
      </c>
      <c r="B251" s="36" t="s">
        <v>384</v>
      </c>
      <c r="C251" s="15" t="s">
        <v>17</v>
      </c>
      <c r="D251" s="16">
        <v>4.5999999999999999E-2</v>
      </c>
      <c r="E251" s="86">
        <f>D252</f>
        <v>7.1220175400000096</v>
      </c>
      <c r="F251" s="86">
        <f>E252</f>
        <v>66.547017539999274</v>
      </c>
      <c r="G251" s="86">
        <f>F252</f>
        <v>239.43788894399876</v>
      </c>
      <c r="H251" s="86">
        <f>F252</f>
        <v>239.43788894399876</v>
      </c>
      <c r="I251" s="86">
        <v>588.91393790399843</v>
      </c>
      <c r="J251" s="86">
        <f>H252</f>
        <v>588.91393790399843</v>
      </c>
      <c r="K251" s="86">
        <v>119.74581779400074</v>
      </c>
      <c r="L251" s="86">
        <v>119.74579999999629</v>
      </c>
      <c r="M251" s="86">
        <v>107.39660000000039</v>
      </c>
      <c r="N251" s="86">
        <f t="shared" ref="N251:P251" si="29">L252</f>
        <v>107.39660000000039</v>
      </c>
      <c r="O251" s="86">
        <v>157.53326346680245</v>
      </c>
      <c r="P251" s="86">
        <f t="shared" si="29"/>
        <v>157.53326346680245</v>
      </c>
      <c r="Q251" s="86">
        <v>165.51303549829157</v>
      </c>
      <c r="R251" s="86">
        <f>P252</f>
        <v>148.27798868080268</v>
      </c>
      <c r="S251" s="86">
        <v>52.976013439395899</v>
      </c>
      <c r="T251" s="86">
        <f>R252</f>
        <v>584.34445964245299</v>
      </c>
      <c r="U251" s="86">
        <f t="shared" si="25"/>
        <v>1431.5165570464885</v>
      </c>
      <c r="V251" s="87">
        <f t="shared" si="25"/>
        <v>1945.6499386380524</v>
      </c>
    </row>
    <row r="252" spans="1:22" s="39" customFormat="1" ht="16.5" thickBot="1" x14ac:dyDescent="0.3">
      <c r="A252" s="25" t="s">
        <v>385</v>
      </c>
      <c r="B252" s="41" t="s">
        <v>386</v>
      </c>
      <c r="C252" s="27" t="s">
        <v>17</v>
      </c>
      <c r="D252" s="28">
        <f>D251+D250</f>
        <v>7.1220175400000096</v>
      </c>
      <c r="E252" s="91">
        <f>E251+E250</f>
        <v>66.547017539999274</v>
      </c>
      <c r="F252" s="91">
        <f>F251+F250</f>
        <v>239.43788894399876</v>
      </c>
      <c r="G252" s="91">
        <f>G251+G250</f>
        <v>1212.6824486556272</v>
      </c>
      <c r="H252" s="91">
        <f>H251+H250</f>
        <v>588.91393790399843</v>
      </c>
      <c r="I252" s="91">
        <v>648.58706237233764</v>
      </c>
      <c r="J252" s="91">
        <f>J251+J250</f>
        <v>119.74581779400074</v>
      </c>
      <c r="K252" s="91">
        <v>312.71371911066223</v>
      </c>
      <c r="L252" s="91">
        <f>L251+L250</f>
        <v>107.39660000000039</v>
      </c>
      <c r="M252" s="91">
        <v>157.53326346680245</v>
      </c>
      <c r="N252" s="91">
        <f>N251+N250</f>
        <v>157.53326346680245</v>
      </c>
      <c r="O252" s="91">
        <v>165.51303549829157</v>
      </c>
      <c r="P252" s="91">
        <f t="shared" ref="P252:T252" si="30">P251+P250</f>
        <v>148.27798868080268</v>
      </c>
      <c r="Q252" s="91">
        <v>52.976013439395899</v>
      </c>
      <c r="R252" s="91">
        <f>R251+R250</f>
        <v>584.34445964245299</v>
      </c>
      <c r="S252" s="91">
        <v>929.94778384513825</v>
      </c>
      <c r="T252" s="91">
        <f t="shared" si="30"/>
        <v>1177.7320062920139</v>
      </c>
      <c r="U252" s="91">
        <f t="shared" si="25"/>
        <v>3479.9533263882558</v>
      </c>
      <c r="V252" s="92">
        <f t="shared" si="25"/>
        <v>2883.9440737800714</v>
      </c>
    </row>
    <row r="253" spans="1:22" s="39" customFormat="1" x14ac:dyDescent="0.25">
      <c r="A253" s="7" t="s">
        <v>387</v>
      </c>
      <c r="B253" s="8" t="s">
        <v>108</v>
      </c>
      <c r="C253" s="9" t="s">
        <v>224</v>
      </c>
      <c r="D253" s="10"/>
      <c r="E253" s="89"/>
      <c r="F253" s="89"/>
      <c r="G253" s="89"/>
      <c r="H253" s="89"/>
      <c r="I253" s="89">
        <v>0</v>
      </c>
      <c r="J253" s="89"/>
      <c r="K253" s="89">
        <v>0</v>
      </c>
      <c r="L253" s="89" t="s">
        <v>224</v>
      </c>
      <c r="M253" s="89">
        <v>0</v>
      </c>
      <c r="N253" s="89"/>
      <c r="O253" s="89">
        <v>0</v>
      </c>
      <c r="P253" s="89"/>
      <c r="Q253" s="89">
        <v>0</v>
      </c>
      <c r="R253" s="89"/>
      <c r="S253" s="89">
        <v>0</v>
      </c>
      <c r="T253" s="89"/>
      <c r="U253" s="89"/>
      <c r="V253" s="90"/>
    </row>
    <row r="254" spans="1:22" s="39" customFormat="1" x14ac:dyDescent="0.25">
      <c r="A254" s="13" t="s">
        <v>388</v>
      </c>
      <c r="B254" s="20" t="s">
        <v>389</v>
      </c>
      <c r="C254" s="15" t="s">
        <v>17</v>
      </c>
      <c r="D254" s="16">
        <v>541.97699999999998</v>
      </c>
      <c r="E254" s="86">
        <v>544.35084999999992</v>
      </c>
      <c r="F254" s="86">
        <v>746.68511604000003</v>
      </c>
      <c r="G254" s="86">
        <v>1104.5857727999469</v>
      </c>
      <c r="H254" s="86">
        <v>1580.8287351390002</v>
      </c>
      <c r="I254" s="86">
        <v>2951.4082487046771</v>
      </c>
      <c r="J254" s="86">
        <v>2938.0580935749999</v>
      </c>
      <c r="K254" s="86">
        <v>4003.4987721634261</v>
      </c>
      <c r="L254" s="86">
        <v>4055.0629795400005</v>
      </c>
      <c r="M254" s="86">
        <v>4923.6084734499991</v>
      </c>
      <c r="N254" s="86">
        <v>4923.6084734499991</v>
      </c>
      <c r="O254" s="86">
        <v>6402.8597862381239</v>
      </c>
      <c r="P254" s="86">
        <v>5632.8345272209999</v>
      </c>
      <c r="Q254" s="86">
        <v>6822.7170505246486</v>
      </c>
      <c r="R254" s="86">
        <v>6182.7975772482096</v>
      </c>
      <c r="S254" s="86">
        <v>6822.9380617314819</v>
      </c>
      <c r="T254" s="86">
        <v>6791.2423737917561</v>
      </c>
      <c r="U254" s="86">
        <f>S254</f>
        <v>6822.9380617314819</v>
      </c>
      <c r="V254" s="87">
        <f>T254</f>
        <v>6791.2423737917561</v>
      </c>
    </row>
    <row r="255" spans="1:22" s="39" customFormat="1" ht="31.5" outlineLevel="1" x14ac:dyDescent="0.25">
      <c r="A255" s="13" t="s">
        <v>390</v>
      </c>
      <c r="B255" s="21" t="s">
        <v>391</v>
      </c>
      <c r="C255" s="15" t="s">
        <v>17</v>
      </c>
      <c r="D255" s="16" t="s">
        <v>224</v>
      </c>
      <c r="E255" s="86" t="s">
        <v>224</v>
      </c>
      <c r="F255" s="86" t="s">
        <v>224</v>
      </c>
      <c r="G255" s="86" t="s">
        <v>224</v>
      </c>
      <c r="H255" s="86" t="s">
        <v>224</v>
      </c>
      <c r="I255" s="86" t="s">
        <v>224</v>
      </c>
      <c r="J255" s="86" t="s">
        <v>224</v>
      </c>
      <c r="K255" s="86" t="s">
        <v>224</v>
      </c>
      <c r="L255" s="86" t="s">
        <v>224</v>
      </c>
      <c r="M255" s="86" t="s">
        <v>224</v>
      </c>
      <c r="N255" s="86" t="s">
        <v>224</v>
      </c>
      <c r="O255" s="86" t="s">
        <v>224</v>
      </c>
      <c r="P255" s="86" t="s">
        <v>224</v>
      </c>
      <c r="Q255" s="86" t="s">
        <v>224</v>
      </c>
      <c r="R255" s="86" t="s">
        <v>224</v>
      </c>
      <c r="S255" s="86" t="s">
        <v>224</v>
      </c>
      <c r="T255" s="86" t="s">
        <v>224</v>
      </c>
      <c r="U255" s="86" t="str">
        <f t="shared" ref="U255:U304" si="31">S255</f>
        <v>-</v>
      </c>
      <c r="V255" s="87" t="str">
        <f t="shared" ref="V255:V304" si="32">T255</f>
        <v>-</v>
      </c>
    </row>
    <row r="256" spans="1:22" s="39" customFormat="1" outlineLevel="1" x14ac:dyDescent="0.25">
      <c r="A256" s="13" t="s">
        <v>392</v>
      </c>
      <c r="B256" s="23" t="s">
        <v>393</v>
      </c>
      <c r="C256" s="15" t="s">
        <v>17</v>
      </c>
      <c r="D256" s="16" t="s">
        <v>224</v>
      </c>
      <c r="E256" s="86" t="s">
        <v>224</v>
      </c>
      <c r="F256" s="86" t="s">
        <v>224</v>
      </c>
      <c r="G256" s="86" t="s">
        <v>224</v>
      </c>
      <c r="H256" s="86" t="s">
        <v>224</v>
      </c>
      <c r="I256" s="86" t="s">
        <v>224</v>
      </c>
      <c r="J256" s="86" t="s">
        <v>224</v>
      </c>
      <c r="K256" s="86" t="s">
        <v>224</v>
      </c>
      <c r="L256" s="86" t="s">
        <v>224</v>
      </c>
      <c r="M256" s="86" t="s">
        <v>224</v>
      </c>
      <c r="N256" s="86" t="s">
        <v>224</v>
      </c>
      <c r="O256" s="86" t="s">
        <v>224</v>
      </c>
      <c r="P256" s="86" t="s">
        <v>224</v>
      </c>
      <c r="Q256" s="86" t="s">
        <v>224</v>
      </c>
      <c r="R256" s="86" t="s">
        <v>224</v>
      </c>
      <c r="S256" s="86" t="s">
        <v>224</v>
      </c>
      <c r="T256" s="86" t="s">
        <v>224</v>
      </c>
      <c r="U256" s="86" t="str">
        <f t="shared" si="31"/>
        <v>-</v>
      </c>
      <c r="V256" s="87" t="str">
        <f t="shared" si="32"/>
        <v>-</v>
      </c>
    </row>
    <row r="257" spans="1:22" s="39" customFormat="1" ht="31.5" outlineLevel="1" x14ac:dyDescent="0.25">
      <c r="A257" s="13" t="s">
        <v>394</v>
      </c>
      <c r="B257" s="23" t="s">
        <v>395</v>
      </c>
      <c r="C257" s="15" t="s">
        <v>17</v>
      </c>
      <c r="D257" s="16" t="s">
        <v>224</v>
      </c>
      <c r="E257" s="86" t="s">
        <v>224</v>
      </c>
      <c r="F257" s="86" t="s">
        <v>224</v>
      </c>
      <c r="G257" s="86" t="s">
        <v>224</v>
      </c>
      <c r="H257" s="86" t="s">
        <v>224</v>
      </c>
      <c r="I257" s="86" t="s">
        <v>224</v>
      </c>
      <c r="J257" s="86" t="s">
        <v>224</v>
      </c>
      <c r="K257" s="86" t="s">
        <v>224</v>
      </c>
      <c r="L257" s="86" t="s">
        <v>224</v>
      </c>
      <c r="M257" s="86" t="s">
        <v>224</v>
      </c>
      <c r="N257" s="86" t="s">
        <v>224</v>
      </c>
      <c r="O257" s="86" t="s">
        <v>224</v>
      </c>
      <c r="P257" s="86" t="s">
        <v>224</v>
      </c>
      <c r="Q257" s="86" t="s">
        <v>224</v>
      </c>
      <c r="R257" s="86" t="s">
        <v>224</v>
      </c>
      <c r="S257" s="86" t="s">
        <v>224</v>
      </c>
      <c r="T257" s="86" t="s">
        <v>224</v>
      </c>
      <c r="U257" s="86" t="str">
        <f t="shared" si="31"/>
        <v>-</v>
      </c>
      <c r="V257" s="87" t="str">
        <f t="shared" si="32"/>
        <v>-</v>
      </c>
    </row>
    <row r="258" spans="1:22" s="39" customFormat="1" outlineLevel="1" x14ac:dyDescent="0.25">
      <c r="A258" s="13" t="s">
        <v>396</v>
      </c>
      <c r="B258" s="24" t="s">
        <v>393</v>
      </c>
      <c r="C258" s="15" t="s">
        <v>17</v>
      </c>
      <c r="D258" s="16" t="s">
        <v>224</v>
      </c>
      <c r="E258" s="86" t="s">
        <v>224</v>
      </c>
      <c r="F258" s="86" t="s">
        <v>224</v>
      </c>
      <c r="G258" s="86" t="s">
        <v>224</v>
      </c>
      <c r="H258" s="86" t="s">
        <v>224</v>
      </c>
      <c r="I258" s="86" t="s">
        <v>224</v>
      </c>
      <c r="J258" s="86" t="s">
        <v>224</v>
      </c>
      <c r="K258" s="86" t="s">
        <v>224</v>
      </c>
      <c r="L258" s="86" t="s">
        <v>224</v>
      </c>
      <c r="M258" s="86" t="s">
        <v>224</v>
      </c>
      <c r="N258" s="86" t="s">
        <v>224</v>
      </c>
      <c r="O258" s="86" t="s">
        <v>224</v>
      </c>
      <c r="P258" s="86" t="s">
        <v>224</v>
      </c>
      <c r="Q258" s="86" t="s">
        <v>224</v>
      </c>
      <c r="R258" s="86" t="s">
        <v>224</v>
      </c>
      <c r="S258" s="86" t="s">
        <v>224</v>
      </c>
      <c r="T258" s="86" t="s">
        <v>224</v>
      </c>
      <c r="U258" s="86" t="str">
        <f t="shared" si="31"/>
        <v>-</v>
      </c>
      <c r="V258" s="87" t="str">
        <f t="shared" si="32"/>
        <v>-</v>
      </c>
    </row>
    <row r="259" spans="1:22" s="39" customFormat="1" ht="31.5" outlineLevel="1" x14ac:dyDescent="0.25">
      <c r="A259" s="13" t="s">
        <v>397</v>
      </c>
      <c r="B259" s="23" t="s">
        <v>23</v>
      </c>
      <c r="C259" s="15" t="s">
        <v>17</v>
      </c>
      <c r="D259" s="16" t="s">
        <v>224</v>
      </c>
      <c r="E259" s="86" t="s">
        <v>224</v>
      </c>
      <c r="F259" s="86" t="s">
        <v>224</v>
      </c>
      <c r="G259" s="86" t="s">
        <v>224</v>
      </c>
      <c r="H259" s="86" t="s">
        <v>224</v>
      </c>
      <c r="I259" s="86" t="s">
        <v>224</v>
      </c>
      <c r="J259" s="86" t="s">
        <v>224</v>
      </c>
      <c r="K259" s="86" t="s">
        <v>224</v>
      </c>
      <c r="L259" s="86" t="s">
        <v>224</v>
      </c>
      <c r="M259" s="86" t="s">
        <v>224</v>
      </c>
      <c r="N259" s="86" t="s">
        <v>224</v>
      </c>
      <c r="O259" s="86" t="s">
        <v>224</v>
      </c>
      <c r="P259" s="86" t="s">
        <v>224</v>
      </c>
      <c r="Q259" s="86" t="s">
        <v>224</v>
      </c>
      <c r="R259" s="86" t="s">
        <v>224</v>
      </c>
      <c r="S259" s="86" t="s">
        <v>224</v>
      </c>
      <c r="T259" s="86" t="s">
        <v>224</v>
      </c>
      <c r="U259" s="86" t="str">
        <f t="shared" si="31"/>
        <v>-</v>
      </c>
      <c r="V259" s="87" t="str">
        <f t="shared" si="32"/>
        <v>-</v>
      </c>
    </row>
    <row r="260" spans="1:22" s="39" customFormat="1" outlineLevel="1" x14ac:dyDescent="0.25">
      <c r="A260" s="13" t="s">
        <v>398</v>
      </c>
      <c r="B260" s="24" t="s">
        <v>393</v>
      </c>
      <c r="C260" s="15" t="s">
        <v>17</v>
      </c>
      <c r="D260" s="16" t="s">
        <v>224</v>
      </c>
      <c r="E260" s="86" t="s">
        <v>224</v>
      </c>
      <c r="F260" s="86" t="s">
        <v>224</v>
      </c>
      <c r="G260" s="86" t="s">
        <v>224</v>
      </c>
      <c r="H260" s="86" t="s">
        <v>224</v>
      </c>
      <c r="I260" s="86" t="s">
        <v>224</v>
      </c>
      <c r="J260" s="86" t="s">
        <v>224</v>
      </c>
      <c r="K260" s="86" t="s">
        <v>224</v>
      </c>
      <c r="L260" s="86" t="s">
        <v>224</v>
      </c>
      <c r="M260" s="86" t="s">
        <v>224</v>
      </c>
      <c r="N260" s="86" t="s">
        <v>224</v>
      </c>
      <c r="O260" s="86" t="s">
        <v>224</v>
      </c>
      <c r="P260" s="86" t="s">
        <v>224</v>
      </c>
      <c r="Q260" s="86" t="s">
        <v>224</v>
      </c>
      <c r="R260" s="86" t="s">
        <v>224</v>
      </c>
      <c r="S260" s="86" t="s">
        <v>224</v>
      </c>
      <c r="T260" s="86" t="s">
        <v>224</v>
      </c>
      <c r="U260" s="86" t="str">
        <f t="shared" si="31"/>
        <v>-</v>
      </c>
      <c r="V260" s="87" t="str">
        <f t="shared" si="32"/>
        <v>-</v>
      </c>
    </row>
    <row r="261" spans="1:22" s="39" customFormat="1" ht="31.5" outlineLevel="1" x14ac:dyDescent="0.25">
      <c r="A261" s="13" t="s">
        <v>399</v>
      </c>
      <c r="B261" s="23" t="s">
        <v>25</v>
      </c>
      <c r="C261" s="15" t="s">
        <v>17</v>
      </c>
      <c r="D261" s="16" t="s">
        <v>224</v>
      </c>
      <c r="E261" s="86" t="s">
        <v>224</v>
      </c>
      <c r="F261" s="86" t="s">
        <v>224</v>
      </c>
      <c r="G261" s="86" t="s">
        <v>224</v>
      </c>
      <c r="H261" s="86" t="s">
        <v>224</v>
      </c>
      <c r="I261" s="86" t="s">
        <v>224</v>
      </c>
      <c r="J261" s="86" t="s">
        <v>224</v>
      </c>
      <c r="K261" s="86" t="s">
        <v>224</v>
      </c>
      <c r="L261" s="86" t="s">
        <v>224</v>
      </c>
      <c r="M261" s="86" t="s">
        <v>224</v>
      </c>
      <c r="N261" s="86" t="s">
        <v>224</v>
      </c>
      <c r="O261" s="86" t="s">
        <v>224</v>
      </c>
      <c r="P261" s="86" t="s">
        <v>224</v>
      </c>
      <c r="Q261" s="86" t="s">
        <v>224</v>
      </c>
      <c r="R261" s="86" t="s">
        <v>224</v>
      </c>
      <c r="S261" s="86" t="s">
        <v>224</v>
      </c>
      <c r="T261" s="86" t="s">
        <v>224</v>
      </c>
      <c r="U261" s="86" t="str">
        <f t="shared" si="31"/>
        <v>-</v>
      </c>
      <c r="V261" s="87" t="str">
        <f t="shared" si="32"/>
        <v>-</v>
      </c>
    </row>
    <row r="262" spans="1:22" s="39" customFormat="1" ht="18.75" customHeight="1" outlineLevel="1" x14ac:dyDescent="0.25">
      <c r="A262" s="13" t="s">
        <v>400</v>
      </c>
      <c r="B262" s="24" t="s">
        <v>393</v>
      </c>
      <c r="C262" s="15" t="s">
        <v>17</v>
      </c>
      <c r="D262" s="16" t="s">
        <v>224</v>
      </c>
      <c r="E262" s="86" t="s">
        <v>224</v>
      </c>
      <c r="F262" s="86" t="s">
        <v>224</v>
      </c>
      <c r="G262" s="86" t="s">
        <v>224</v>
      </c>
      <c r="H262" s="86" t="s">
        <v>224</v>
      </c>
      <c r="I262" s="86" t="s">
        <v>224</v>
      </c>
      <c r="J262" s="86" t="s">
        <v>224</v>
      </c>
      <c r="K262" s="86" t="s">
        <v>224</v>
      </c>
      <c r="L262" s="86" t="s">
        <v>224</v>
      </c>
      <c r="M262" s="86" t="s">
        <v>224</v>
      </c>
      <c r="N262" s="86" t="s">
        <v>224</v>
      </c>
      <c r="O262" s="86" t="s">
        <v>224</v>
      </c>
      <c r="P262" s="86" t="s">
        <v>224</v>
      </c>
      <c r="Q262" s="86" t="s">
        <v>224</v>
      </c>
      <c r="R262" s="86" t="s">
        <v>224</v>
      </c>
      <c r="S262" s="86" t="s">
        <v>224</v>
      </c>
      <c r="T262" s="86" t="s">
        <v>224</v>
      </c>
      <c r="U262" s="86" t="str">
        <f t="shared" si="31"/>
        <v>-</v>
      </c>
      <c r="V262" s="87" t="str">
        <f t="shared" si="32"/>
        <v>-</v>
      </c>
    </row>
    <row r="263" spans="1:22" s="39" customFormat="1" ht="21.75" customHeight="1" outlineLevel="1" x14ac:dyDescent="0.25">
      <c r="A263" s="13" t="s">
        <v>401</v>
      </c>
      <c r="B263" s="21" t="s">
        <v>402</v>
      </c>
      <c r="C263" s="15" t="s">
        <v>17</v>
      </c>
      <c r="D263" s="16" t="s">
        <v>224</v>
      </c>
      <c r="E263" s="86" t="s">
        <v>224</v>
      </c>
      <c r="F263" s="86" t="s">
        <v>224</v>
      </c>
      <c r="G263" s="86" t="s">
        <v>224</v>
      </c>
      <c r="H263" s="86" t="s">
        <v>224</v>
      </c>
      <c r="I263" s="86" t="s">
        <v>224</v>
      </c>
      <c r="J263" s="86" t="s">
        <v>224</v>
      </c>
      <c r="K263" s="86" t="s">
        <v>224</v>
      </c>
      <c r="L263" s="86" t="s">
        <v>224</v>
      </c>
      <c r="M263" s="86" t="s">
        <v>224</v>
      </c>
      <c r="N263" s="86" t="s">
        <v>224</v>
      </c>
      <c r="O263" s="86" t="s">
        <v>224</v>
      </c>
      <c r="P263" s="86" t="s">
        <v>224</v>
      </c>
      <c r="Q263" s="86" t="s">
        <v>224</v>
      </c>
      <c r="R263" s="86" t="s">
        <v>224</v>
      </c>
      <c r="S263" s="86" t="s">
        <v>224</v>
      </c>
      <c r="T263" s="86" t="s">
        <v>224</v>
      </c>
      <c r="U263" s="86" t="str">
        <f t="shared" si="31"/>
        <v>-</v>
      </c>
      <c r="V263" s="87" t="str">
        <f t="shared" si="32"/>
        <v>-</v>
      </c>
    </row>
    <row r="264" spans="1:22" s="39" customFormat="1" ht="22.5" customHeight="1" outlineLevel="1" x14ac:dyDescent="0.25">
      <c r="A264" s="13" t="s">
        <v>403</v>
      </c>
      <c r="B264" s="23" t="s">
        <v>393</v>
      </c>
      <c r="C264" s="15" t="s">
        <v>17</v>
      </c>
      <c r="D264" s="16" t="s">
        <v>224</v>
      </c>
      <c r="E264" s="86" t="s">
        <v>224</v>
      </c>
      <c r="F264" s="86" t="s">
        <v>224</v>
      </c>
      <c r="G264" s="86" t="s">
        <v>224</v>
      </c>
      <c r="H264" s="86" t="s">
        <v>224</v>
      </c>
      <c r="I264" s="86" t="s">
        <v>224</v>
      </c>
      <c r="J264" s="86" t="s">
        <v>224</v>
      </c>
      <c r="K264" s="86" t="s">
        <v>224</v>
      </c>
      <c r="L264" s="86" t="s">
        <v>224</v>
      </c>
      <c r="M264" s="86" t="s">
        <v>224</v>
      </c>
      <c r="N264" s="86" t="s">
        <v>224</v>
      </c>
      <c r="O264" s="86" t="s">
        <v>224</v>
      </c>
      <c r="P264" s="86" t="s">
        <v>224</v>
      </c>
      <c r="Q264" s="86" t="s">
        <v>224</v>
      </c>
      <c r="R264" s="86" t="s">
        <v>224</v>
      </c>
      <c r="S264" s="86" t="s">
        <v>224</v>
      </c>
      <c r="T264" s="86" t="s">
        <v>224</v>
      </c>
      <c r="U264" s="86" t="str">
        <f t="shared" si="31"/>
        <v>-</v>
      </c>
      <c r="V264" s="87" t="str">
        <f t="shared" si="32"/>
        <v>-</v>
      </c>
    </row>
    <row r="265" spans="1:22" s="39" customFormat="1" x14ac:dyDescent="0.25">
      <c r="A265" s="13" t="s">
        <v>404</v>
      </c>
      <c r="B265" s="22" t="s">
        <v>405</v>
      </c>
      <c r="C265" s="15" t="s">
        <v>17</v>
      </c>
      <c r="D265" s="16">
        <v>541.97699999999998</v>
      </c>
      <c r="E265" s="86">
        <v>349.08436602999996</v>
      </c>
      <c r="F265" s="86">
        <v>5.9249999999999998</v>
      </c>
      <c r="G265" s="86">
        <v>3.9999999999054125E-6</v>
      </c>
      <c r="H265" s="86">
        <v>63.999720850000003</v>
      </c>
      <c r="I265" s="86">
        <v>63.999720850000003</v>
      </c>
      <c r="J265" s="86">
        <v>36.954740090000001</v>
      </c>
      <c r="K265" s="86">
        <v>3.0655553455552393</v>
      </c>
      <c r="L265" s="86">
        <v>1.6688566499999999</v>
      </c>
      <c r="M265" s="86">
        <v>5.2650754600000056</v>
      </c>
      <c r="N265" s="86">
        <v>5.2650754600000056</v>
      </c>
      <c r="O265" s="86">
        <v>4.9134386642310401</v>
      </c>
      <c r="P265" s="86">
        <v>4.8506427099999998</v>
      </c>
      <c r="Q265" s="86">
        <v>5.0805545847989109</v>
      </c>
      <c r="R265" s="86">
        <v>5.0970217859201581</v>
      </c>
      <c r="S265" s="86">
        <v>5.2637417916292817</v>
      </c>
      <c r="T265" s="86">
        <v>5.2870213900000094</v>
      </c>
      <c r="U265" s="86">
        <f t="shared" si="31"/>
        <v>5.2637417916292817</v>
      </c>
      <c r="V265" s="87">
        <f t="shared" si="32"/>
        <v>5.2870213900000094</v>
      </c>
    </row>
    <row r="266" spans="1:22" s="39" customFormat="1" x14ac:dyDescent="0.25">
      <c r="A266" s="13" t="s">
        <v>406</v>
      </c>
      <c r="B266" s="23" t="s">
        <v>393</v>
      </c>
      <c r="C266" s="15" t="s">
        <v>17</v>
      </c>
      <c r="D266" s="16">
        <v>0</v>
      </c>
      <c r="E266" s="86">
        <v>121.92727323999999</v>
      </c>
      <c r="F266" s="86">
        <v>5.9249999999999998</v>
      </c>
      <c r="G266" s="86">
        <v>0</v>
      </c>
      <c r="H266" s="86">
        <v>55.619611620000001</v>
      </c>
      <c r="I266" s="86">
        <v>55.619611620000001</v>
      </c>
      <c r="J266" s="86">
        <v>33.157037980000005</v>
      </c>
      <c r="K266" s="86">
        <v>2.750519548367012</v>
      </c>
      <c r="L266" s="86">
        <v>0</v>
      </c>
      <c r="M266" s="86">
        <v>0</v>
      </c>
      <c r="N266" s="86">
        <v>0</v>
      </c>
      <c r="O266" s="86">
        <v>0</v>
      </c>
      <c r="P266" s="86">
        <v>0</v>
      </c>
      <c r="Q266" s="86">
        <v>0</v>
      </c>
      <c r="R266" s="86">
        <v>0</v>
      </c>
      <c r="S266" s="86">
        <v>0</v>
      </c>
      <c r="T266" s="86">
        <v>0</v>
      </c>
      <c r="U266" s="86">
        <f t="shared" si="31"/>
        <v>0</v>
      </c>
      <c r="V266" s="87">
        <f t="shared" si="32"/>
        <v>0</v>
      </c>
    </row>
    <row r="267" spans="1:22" s="39" customFormat="1" outlineLevel="1" x14ac:dyDescent="0.25">
      <c r="A267" s="13" t="s">
        <v>407</v>
      </c>
      <c r="B267" s="22" t="s">
        <v>408</v>
      </c>
      <c r="C267" s="15" t="s">
        <v>17</v>
      </c>
      <c r="D267" s="16" t="s">
        <v>224</v>
      </c>
      <c r="E267" s="86" t="s">
        <v>224</v>
      </c>
      <c r="F267" s="86" t="s">
        <v>224</v>
      </c>
      <c r="G267" s="86" t="s">
        <v>224</v>
      </c>
      <c r="H267" s="86" t="s">
        <v>224</v>
      </c>
      <c r="I267" s="86" t="s">
        <v>224</v>
      </c>
      <c r="J267" s="86" t="s">
        <v>224</v>
      </c>
      <c r="K267" s="86" t="s">
        <v>224</v>
      </c>
      <c r="L267" s="86" t="s">
        <v>224</v>
      </c>
      <c r="M267" s="86" t="s">
        <v>224</v>
      </c>
      <c r="N267" s="86" t="s">
        <v>224</v>
      </c>
      <c r="O267" s="86" t="s">
        <v>224</v>
      </c>
      <c r="P267" s="86" t="s">
        <v>224</v>
      </c>
      <c r="Q267" s="86" t="s">
        <v>224</v>
      </c>
      <c r="R267" s="86" t="s">
        <v>224</v>
      </c>
      <c r="S267" s="86" t="s">
        <v>224</v>
      </c>
      <c r="T267" s="86" t="s">
        <v>224</v>
      </c>
      <c r="U267" s="86" t="str">
        <f t="shared" si="31"/>
        <v>-</v>
      </c>
      <c r="V267" s="87" t="str">
        <f t="shared" si="32"/>
        <v>-</v>
      </c>
    </row>
    <row r="268" spans="1:22" s="39" customFormat="1" outlineLevel="1" x14ac:dyDescent="0.25">
      <c r="A268" s="13" t="s">
        <v>409</v>
      </c>
      <c r="B268" s="23" t="s">
        <v>393</v>
      </c>
      <c r="C268" s="15" t="s">
        <v>17</v>
      </c>
      <c r="D268" s="16" t="s">
        <v>224</v>
      </c>
      <c r="E268" s="86" t="s">
        <v>224</v>
      </c>
      <c r="F268" s="86" t="s">
        <v>224</v>
      </c>
      <c r="G268" s="86" t="s">
        <v>224</v>
      </c>
      <c r="H268" s="86" t="s">
        <v>224</v>
      </c>
      <c r="I268" s="86" t="s">
        <v>224</v>
      </c>
      <c r="J268" s="86" t="s">
        <v>224</v>
      </c>
      <c r="K268" s="86" t="s">
        <v>224</v>
      </c>
      <c r="L268" s="86" t="s">
        <v>224</v>
      </c>
      <c r="M268" s="86" t="s">
        <v>224</v>
      </c>
      <c r="N268" s="86" t="s">
        <v>224</v>
      </c>
      <c r="O268" s="86" t="s">
        <v>224</v>
      </c>
      <c r="P268" s="86" t="s">
        <v>224</v>
      </c>
      <c r="Q268" s="86" t="s">
        <v>224</v>
      </c>
      <c r="R268" s="86" t="s">
        <v>224</v>
      </c>
      <c r="S268" s="86" t="s">
        <v>224</v>
      </c>
      <c r="T268" s="86" t="s">
        <v>224</v>
      </c>
      <c r="U268" s="86" t="str">
        <f t="shared" si="31"/>
        <v>-</v>
      </c>
      <c r="V268" s="87" t="str">
        <f t="shared" si="32"/>
        <v>-</v>
      </c>
    </row>
    <row r="269" spans="1:22" s="39" customFormat="1" x14ac:dyDescent="0.25">
      <c r="A269" s="13" t="s">
        <v>410</v>
      </c>
      <c r="B269" s="22" t="s">
        <v>411</v>
      </c>
      <c r="C269" s="15" t="s">
        <v>17</v>
      </c>
      <c r="D269" s="16">
        <v>0</v>
      </c>
      <c r="E269" s="86">
        <v>0</v>
      </c>
      <c r="F269" s="86">
        <v>0.48130000000000001</v>
      </c>
      <c r="G269" s="86">
        <v>0</v>
      </c>
      <c r="H269" s="86">
        <v>-1.1487999999735621E-4</v>
      </c>
      <c r="I269" s="86">
        <v>0</v>
      </c>
      <c r="J269" s="86">
        <v>0</v>
      </c>
      <c r="K269" s="86">
        <v>0</v>
      </c>
      <c r="L269" s="86">
        <v>0</v>
      </c>
      <c r="M269" s="86">
        <v>0</v>
      </c>
      <c r="N269" s="86">
        <v>0</v>
      </c>
      <c r="O269" s="86">
        <v>0</v>
      </c>
      <c r="P269" s="86">
        <v>0</v>
      </c>
      <c r="Q269" s="86">
        <v>0</v>
      </c>
      <c r="R269" s="86">
        <v>0</v>
      </c>
      <c r="S269" s="86">
        <v>0</v>
      </c>
      <c r="T269" s="86">
        <v>0</v>
      </c>
      <c r="U269" s="86">
        <f t="shared" si="31"/>
        <v>0</v>
      </c>
      <c r="V269" s="87">
        <f t="shared" si="32"/>
        <v>0</v>
      </c>
    </row>
    <row r="270" spans="1:22" s="39" customFormat="1" x14ac:dyDescent="0.25">
      <c r="A270" s="13" t="s">
        <v>412</v>
      </c>
      <c r="B270" s="23" t="s">
        <v>393</v>
      </c>
      <c r="C270" s="15" t="s">
        <v>17</v>
      </c>
      <c r="D270" s="16">
        <v>0</v>
      </c>
      <c r="E270" s="86">
        <v>0</v>
      </c>
      <c r="F270" s="86">
        <v>0</v>
      </c>
      <c r="G270" s="86">
        <v>0</v>
      </c>
      <c r="H270" s="86">
        <v>0</v>
      </c>
      <c r="I270" s="86">
        <v>0</v>
      </c>
      <c r="J270" s="86">
        <v>0</v>
      </c>
      <c r="K270" s="86">
        <v>0</v>
      </c>
      <c r="L270" s="86">
        <v>0</v>
      </c>
      <c r="M270" s="86">
        <v>0</v>
      </c>
      <c r="N270" s="86">
        <v>0</v>
      </c>
      <c r="O270" s="86">
        <v>0</v>
      </c>
      <c r="P270" s="86">
        <v>0</v>
      </c>
      <c r="Q270" s="86">
        <v>0</v>
      </c>
      <c r="R270" s="86">
        <v>0</v>
      </c>
      <c r="S270" s="86">
        <v>0</v>
      </c>
      <c r="T270" s="86">
        <v>0</v>
      </c>
      <c r="U270" s="86">
        <f t="shared" si="31"/>
        <v>0</v>
      </c>
      <c r="V270" s="87">
        <f t="shared" si="32"/>
        <v>0</v>
      </c>
    </row>
    <row r="271" spans="1:22" s="39" customFormat="1" ht="15.75" customHeight="1" x14ac:dyDescent="0.25">
      <c r="A271" s="13" t="s">
        <v>413</v>
      </c>
      <c r="B271" s="22" t="s">
        <v>414</v>
      </c>
      <c r="C271" s="15" t="s">
        <v>17</v>
      </c>
      <c r="D271" s="16">
        <v>0</v>
      </c>
      <c r="E271" s="86">
        <v>0</v>
      </c>
      <c r="F271" s="86">
        <v>455.55063791999999</v>
      </c>
      <c r="G271" s="86">
        <v>981.49635897352687</v>
      </c>
      <c r="H271" s="86">
        <v>1470.9254000590001</v>
      </c>
      <c r="I271" s="86">
        <v>2841.5049136246762</v>
      </c>
      <c r="J271" s="86">
        <v>2421.0138450949999</v>
      </c>
      <c r="K271" s="86">
        <v>3509.3604739978682</v>
      </c>
      <c r="L271" s="86">
        <v>3123.6403322999995</v>
      </c>
      <c r="M271" s="86">
        <v>3635.8251550100003</v>
      </c>
      <c r="N271" s="86">
        <v>3635.8251550100003</v>
      </c>
      <c r="O271" s="86">
        <v>5116.6581528438956</v>
      </c>
      <c r="P271" s="86">
        <v>4500.5478917809996</v>
      </c>
      <c r="Q271" s="86">
        <v>5536.310477209855</v>
      </c>
      <c r="R271" s="86">
        <v>5417.8346442279253</v>
      </c>
      <c r="S271" s="86">
        <v>5536.310477209855</v>
      </c>
      <c r="T271" s="86">
        <v>6026.4272546674001</v>
      </c>
      <c r="U271" s="86">
        <f t="shared" si="31"/>
        <v>5536.310477209855</v>
      </c>
      <c r="V271" s="87">
        <f t="shared" si="32"/>
        <v>6026.4272546674001</v>
      </c>
    </row>
    <row r="272" spans="1:22" s="39" customFormat="1" x14ac:dyDescent="0.25">
      <c r="A272" s="13" t="s">
        <v>415</v>
      </c>
      <c r="B272" s="23" t="s">
        <v>393</v>
      </c>
      <c r="C272" s="15" t="s">
        <v>17</v>
      </c>
      <c r="D272" s="16">
        <v>0</v>
      </c>
      <c r="E272" s="86">
        <v>0</v>
      </c>
      <c r="F272" s="86">
        <v>156.68160833000002</v>
      </c>
      <c r="G272" s="86">
        <v>619.90305897352687</v>
      </c>
      <c r="H272" s="86">
        <v>1116.5553593090001</v>
      </c>
      <c r="I272" s="86">
        <v>2156.9398010825225</v>
      </c>
      <c r="J272" s="86">
        <v>2024.3269680450003</v>
      </c>
      <c r="K272" s="86">
        <v>3119.3969008250574</v>
      </c>
      <c r="L272" s="86">
        <v>2490.1269345400001</v>
      </c>
      <c r="M272" s="86">
        <v>2991.7620144999996</v>
      </c>
      <c r="N272" s="86">
        <v>2991.7620144999996</v>
      </c>
      <c r="O272" s="86">
        <v>4472.0042909238946</v>
      </c>
      <c r="P272" s="86">
        <v>4022.2179326309997</v>
      </c>
      <c r="Q272" s="86">
        <v>4891.6566152898522</v>
      </c>
      <c r="R272" s="86">
        <v>4573.4095009740777</v>
      </c>
      <c r="S272" s="86">
        <v>4891.6566152898522</v>
      </c>
      <c r="T272" s="86">
        <v>5182.0021114135534</v>
      </c>
      <c r="U272" s="86">
        <f t="shared" si="31"/>
        <v>4891.6566152898522</v>
      </c>
      <c r="V272" s="87">
        <f t="shared" si="32"/>
        <v>5182.0021114135534</v>
      </c>
    </row>
    <row r="273" spans="1:22" s="39" customFormat="1" outlineLevel="1" x14ac:dyDescent="0.25">
      <c r="A273" s="13" t="s">
        <v>413</v>
      </c>
      <c r="B273" s="22" t="s">
        <v>416</v>
      </c>
      <c r="C273" s="15" t="s">
        <v>17</v>
      </c>
      <c r="D273" s="16" t="s">
        <v>224</v>
      </c>
      <c r="E273" s="86" t="s">
        <v>224</v>
      </c>
      <c r="F273" s="86" t="s">
        <v>224</v>
      </c>
      <c r="G273" s="86" t="s">
        <v>224</v>
      </c>
      <c r="H273" s="86" t="s">
        <v>224</v>
      </c>
      <c r="I273" s="86" t="s">
        <v>224</v>
      </c>
      <c r="J273" s="86" t="s">
        <v>224</v>
      </c>
      <c r="K273" s="86" t="s">
        <v>224</v>
      </c>
      <c r="L273" s="86" t="s">
        <v>224</v>
      </c>
      <c r="M273" s="86" t="s">
        <v>224</v>
      </c>
      <c r="N273" s="86" t="s">
        <v>224</v>
      </c>
      <c r="O273" s="86" t="s">
        <v>224</v>
      </c>
      <c r="P273" s="86" t="s">
        <v>224</v>
      </c>
      <c r="Q273" s="86" t="s">
        <v>224</v>
      </c>
      <c r="R273" s="86" t="s">
        <v>224</v>
      </c>
      <c r="S273" s="86" t="s">
        <v>224</v>
      </c>
      <c r="T273" s="86" t="s">
        <v>224</v>
      </c>
      <c r="U273" s="86" t="str">
        <f t="shared" si="31"/>
        <v>-</v>
      </c>
      <c r="V273" s="87" t="str">
        <f t="shared" si="32"/>
        <v>-</v>
      </c>
    </row>
    <row r="274" spans="1:22" s="39" customFormat="1" outlineLevel="1" x14ac:dyDescent="0.25">
      <c r="A274" s="13" t="s">
        <v>417</v>
      </c>
      <c r="B274" s="23" t="s">
        <v>393</v>
      </c>
      <c r="C274" s="15" t="s">
        <v>17</v>
      </c>
      <c r="D274" s="16" t="s">
        <v>224</v>
      </c>
      <c r="E274" s="86" t="s">
        <v>224</v>
      </c>
      <c r="F274" s="86" t="s">
        <v>224</v>
      </c>
      <c r="G274" s="86" t="s">
        <v>224</v>
      </c>
      <c r="H274" s="86" t="s">
        <v>224</v>
      </c>
      <c r="I274" s="86" t="s">
        <v>224</v>
      </c>
      <c r="J274" s="86" t="s">
        <v>224</v>
      </c>
      <c r="K274" s="86" t="s">
        <v>224</v>
      </c>
      <c r="L274" s="86" t="s">
        <v>224</v>
      </c>
      <c r="M274" s="86" t="s">
        <v>224</v>
      </c>
      <c r="N274" s="86" t="s">
        <v>224</v>
      </c>
      <c r="O274" s="86" t="s">
        <v>224</v>
      </c>
      <c r="P274" s="86" t="s">
        <v>224</v>
      </c>
      <c r="Q274" s="86" t="s">
        <v>224</v>
      </c>
      <c r="R274" s="86" t="s">
        <v>224</v>
      </c>
      <c r="S274" s="86" t="s">
        <v>224</v>
      </c>
      <c r="T274" s="86" t="s">
        <v>224</v>
      </c>
      <c r="U274" s="86" t="str">
        <f t="shared" si="31"/>
        <v>-</v>
      </c>
      <c r="V274" s="87" t="str">
        <f t="shared" si="32"/>
        <v>-</v>
      </c>
    </row>
    <row r="275" spans="1:22" s="39" customFormat="1" ht="31.5" outlineLevel="1" x14ac:dyDescent="0.25">
      <c r="A275" s="13" t="s">
        <v>418</v>
      </c>
      <c r="B275" s="21" t="s">
        <v>419</v>
      </c>
      <c r="C275" s="15" t="s">
        <v>17</v>
      </c>
      <c r="D275" s="16" t="s">
        <v>224</v>
      </c>
      <c r="E275" s="86" t="s">
        <v>224</v>
      </c>
      <c r="F275" s="86" t="s">
        <v>224</v>
      </c>
      <c r="G275" s="86" t="s">
        <v>224</v>
      </c>
      <c r="H275" s="86" t="s">
        <v>224</v>
      </c>
      <c r="I275" s="86" t="s">
        <v>224</v>
      </c>
      <c r="J275" s="86" t="s">
        <v>224</v>
      </c>
      <c r="K275" s="86" t="s">
        <v>224</v>
      </c>
      <c r="L275" s="86" t="s">
        <v>224</v>
      </c>
      <c r="M275" s="86" t="s">
        <v>224</v>
      </c>
      <c r="N275" s="86" t="s">
        <v>224</v>
      </c>
      <c r="O275" s="86" t="s">
        <v>224</v>
      </c>
      <c r="P275" s="86" t="s">
        <v>224</v>
      </c>
      <c r="Q275" s="86" t="s">
        <v>224</v>
      </c>
      <c r="R275" s="86" t="s">
        <v>224</v>
      </c>
      <c r="S275" s="86" t="s">
        <v>224</v>
      </c>
      <c r="T275" s="86" t="s">
        <v>224</v>
      </c>
      <c r="U275" s="86" t="str">
        <f t="shared" si="31"/>
        <v>-</v>
      </c>
      <c r="V275" s="87" t="str">
        <f t="shared" si="32"/>
        <v>-</v>
      </c>
    </row>
    <row r="276" spans="1:22" s="39" customFormat="1" outlineLevel="1" x14ac:dyDescent="0.25">
      <c r="A276" s="13" t="s">
        <v>420</v>
      </c>
      <c r="B276" s="23" t="s">
        <v>393</v>
      </c>
      <c r="C276" s="15" t="s">
        <v>17</v>
      </c>
      <c r="D276" s="16" t="s">
        <v>224</v>
      </c>
      <c r="E276" s="86" t="s">
        <v>224</v>
      </c>
      <c r="F276" s="86" t="s">
        <v>224</v>
      </c>
      <c r="G276" s="86" t="s">
        <v>224</v>
      </c>
      <c r="H276" s="86" t="s">
        <v>224</v>
      </c>
      <c r="I276" s="86" t="s">
        <v>224</v>
      </c>
      <c r="J276" s="86" t="s">
        <v>224</v>
      </c>
      <c r="K276" s="86" t="s">
        <v>224</v>
      </c>
      <c r="L276" s="86" t="s">
        <v>224</v>
      </c>
      <c r="M276" s="86" t="s">
        <v>224</v>
      </c>
      <c r="N276" s="86" t="s">
        <v>224</v>
      </c>
      <c r="O276" s="86" t="s">
        <v>224</v>
      </c>
      <c r="P276" s="86" t="s">
        <v>224</v>
      </c>
      <c r="Q276" s="86" t="s">
        <v>224</v>
      </c>
      <c r="R276" s="86" t="s">
        <v>224</v>
      </c>
      <c r="S276" s="86" t="s">
        <v>224</v>
      </c>
      <c r="T276" s="86" t="s">
        <v>224</v>
      </c>
      <c r="U276" s="86" t="str">
        <f t="shared" si="31"/>
        <v>-</v>
      </c>
      <c r="V276" s="87" t="str">
        <f t="shared" si="32"/>
        <v>-</v>
      </c>
    </row>
    <row r="277" spans="1:22" s="39" customFormat="1" outlineLevel="1" x14ac:dyDescent="0.25">
      <c r="A277" s="13" t="s">
        <v>421</v>
      </c>
      <c r="B277" s="23" t="s">
        <v>41</v>
      </c>
      <c r="C277" s="15" t="s">
        <v>17</v>
      </c>
      <c r="D277" s="16" t="s">
        <v>224</v>
      </c>
      <c r="E277" s="86" t="s">
        <v>224</v>
      </c>
      <c r="F277" s="86" t="s">
        <v>224</v>
      </c>
      <c r="G277" s="86" t="s">
        <v>224</v>
      </c>
      <c r="H277" s="86" t="s">
        <v>224</v>
      </c>
      <c r="I277" s="86" t="s">
        <v>224</v>
      </c>
      <c r="J277" s="86" t="s">
        <v>224</v>
      </c>
      <c r="K277" s="86" t="s">
        <v>224</v>
      </c>
      <c r="L277" s="86" t="s">
        <v>224</v>
      </c>
      <c r="M277" s="86" t="s">
        <v>224</v>
      </c>
      <c r="N277" s="86" t="s">
        <v>224</v>
      </c>
      <c r="O277" s="86" t="s">
        <v>224</v>
      </c>
      <c r="P277" s="86" t="s">
        <v>224</v>
      </c>
      <c r="Q277" s="86" t="s">
        <v>224</v>
      </c>
      <c r="R277" s="86" t="s">
        <v>224</v>
      </c>
      <c r="S277" s="86" t="s">
        <v>224</v>
      </c>
      <c r="T277" s="86" t="s">
        <v>224</v>
      </c>
      <c r="U277" s="86" t="str">
        <f t="shared" si="31"/>
        <v>-</v>
      </c>
      <c r="V277" s="87" t="str">
        <f t="shared" si="32"/>
        <v>-</v>
      </c>
    </row>
    <row r="278" spans="1:22" s="39" customFormat="1" outlineLevel="1" x14ac:dyDescent="0.25">
      <c r="A278" s="13" t="s">
        <v>422</v>
      </c>
      <c r="B278" s="24" t="s">
        <v>393</v>
      </c>
      <c r="C278" s="15" t="s">
        <v>17</v>
      </c>
      <c r="D278" s="16" t="s">
        <v>224</v>
      </c>
      <c r="E278" s="86" t="s">
        <v>224</v>
      </c>
      <c r="F278" s="86" t="s">
        <v>224</v>
      </c>
      <c r="G278" s="86" t="s">
        <v>224</v>
      </c>
      <c r="H278" s="86" t="s">
        <v>224</v>
      </c>
      <c r="I278" s="86" t="s">
        <v>224</v>
      </c>
      <c r="J278" s="86" t="s">
        <v>224</v>
      </c>
      <c r="K278" s="86" t="s">
        <v>224</v>
      </c>
      <c r="L278" s="86" t="s">
        <v>224</v>
      </c>
      <c r="M278" s="86" t="s">
        <v>224</v>
      </c>
      <c r="N278" s="86" t="s">
        <v>224</v>
      </c>
      <c r="O278" s="86" t="s">
        <v>224</v>
      </c>
      <c r="P278" s="86" t="s">
        <v>224</v>
      </c>
      <c r="Q278" s="86" t="s">
        <v>224</v>
      </c>
      <c r="R278" s="86" t="s">
        <v>224</v>
      </c>
      <c r="S278" s="86" t="s">
        <v>224</v>
      </c>
      <c r="T278" s="86" t="s">
        <v>224</v>
      </c>
      <c r="U278" s="86" t="str">
        <f t="shared" si="31"/>
        <v>-</v>
      </c>
      <c r="V278" s="87" t="str">
        <f t="shared" si="32"/>
        <v>-</v>
      </c>
    </row>
    <row r="279" spans="1:22" s="39" customFormat="1" outlineLevel="1" x14ac:dyDescent="0.25">
      <c r="A279" s="13" t="s">
        <v>423</v>
      </c>
      <c r="B279" s="23" t="s">
        <v>43</v>
      </c>
      <c r="C279" s="15" t="s">
        <v>17</v>
      </c>
      <c r="D279" s="16" t="s">
        <v>224</v>
      </c>
      <c r="E279" s="86" t="s">
        <v>224</v>
      </c>
      <c r="F279" s="86" t="s">
        <v>224</v>
      </c>
      <c r="G279" s="86" t="s">
        <v>224</v>
      </c>
      <c r="H279" s="86" t="s">
        <v>224</v>
      </c>
      <c r="I279" s="86" t="s">
        <v>224</v>
      </c>
      <c r="J279" s="86" t="s">
        <v>224</v>
      </c>
      <c r="K279" s="86" t="s">
        <v>224</v>
      </c>
      <c r="L279" s="86" t="s">
        <v>224</v>
      </c>
      <c r="M279" s="86" t="s">
        <v>224</v>
      </c>
      <c r="N279" s="86" t="s">
        <v>224</v>
      </c>
      <c r="O279" s="86" t="s">
        <v>224</v>
      </c>
      <c r="P279" s="86" t="s">
        <v>224</v>
      </c>
      <c r="Q279" s="86" t="s">
        <v>224</v>
      </c>
      <c r="R279" s="86" t="s">
        <v>224</v>
      </c>
      <c r="S279" s="86" t="s">
        <v>224</v>
      </c>
      <c r="T279" s="86" t="s">
        <v>224</v>
      </c>
      <c r="U279" s="86" t="str">
        <f t="shared" si="31"/>
        <v>-</v>
      </c>
      <c r="V279" s="87" t="str">
        <f t="shared" si="32"/>
        <v>-</v>
      </c>
    </row>
    <row r="280" spans="1:22" s="39" customFormat="1" outlineLevel="1" x14ac:dyDescent="0.25">
      <c r="A280" s="13" t="s">
        <v>424</v>
      </c>
      <c r="B280" s="24" t="s">
        <v>393</v>
      </c>
      <c r="C280" s="15" t="s">
        <v>17</v>
      </c>
      <c r="D280" s="16" t="s">
        <v>224</v>
      </c>
      <c r="E280" s="86" t="s">
        <v>224</v>
      </c>
      <c r="F280" s="86" t="s">
        <v>224</v>
      </c>
      <c r="G280" s="86" t="s">
        <v>224</v>
      </c>
      <c r="H280" s="86" t="s">
        <v>224</v>
      </c>
      <c r="I280" s="86" t="s">
        <v>224</v>
      </c>
      <c r="J280" s="86" t="s">
        <v>224</v>
      </c>
      <c r="K280" s="86" t="s">
        <v>224</v>
      </c>
      <c r="L280" s="86" t="s">
        <v>224</v>
      </c>
      <c r="M280" s="86" t="s">
        <v>224</v>
      </c>
      <c r="N280" s="86" t="s">
        <v>224</v>
      </c>
      <c r="O280" s="86" t="s">
        <v>224</v>
      </c>
      <c r="P280" s="86" t="s">
        <v>224</v>
      </c>
      <c r="Q280" s="86" t="s">
        <v>224</v>
      </c>
      <c r="R280" s="86" t="s">
        <v>224</v>
      </c>
      <c r="S280" s="86" t="s">
        <v>224</v>
      </c>
      <c r="T280" s="86" t="s">
        <v>224</v>
      </c>
      <c r="U280" s="86" t="str">
        <f t="shared" si="31"/>
        <v>-</v>
      </c>
      <c r="V280" s="87" t="str">
        <f t="shared" si="32"/>
        <v>-</v>
      </c>
    </row>
    <row r="281" spans="1:22" s="39" customFormat="1" x14ac:dyDescent="0.25">
      <c r="A281" s="13" t="s">
        <v>425</v>
      </c>
      <c r="B281" s="21" t="s">
        <v>426</v>
      </c>
      <c r="C281" s="15" t="s">
        <v>17</v>
      </c>
      <c r="D281" s="16">
        <f>D254-D265-D269-D271</f>
        <v>0</v>
      </c>
      <c r="E281" s="86">
        <f>E254-E265-E269-E271</f>
        <v>195.26648396999997</v>
      </c>
      <c r="F281" s="86">
        <f>F254-F265-F269-F271</f>
        <v>284.72817812000005</v>
      </c>
      <c r="G281" s="86">
        <f>G254-G265-G269-G271</f>
        <v>123.08940982642002</v>
      </c>
      <c r="H281" s="86">
        <f>H254-H265-H269-H271</f>
        <v>45.903729110000086</v>
      </c>
      <c r="I281" s="86">
        <v>45.90361423000104</v>
      </c>
      <c r="J281" s="86">
        <f>J254-J265-J269-J271</f>
        <v>480.08950838999999</v>
      </c>
      <c r="K281" s="86">
        <v>491.07274282000253</v>
      </c>
      <c r="L281" s="86">
        <f>L254-L265-L269-L271</f>
        <v>929.75379059000079</v>
      </c>
      <c r="M281" s="86">
        <v>1282.5182429799988</v>
      </c>
      <c r="N281" s="86">
        <v>1282.5182429799988</v>
      </c>
      <c r="O281" s="86">
        <v>1281.2881947299975</v>
      </c>
      <c r="P281" s="86">
        <v>1127.4359927300002</v>
      </c>
      <c r="Q281" s="86">
        <v>1281.3260187299948</v>
      </c>
      <c r="R281" s="86">
        <v>759.86591123436392</v>
      </c>
      <c r="S281" s="86">
        <v>1281.3638427299975</v>
      </c>
      <c r="T281" s="86">
        <v>759.52809773435638</v>
      </c>
      <c r="U281" s="86">
        <f t="shared" si="31"/>
        <v>1281.3638427299975</v>
      </c>
      <c r="V281" s="87">
        <f t="shared" si="32"/>
        <v>759.52809773435638</v>
      </c>
    </row>
    <row r="282" spans="1:22" s="39" customFormat="1" x14ac:dyDescent="0.25">
      <c r="A282" s="13" t="s">
        <v>427</v>
      </c>
      <c r="B282" s="23" t="s">
        <v>393</v>
      </c>
      <c r="C282" s="15" t="s">
        <v>17</v>
      </c>
      <c r="D282" s="16">
        <v>0</v>
      </c>
      <c r="E282" s="16">
        <v>37.925576759999998</v>
      </c>
      <c r="F282" s="16">
        <v>194.50529888999998</v>
      </c>
      <c r="G282" s="86">
        <v>123.08940982641991</v>
      </c>
      <c r="H282" s="86">
        <v>40.302098400000318</v>
      </c>
      <c r="I282" s="86">
        <v>40.301997538804166</v>
      </c>
      <c r="J282" s="86">
        <v>99.015067199999976</v>
      </c>
      <c r="K282" s="86">
        <v>101.28028165721037</v>
      </c>
      <c r="L282" s="86">
        <v>244.57025555999962</v>
      </c>
      <c r="M282" s="86">
        <v>488.46193911</v>
      </c>
      <c r="N282" s="86">
        <v>488.46193911</v>
      </c>
      <c r="O282" s="86">
        <v>487.99346097592024</v>
      </c>
      <c r="P282" s="86">
        <v>316.09961037999983</v>
      </c>
      <c r="Q282" s="86">
        <v>488.0078666847549</v>
      </c>
      <c r="R282" s="86">
        <v>213.04386238425491</v>
      </c>
      <c r="S282" s="86">
        <v>488.02227239359172</v>
      </c>
      <c r="T282" s="86">
        <v>212.94914949906936</v>
      </c>
      <c r="U282" s="86">
        <f t="shared" si="31"/>
        <v>488.02227239359172</v>
      </c>
      <c r="V282" s="87">
        <f t="shared" si="32"/>
        <v>212.94914949906936</v>
      </c>
    </row>
    <row r="283" spans="1:22" s="39" customFormat="1" x14ac:dyDescent="0.25">
      <c r="A283" s="13" t="s">
        <v>428</v>
      </c>
      <c r="B283" s="20" t="s">
        <v>429</v>
      </c>
      <c r="C283" s="15" t="s">
        <v>17</v>
      </c>
      <c r="D283" s="16">
        <v>6360.6210000000001</v>
      </c>
      <c r="E283" s="86">
        <v>994.303</v>
      </c>
      <c r="F283" s="86">
        <v>2161.1460999999999</v>
      </c>
      <c r="G283" s="86">
        <v>2579.7558355330675</v>
      </c>
      <c r="H283" s="86">
        <v>3593.8816454699995</v>
      </c>
      <c r="I283" s="86">
        <v>5223.0007371424799</v>
      </c>
      <c r="J283" s="86">
        <v>5181.6937199880012</v>
      </c>
      <c r="K283" s="86">
        <v>6300.1663851338817</v>
      </c>
      <c r="L283" s="86">
        <v>6773.7753514899996</v>
      </c>
      <c r="M283" s="86">
        <v>7556.7167880199941</v>
      </c>
      <c r="N283" s="86">
        <v>7556.7167880199941</v>
      </c>
      <c r="O283" s="86">
        <v>7351.3665767684024</v>
      </c>
      <c r="P283" s="86">
        <v>8231.2774866400014</v>
      </c>
      <c r="Q283" s="86">
        <v>6405.4930710808558</v>
      </c>
      <c r="R283" s="86">
        <v>6998.3738223408463</v>
      </c>
      <c r="S283" s="86">
        <v>5450.2869544689656</v>
      </c>
      <c r="T283" s="86">
        <v>3252.1880505289337</v>
      </c>
      <c r="U283" s="86">
        <f t="shared" si="31"/>
        <v>5450.2869544689656</v>
      </c>
      <c r="V283" s="87">
        <f t="shared" si="32"/>
        <v>3252.1880505289337</v>
      </c>
    </row>
    <row r="284" spans="1:22" s="39" customFormat="1" x14ac:dyDescent="0.25">
      <c r="A284" s="13" t="s">
        <v>430</v>
      </c>
      <c r="B284" s="21" t="s">
        <v>431</v>
      </c>
      <c r="C284" s="15" t="s">
        <v>17</v>
      </c>
      <c r="D284" s="16">
        <v>0</v>
      </c>
      <c r="E284" s="86">
        <v>7.6384845699999993</v>
      </c>
      <c r="F284" s="86">
        <v>10.401999999999999</v>
      </c>
      <c r="G284" s="86">
        <v>12.3492735587211</v>
      </c>
      <c r="H284" s="86">
        <v>1.5420681399999998</v>
      </c>
      <c r="I284" s="86">
        <v>1.8928000000000065</v>
      </c>
      <c r="J284" s="86">
        <v>8.5175018300000005</v>
      </c>
      <c r="K284" s="86">
        <v>4.7025000000000015</v>
      </c>
      <c r="L284" s="86">
        <v>4.0571824400000001</v>
      </c>
      <c r="M284" s="86">
        <v>0</v>
      </c>
      <c r="N284" s="86">
        <v>0</v>
      </c>
      <c r="O284" s="86">
        <v>0</v>
      </c>
      <c r="P284" s="86">
        <v>0</v>
      </c>
      <c r="Q284" s="86">
        <v>0</v>
      </c>
      <c r="R284" s="86">
        <v>0</v>
      </c>
      <c r="S284" s="86">
        <v>0</v>
      </c>
      <c r="T284" s="86">
        <v>0</v>
      </c>
      <c r="U284" s="86">
        <f t="shared" si="31"/>
        <v>0</v>
      </c>
      <c r="V284" s="87">
        <f t="shared" si="32"/>
        <v>0</v>
      </c>
    </row>
    <row r="285" spans="1:22" s="39" customFormat="1" x14ac:dyDescent="0.25">
      <c r="A285" s="13" t="s">
        <v>432</v>
      </c>
      <c r="B285" s="23" t="s">
        <v>393</v>
      </c>
      <c r="C285" s="15" t="s">
        <v>17</v>
      </c>
      <c r="D285" s="16">
        <v>0</v>
      </c>
      <c r="E285" s="86">
        <v>0</v>
      </c>
      <c r="F285" s="86">
        <v>0</v>
      </c>
      <c r="G285" s="86">
        <v>0</v>
      </c>
      <c r="H285" s="86">
        <v>0</v>
      </c>
      <c r="I285" s="86">
        <v>0</v>
      </c>
      <c r="J285" s="86">
        <v>2.5353679100000002</v>
      </c>
      <c r="K285" s="86">
        <v>1.3997728247949202</v>
      </c>
      <c r="L285" s="86">
        <v>0.77257553000000001</v>
      </c>
      <c r="M285" s="86">
        <v>0</v>
      </c>
      <c r="N285" s="86">
        <v>0</v>
      </c>
      <c r="O285" s="86">
        <v>0</v>
      </c>
      <c r="P285" s="86">
        <v>0</v>
      </c>
      <c r="Q285" s="86">
        <v>0</v>
      </c>
      <c r="R285" s="86">
        <v>0</v>
      </c>
      <c r="S285" s="86">
        <v>0</v>
      </c>
      <c r="T285" s="86">
        <v>0</v>
      </c>
      <c r="U285" s="86">
        <f t="shared" si="31"/>
        <v>0</v>
      </c>
      <c r="V285" s="87">
        <f t="shared" si="32"/>
        <v>0</v>
      </c>
    </row>
    <row r="286" spans="1:22" s="39" customFormat="1" x14ac:dyDescent="0.25">
      <c r="A286" s="13" t="s">
        <v>433</v>
      </c>
      <c r="B286" s="21" t="s">
        <v>434</v>
      </c>
      <c r="C286" s="15" t="s">
        <v>17</v>
      </c>
      <c r="D286" s="16">
        <v>0</v>
      </c>
      <c r="E286" s="86">
        <v>351.85237942999998</v>
      </c>
      <c r="F286" s="86">
        <v>651.25</v>
      </c>
      <c r="G286" s="86">
        <v>873.14775685532231</v>
      </c>
      <c r="H286" s="86">
        <v>1790.5032331299992</v>
      </c>
      <c r="I286" s="86">
        <v>2186.3074161141499</v>
      </c>
      <c r="J286" s="86">
        <f>J287+J289</f>
        <v>2702.6307493200015</v>
      </c>
      <c r="K286" s="86">
        <v>3435.5920493200019</v>
      </c>
      <c r="L286" s="86">
        <f>L287+L289</f>
        <v>3681.3290906099992</v>
      </c>
      <c r="M286" s="86">
        <v>4452.0482442299945</v>
      </c>
      <c r="N286" s="86">
        <v>4452.0482442299945</v>
      </c>
      <c r="O286" s="86">
        <v>3829.4870320371833</v>
      </c>
      <c r="P286" s="86">
        <v>4354.8156083600006</v>
      </c>
      <c r="Q286" s="86">
        <v>3073.1743905298763</v>
      </c>
      <c r="R286" s="86">
        <v>3381.0776501259193</v>
      </c>
      <c r="S286" s="86">
        <v>2391.2985991525693</v>
      </c>
      <c r="T286" s="86">
        <v>2596.9604641039195</v>
      </c>
      <c r="U286" s="86">
        <f t="shared" si="31"/>
        <v>2391.2985991525693</v>
      </c>
      <c r="V286" s="87">
        <f t="shared" si="32"/>
        <v>2596.9604641039195</v>
      </c>
    </row>
    <row r="287" spans="1:22" s="39" customFormat="1" x14ac:dyDescent="0.25">
      <c r="A287" s="13" t="s">
        <v>435</v>
      </c>
      <c r="B287" s="23" t="s">
        <v>267</v>
      </c>
      <c r="C287" s="15" t="s">
        <v>17</v>
      </c>
      <c r="D287" s="16">
        <v>0</v>
      </c>
      <c r="E287" s="86">
        <v>0</v>
      </c>
      <c r="F287" s="86">
        <v>651.25</v>
      </c>
      <c r="G287" s="86">
        <v>873.14775685532231</v>
      </c>
      <c r="H287" s="86">
        <v>1790.5032331299992</v>
      </c>
      <c r="I287" s="86">
        <v>2186.3074161141499</v>
      </c>
      <c r="J287" s="86">
        <v>2402.2516451900015</v>
      </c>
      <c r="K287" s="86">
        <v>3135.2129451900018</v>
      </c>
      <c r="L287" s="86">
        <v>3380.7120960399993</v>
      </c>
      <c r="M287" s="86">
        <v>4146.6017172999946</v>
      </c>
      <c r="N287" s="86">
        <v>4146.6017172999946</v>
      </c>
      <c r="O287" s="86">
        <v>3525.378456792806</v>
      </c>
      <c r="P287" s="86">
        <v>4051.1846417400002</v>
      </c>
      <c r="Q287" s="86">
        <v>2769.065815285499</v>
      </c>
      <c r="R287" s="86">
        <v>3080.4425015659194</v>
      </c>
      <c r="S287" s="86">
        <v>2087.190023908192</v>
      </c>
      <c r="T287" s="86">
        <v>2296.3253155439197</v>
      </c>
      <c r="U287" s="86">
        <f t="shared" si="31"/>
        <v>2087.190023908192</v>
      </c>
      <c r="V287" s="87">
        <f t="shared" si="32"/>
        <v>2296.3253155439197</v>
      </c>
    </row>
    <row r="288" spans="1:22" s="39" customFormat="1" x14ac:dyDescent="0.25">
      <c r="A288" s="13" t="s">
        <v>436</v>
      </c>
      <c r="B288" s="24" t="s">
        <v>393</v>
      </c>
      <c r="C288" s="15" t="s">
        <v>17</v>
      </c>
      <c r="D288" s="16">
        <v>0</v>
      </c>
      <c r="E288" s="86">
        <v>0</v>
      </c>
      <c r="F288" s="86">
        <v>364.38200000000001</v>
      </c>
      <c r="G288" s="86">
        <v>488.53639299570989</v>
      </c>
      <c r="H288" s="86">
        <v>1460.0964257299995</v>
      </c>
      <c r="I288" s="86">
        <v>1782.8617032067041</v>
      </c>
      <c r="J288" s="86">
        <v>2047.5748787700004</v>
      </c>
      <c r="K288" s="86">
        <v>2283.3192297607147</v>
      </c>
      <c r="L288" s="86">
        <v>2977.7096521900007</v>
      </c>
      <c r="M288" s="86">
        <v>3664.8261863699963</v>
      </c>
      <c r="N288" s="86">
        <v>3664.8261863699963</v>
      </c>
      <c r="O288" s="86">
        <v>3115.7801414628134</v>
      </c>
      <c r="P288" s="86">
        <v>88.579149769999987</v>
      </c>
      <c r="Q288" s="86">
        <v>2447.3401603296761</v>
      </c>
      <c r="R288" s="86">
        <v>67.353873455366681</v>
      </c>
      <c r="S288" s="86">
        <v>1844.688537034039</v>
      </c>
      <c r="T288" s="86">
        <v>50.209151651711288</v>
      </c>
      <c r="U288" s="86">
        <f t="shared" si="31"/>
        <v>1844.688537034039</v>
      </c>
      <c r="V288" s="87">
        <f t="shared" si="32"/>
        <v>50.209151651711288</v>
      </c>
    </row>
    <row r="289" spans="1:22" s="39" customFormat="1" x14ac:dyDescent="0.25">
      <c r="A289" s="13" t="s">
        <v>437</v>
      </c>
      <c r="B289" s="23" t="s">
        <v>438</v>
      </c>
      <c r="C289" s="15" t="s">
        <v>17</v>
      </c>
      <c r="D289" s="16">
        <v>0</v>
      </c>
      <c r="E289" s="86">
        <v>351.85237942999998</v>
      </c>
      <c r="F289" s="86">
        <v>0</v>
      </c>
      <c r="G289" s="86">
        <v>0</v>
      </c>
      <c r="H289" s="86">
        <v>0</v>
      </c>
      <c r="I289" s="86">
        <v>0</v>
      </c>
      <c r="J289" s="86">
        <v>300.37910412999997</v>
      </c>
      <c r="K289" s="86">
        <v>300.37910412999997</v>
      </c>
      <c r="L289" s="86">
        <v>300.61699456999997</v>
      </c>
      <c r="M289" s="86">
        <v>305.44652693</v>
      </c>
      <c r="N289" s="86">
        <v>305.44652693</v>
      </c>
      <c r="O289" s="86">
        <v>304.10857524437733</v>
      </c>
      <c r="P289" s="86">
        <v>303.63096661999998</v>
      </c>
      <c r="Q289" s="86">
        <v>304.10857524437733</v>
      </c>
      <c r="R289" s="86">
        <v>300.63514856</v>
      </c>
      <c r="S289" s="86">
        <v>304.10857524437728</v>
      </c>
      <c r="T289" s="86">
        <v>300.63514856</v>
      </c>
      <c r="U289" s="86">
        <f t="shared" si="31"/>
        <v>304.10857524437728</v>
      </c>
      <c r="V289" s="87">
        <f t="shared" si="32"/>
        <v>300.63514856</v>
      </c>
    </row>
    <row r="290" spans="1:22" s="39" customFormat="1" x14ac:dyDescent="0.25">
      <c r="A290" s="13" t="s">
        <v>439</v>
      </c>
      <c r="B290" s="24" t="s">
        <v>393</v>
      </c>
      <c r="C290" s="15" t="s">
        <v>17</v>
      </c>
      <c r="D290" s="16">
        <v>0</v>
      </c>
      <c r="E290" s="86">
        <v>0</v>
      </c>
      <c r="F290" s="86">
        <v>0</v>
      </c>
      <c r="G290" s="86">
        <v>0</v>
      </c>
      <c r="H290" s="86">
        <v>0</v>
      </c>
      <c r="I290" s="86">
        <v>0</v>
      </c>
      <c r="J290" s="86">
        <v>297.77812398000003</v>
      </c>
      <c r="K290" s="86">
        <v>297.77810944962141</v>
      </c>
      <c r="L290" s="86">
        <v>298.12742621000001</v>
      </c>
      <c r="M290" s="86">
        <v>302.82788582000006</v>
      </c>
      <c r="N290" s="86">
        <v>302.82788582000006</v>
      </c>
      <c r="O290" s="86">
        <v>301.72232478200061</v>
      </c>
      <c r="P290" s="86">
        <v>300.61056226000005</v>
      </c>
      <c r="Q290" s="86">
        <v>301.72232478200061</v>
      </c>
      <c r="R290" s="86">
        <v>297.88730040000002</v>
      </c>
      <c r="S290" s="86">
        <v>301.72232478200056</v>
      </c>
      <c r="T290" s="86">
        <v>297.88730040000002</v>
      </c>
      <c r="U290" s="86">
        <f t="shared" si="31"/>
        <v>301.72232478200056</v>
      </c>
      <c r="V290" s="87">
        <f t="shared" si="32"/>
        <v>297.88730040000002</v>
      </c>
    </row>
    <row r="291" spans="1:22" s="39" customFormat="1" ht="31.5" x14ac:dyDescent="0.25">
      <c r="A291" s="13" t="s">
        <v>440</v>
      </c>
      <c r="B291" s="21" t="s">
        <v>441</v>
      </c>
      <c r="C291" s="15" t="s">
        <v>17</v>
      </c>
      <c r="D291" s="16">
        <v>0</v>
      </c>
      <c r="E291" s="86">
        <v>76.205524940000004</v>
      </c>
      <c r="F291" s="86">
        <v>258.28899999999999</v>
      </c>
      <c r="G291" s="86">
        <v>493.38433194005177</v>
      </c>
      <c r="H291" s="86">
        <v>521.94420000000002</v>
      </c>
      <c r="I291" s="86">
        <v>813.50826301786378</v>
      </c>
      <c r="J291" s="86">
        <v>875.29489999999998</v>
      </c>
      <c r="K291" s="86">
        <v>693.2952555846</v>
      </c>
      <c r="L291" s="86">
        <v>742.53588252999998</v>
      </c>
      <c r="M291" s="86">
        <v>768.29640748000008</v>
      </c>
      <c r="N291" s="86">
        <v>768.29640748000008</v>
      </c>
      <c r="O291" s="86">
        <v>625.81868846999976</v>
      </c>
      <c r="P291" s="86">
        <v>966.04221326000004</v>
      </c>
      <c r="Q291" s="86">
        <v>625.81868846999987</v>
      </c>
      <c r="R291" s="86">
        <v>625.81860795</v>
      </c>
      <c r="S291" s="86">
        <v>625.81868846999998</v>
      </c>
      <c r="T291" s="86">
        <v>0</v>
      </c>
      <c r="U291" s="86">
        <f t="shared" si="31"/>
        <v>625.81868846999998</v>
      </c>
      <c r="V291" s="87">
        <f t="shared" si="32"/>
        <v>0</v>
      </c>
    </row>
    <row r="292" spans="1:22" s="39" customFormat="1" x14ac:dyDescent="0.25">
      <c r="A292" s="13" t="s">
        <v>442</v>
      </c>
      <c r="B292" s="23" t="s">
        <v>393</v>
      </c>
      <c r="C292" s="15" t="s">
        <v>17</v>
      </c>
      <c r="D292" s="16">
        <v>0</v>
      </c>
      <c r="E292" s="86">
        <v>0</v>
      </c>
      <c r="F292" s="86">
        <v>238.66880938999998</v>
      </c>
      <c r="G292" s="86">
        <v>455.90579186807292</v>
      </c>
      <c r="H292" s="86">
        <v>499.90810775</v>
      </c>
      <c r="I292" s="86">
        <v>751.71241734413957</v>
      </c>
      <c r="J292" s="86">
        <v>835.48152563000008</v>
      </c>
      <c r="K292" s="86">
        <v>653.48188121459998</v>
      </c>
      <c r="L292" s="86">
        <v>291.20768235999998</v>
      </c>
      <c r="M292" s="86">
        <v>324.41576430000003</v>
      </c>
      <c r="N292" s="86">
        <v>324.41576430000003</v>
      </c>
      <c r="O292" s="86">
        <v>0</v>
      </c>
      <c r="P292" s="86">
        <v>524.14299082000002</v>
      </c>
      <c r="Q292" s="86">
        <v>0</v>
      </c>
      <c r="R292" s="86">
        <v>0</v>
      </c>
      <c r="S292" s="86">
        <v>0</v>
      </c>
      <c r="T292" s="86">
        <v>0</v>
      </c>
      <c r="U292" s="86">
        <f t="shared" si="31"/>
        <v>0</v>
      </c>
      <c r="V292" s="87">
        <f t="shared" si="32"/>
        <v>0</v>
      </c>
    </row>
    <row r="293" spans="1:22" s="39" customFormat="1" x14ac:dyDescent="0.25">
      <c r="A293" s="13" t="s">
        <v>443</v>
      </c>
      <c r="B293" s="21" t="s">
        <v>444</v>
      </c>
      <c r="C293" s="15" t="s">
        <v>17</v>
      </c>
      <c r="D293" s="16">
        <v>0</v>
      </c>
      <c r="E293" s="86">
        <v>0.73209546999999997</v>
      </c>
      <c r="F293" s="86">
        <v>12.721</v>
      </c>
      <c r="G293" s="86">
        <v>30.330507532562383</v>
      </c>
      <c r="H293" s="86">
        <v>4.3601999999999972</v>
      </c>
      <c r="I293" s="86">
        <v>4.3601999999999972</v>
      </c>
      <c r="J293" s="86">
        <v>12.783831900000001</v>
      </c>
      <c r="K293" s="86">
        <v>12.783831900000001</v>
      </c>
      <c r="L293" s="86">
        <v>4.7761173899999996</v>
      </c>
      <c r="M293" s="86">
        <v>24.81616885</v>
      </c>
      <c r="N293" s="86">
        <v>24.81616885</v>
      </c>
      <c r="O293" s="86">
        <v>24.81616885</v>
      </c>
      <c r="P293" s="86">
        <v>9.7119378899999997</v>
      </c>
      <c r="Q293" s="86">
        <v>24.816168850000018</v>
      </c>
      <c r="R293" s="86">
        <v>9.7119378900000015</v>
      </c>
      <c r="S293" s="86">
        <v>24.816168850000018</v>
      </c>
      <c r="T293" s="86">
        <v>9.7119378900000015</v>
      </c>
      <c r="U293" s="86">
        <f t="shared" si="31"/>
        <v>24.816168850000018</v>
      </c>
      <c r="V293" s="87">
        <f t="shared" si="32"/>
        <v>9.7119378900000015</v>
      </c>
    </row>
    <row r="294" spans="1:22" s="39" customFormat="1" x14ac:dyDescent="0.25">
      <c r="A294" s="13" t="s">
        <v>445</v>
      </c>
      <c r="B294" s="23" t="s">
        <v>393</v>
      </c>
      <c r="C294" s="15" t="s">
        <v>17</v>
      </c>
      <c r="D294" s="16">
        <v>0</v>
      </c>
      <c r="E294" s="86">
        <v>0</v>
      </c>
      <c r="F294" s="86">
        <v>11.473049030000002</v>
      </c>
      <c r="G294" s="86">
        <v>0</v>
      </c>
      <c r="H294" s="86">
        <v>0</v>
      </c>
      <c r="I294" s="86">
        <v>0</v>
      </c>
      <c r="J294" s="86">
        <v>5.4160573299999983</v>
      </c>
      <c r="K294" s="86">
        <v>0.99390410096685644</v>
      </c>
      <c r="L294" s="86">
        <v>0.73209546999999997</v>
      </c>
      <c r="M294" s="86">
        <v>14.379291870000001</v>
      </c>
      <c r="N294" s="86">
        <v>14.379291870000001</v>
      </c>
      <c r="O294" s="86">
        <v>14.379291870000001</v>
      </c>
      <c r="P294" s="86">
        <v>0</v>
      </c>
      <c r="Q294" s="86">
        <v>14.37929187000001</v>
      </c>
      <c r="R294" s="86">
        <v>0</v>
      </c>
      <c r="S294" s="86">
        <v>14.37929187000001</v>
      </c>
      <c r="T294" s="86">
        <v>0</v>
      </c>
      <c r="U294" s="86">
        <f t="shared" si="31"/>
        <v>14.37929187000001</v>
      </c>
      <c r="V294" s="87">
        <f t="shared" si="32"/>
        <v>0</v>
      </c>
    </row>
    <row r="295" spans="1:22" s="39" customFormat="1" x14ac:dyDescent="0.25">
      <c r="A295" s="13" t="s">
        <v>446</v>
      </c>
      <c r="B295" s="21" t="s">
        <v>447</v>
      </c>
      <c r="C295" s="15" t="s">
        <v>17</v>
      </c>
      <c r="D295" s="16">
        <v>13.726000000000001</v>
      </c>
      <c r="E295" s="86">
        <v>33.67</v>
      </c>
      <c r="F295" s="86">
        <v>47.877000000000002</v>
      </c>
      <c r="G295" s="86">
        <v>56.941381218474937</v>
      </c>
      <c r="H295" s="86">
        <v>35.073888220000001</v>
      </c>
      <c r="I295" s="86">
        <v>38.759889778357234</v>
      </c>
      <c r="J295" s="86">
        <v>34.387765539999997</v>
      </c>
      <c r="K295" s="86">
        <v>48.826700000000066</v>
      </c>
      <c r="L295" s="86">
        <v>38.150023650000001</v>
      </c>
      <c r="M295" s="86">
        <v>39.575169100000004</v>
      </c>
      <c r="N295" s="86">
        <v>39.575169100000004</v>
      </c>
      <c r="O295" s="86">
        <v>39.515371580368196</v>
      </c>
      <c r="P295" s="86">
        <v>44.953451719999997</v>
      </c>
      <c r="Q295" s="86">
        <v>39.515371580368083</v>
      </c>
      <c r="R295" s="86">
        <v>44.953451720000089</v>
      </c>
      <c r="S295" s="86">
        <v>39.515371580368083</v>
      </c>
      <c r="T295" s="86">
        <v>44.953451720000203</v>
      </c>
      <c r="U295" s="86">
        <f t="shared" si="31"/>
        <v>39.515371580368083</v>
      </c>
      <c r="V295" s="87">
        <f t="shared" si="32"/>
        <v>44.953451720000203</v>
      </c>
    </row>
    <row r="296" spans="1:22" s="39" customFormat="1" x14ac:dyDescent="0.25">
      <c r="A296" s="13" t="s">
        <v>448</v>
      </c>
      <c r="B296" s="23" t="s">
        <v>393</v>
      </c>
      <c r="C296" s="15" t="s">
        <v>17</v>
      </c>
      <c r="D296" s="16">
        <v>0</v>
      </c>
      <c r="E296" s="86">
        <v>0</v>
      </c>
      <c r="F296" s="86">
        <v>0</v>
      </c>
      <c r="G296" s="86">
        <v>0</v>
      </c>
      <c r="H296" s="86">
        <v>0</v>
      </c>
      <c r="I296" s="86">
        <v>0</v>
      </c>
      <c r="J296" s="86">
        <v>0</v>
      </c>
      <c r="K296" s="86">
        <v>0</v>
      </c>
      <c r="L296" s="86">
        <v>0</v>
      </c>
      <c r="M296" s="86">
        <v>0</v>
      </c>
      <c r="N296" s="86">
        <v>0</v>
      </c>
      <c r="O296" s="86">
        <v>0</v>
      </c>
      <c r="P296" s="86">
        <v>0</v>
      </c>
      <c r="Q296" s="86">
        <v>0</v>
      </c>
      <c r="R296" s="86">
        <v>0</v>
      </c>
      <c r="S296" s="86">
        <v>0</v>
      </c>
      <c r="T296" s="86">
        <v>0</v>
      </c>
      <c r="U296" s="86">
        <f t="shared" si="31"/>
        <v>0</v>
      </c>
      <c r="V296" s="87">
        <f t="shared" si="32"/>
        <v>0</v>
      </c>
    </row>
    <row r="297" spans="1:22" s="39" customFormat="1" x14ac:dyDescent="0.25">
      <c r="A297" s="13" t="s">
        <v>449</v>
      </c>
      <c r="B297" s="21" t="s">
        <v>450</v>
      </c>
      <c r="C297" s="15" t="s">
        <v>17</v>
      </c>
      <c r="D297" s="16">
        <v>9.5269999999999992</v>
      </c>
      <c r="E297" s="86">
        <v>10.962</v>
      </c>
      <c r="F297" s="86">
        <v>33.633000000000003</v>
      </c>
      <c r="G297" s="86">
        <v>20.116871030204727</v>
      </c>
      <c r="H297" s="86">
        <v>16.837500000000006</v>
      </c>
      <c r="I297" s="86">
        <v>10.74376749666129</v>
      </c>
      <c r="J297" s="86">
        <v>45.623051160000003</v>
      </c>
      <c r="K297" s="86">
        <v>19.404700000000027</v>
      </c>
      <c r="L297" s="86">
        <v>60.510971099999992</v>
      </c>
      <c r="M297" s="86">
        <v>73.22697814</v>
      </c>
      <c r="N297" s="86">
        <v>73.22697814</v>
      </c>
      <c r="O297" s="86">
        <v>73.22697814</v>
      </c>
      <c r="P297" s="86">
        <v>84.925462259999989</v>
      </c>
      <c r="Q297" s="86">
        <v>73.22697814</v>
      </c>
      <c r="R297" s="86">
        <v>84.925462259999989</v>
      </c>
      <c r="S297" s="86">
        <v>73.22697814</v>
      </c>
      <c r="T297" s="86">
        <v>84.925462259999989</v>
      </c>
      <c r="U297" s="86">
        <f t="shared" si="31"/>
        <v>73.22697814</v>
      </c>
      <c r="V297" s="87">
        <f t="shared" si="32"/>
        <v>84.925462259999989</v>
      </c>
    </row>
    <row r="298" spans="1:22" s="39" customFormat="1" x14ac:dyDescent="0.25">
      <c r="A298" s="13" t="s">
        <v>451</v>
      </c>
      <c r="B298" s="23" t="s">
        <v>393</v>
      </c>
      <c r="C298" s="15" t="s">
        <v>17</v>
      </c>
      <c r="D298" s="16">
        <v>0</v>
      </c>
      <c r="E298" s="86">
        <v>0</v>
      </c>
      <c r="F298" s="86">
        <v>0</v>
      </c>
      <c r="G298" s="86">
        <v>0</v>
      </c>
      <c r="H298" s="86">
        <v>0</v>
      </c>
      <c r="I298" s="86">
        <v>0</v>
      </c>
      <c r="J298" s="86">
        <v>0</v>
      </c>
      <c r="K298" s="86">
        <v>0</v>
      </c>
      <c r="L298" s="86">
        <v>17.198008689999998</v>
      </c>
      <c r="M298" s="86">
        <v>0</v>
      </c>
      <c r="N298" s="86">
        <v>0</v>
      </c>
      <c r="O298" s="86">
        <v>0</v>
      </c>
      <c r="P298" s="86">
        <v>0</v>
      </c>
      <c r="Q298" s="86">
        <v>0</v>
      </c>
      <c r="R298" s="86">
        <v>0</v>
      </c>
      <c r="S298" s="86">
        <v>0</v>
      </c>
      <c r="T298" s="86">
        <v>0</v>
      </c>
      <c r="U298" s="86">
        <f t="shared" si="31"/>
        <v>0</v>
      </c>
      <c r="V298" s="87">
        <f t="shared" si="32"/>
        <v>0</v>
      </c>
    </row>
    <row r="299" spans="1:22" s="39" customFormat="1" x14ac:dyDescent="0.25">
      <c r="A299" s="13" t="s">
        <v>452</v>
      </c>
      <c r="B299" s="21" t="s">
        <v>453</v>
      </c>
      <c r="C299" s="15" t="s">
        <v>17</v>
      </c>
      <c r="D299" s="16">
        <v>0</v>
      </c>
      <c r="E299" s="86">
        <v>0</v>
      </c>
      <c r="F299" s="86">
        <v>14.07</v>
      </c>
      <c r="G299" s="86">
        <v>14.2811</v>
      </c>
      <c r="H299" s="86">
        <v>22.119199999999999</v>
      </c>
      <c r="I299" s="86">
        <v>22.119</v>
      </c>
      <c r="J299" s="86">
        <v>21.951916450000049</v>
      </c>
      <c r="K299" s="86">
        <v>626.8580143591247</v>
      </c>
      <c r="L299" s="86">
        <v>297.13876914000025</v>
      </c>
      <c r="M299" s="86">
        <v>48.611616099999658</v>
      </c>
      <c r="N299" s="86">
        <v>48.611616099999658</v>
      </c>
      <c r="O299" s="86">
        <v>17.128900000000002</v>
      </c>
      <c r="P299" s="86">
        <v>32.154685460000181</v>
      </c>
      <c r="Q299" s="86">
        <v>23.349400000000003</v>
      </c>
      <c r="R299" s="86">
        <v>45.490400000000008</v>
      </c>
      <c r="S299" s="86">
        <v>22.412400000000002</v>
      </c>
      <c r="T299" s="86">
        <v>39.551748800000013</v>
      </c>
      <c r="U299" s="86">
        <f t="shared" si="31"/>
        <v>22.412400000000002</v>
      </c>
      <c r="V299" s="87">
        <f t="shared" si="32"/>
        <v>39.551748800000013</v>
      </c>
    </row>
    <row r="300" spans="1:22" s="39" customFormat="1" x14ac:dyDescent="0.25">
      <c r="A300" s="13" t="s">
        <v>454</v>
      </c>
      <c r="B300" s="23" t="s">
        <v>393</v>
      </c>
      <c r="C300" s="15" t="s">
        <v>17</v>
      </c>
      <c r="D300" s="16">
        <v>0</v>
      </c>
      <c r="E300" s="86">
        <v>0</v>
      </c>
      <c r="F300" s="86">
        <v>0</v>
      </c>
      <c r="G300" s="86">
        <v>0</v>
      </c>
      <c r="H300" s="86">
        <v>0</v>
      </c>
      <c r="I300" s="86">
        <v>0</v>
      </c>
      <c r="J300" s="86">
        <v>12.669470719999982</v>
      </c>
      <c r="K300" s="86">
        <v>0</v>
      </c>
      <c r="L300" s="86">
        <v>16.026786839999978</v>
      </c>
      <c r="M300" s="86">
        <v>46.609728009999856</v>
      </c>
      <c r="N300" s="86">
        <v>46.609728009999856</v>
      </c>
      <c r="O300" s="86">
        <v>0</v>
      </c>
      <c r="P300" s="86">
        <v>28.944348490000205</v>
      </c>
      <c r="Q300" s="86">
        <v>0</v>
      </c>
      <c r="R300" s="86">
        <v>0</v>
      </c>
      <c r="S300" s="86">
        <v>0</v>
      </c>
      <c r="T300" s="86">
        <v>0</v>
      </c>
      <c r="U300" s="86">
        <f t="shared" si="31"/>
        <v>0</v>
      </c>
      <c r="V300" s="87">
        <f t="shared" si="32"/>
        <v>0</v>
      </c>
    </row>
    <row r="301" spans="1:22" s="39" customFormat="1" ht="31.5" x14ac:dyDescent="0.25">
      <c r="A301" s="13" t="s">
        <v>455</v>
      </c>
      <c r="B301" s="21" t="s">
        <v>456</v>
      </c>
      <c r="C301" s="15" t="s">
        <v>17</v>
      </c>
      <c r="D301" s="16">
        <v>0</v>
      </c>
      <c r="E301" s="86">
        <v>0</v>
      </c>
      <c r="F301" s="86">
        <v>304.80500000000001</v>
      </c>
      <c r="G301" s="86">
        <v>306.17717945633996</v>
      </c>
      <c r="H301" s="86">
        <v>339.00188390919999</v>
      </c>
      <c r="I301" s="86">
        <v>570.46221695919905</v>
      </c>
      <c r="J301" s="86">
        <v>579.17931539339975</v>
      </c>
      <c r="K301" s="86">
        <v>108.74944426300941</v>
      </c>
      <c r="L301" s="86">
        <v>524.62781440890012</v>
      </c>
      <c r="M301" s="86">
        <v>551.38233472889999</v>
      </c>
      <c r="N301" s="86">
        <v>551.38233472889999</v>
      </c>
      <c r="O301" s="86">
        <v>282.72371504099999</v>
      </c>
      <c r="P301" s="86">
        <v>984.92698077799992</v>
      </c>
      <c r="Q301" s="86">
        <v>148.02261458762939</v>
      </c>
      <c r="R301" s="86">
        <v>1691.5205748727574</v>
      </c>
      <c r="S301" s="86">
        <v>24.392221752900429</v>
      </c>
      <c r="T301" s="86">
        <v>250.46298842889979</v>
      </c>
      <c r="U301" s="86">
        <f t="shared" si="31"/>
        <v>24.392221752900429</v>
      </c>
      <c r="V301" s="87">
        <f t="shared" si="32"/>
        <v>250.46298842889979</v>
      </c>
    </row>
    <row r="302" spans="1:22" s="39" customFormat="1" x14ac:dyDescent="0.25">
      <c r="A302" s="13" t="s">
        <v>457</v>
      </c>
      <c r="B302" s="23" t="s">
        <v>393</v>
      </c>
      <c r="C302" s="15" t="s">
        <v>17</v>
      </c>
      <c r="D302" s="16">
        <v>0</v>
      </c>
      <c r="E302" s="86">
        <v>0</v>
      </c>
      <c r="F302" s="86">
        <v>166.471</v>
      </c>
      <c r="G302" s="86">
        <v>167.22042368490142</v>
      </c>
      <c r="H302" s="86">
        <v>229.58269055999997</v>
      </c>
      <c r="I302" s="86">
        <v>67.03134</v>
      </c>
      <c r="J302" s="86">
        <v>22.818131175699996</v>
      </c>
      <c r="K302" s="86">
        <v>107.284885</v>
      </c>
      <c r="L302" s="86">
        <v>324.30236337090003</v>
      </c>
      <c r="M302" s="86">
        <v>234.67063286890007</v>
      </c>
      <c r="N302" s="86">
        <v>234.67063286890007</v>
      </c>
      <c r="O302" s="86">
        <v>18.715780849999998</v>
      </c>
      <c r="P302" s="86">
        <v>725.4972679</v>
      </c>
      <c r="Q302" s="86">
        <v>18.658778999999999</v>
      </c>
      <c r="R302" s="86">
        <v>0</v>
      </c>
      <c r="S302" s="86">
        <v>18.658778999999999</v>
      </c>
      <c r="T302" s="86">
        <v>0</v>
      </c>
      <c r="U302" s="86">
        <f t="shared" si="31"/>
        <v>18.658778999999999</v>
      </c>
      <c r="V302" s="87">
        <f t="shared" si="32"/>
        <v>0</v>
      </c>
    </row>
    <row r="303" spans="1:22" s="39" customFormat="1" x14ac:dyDescent="0.25">
      <c r="A303" s="13" t="s">
        <v>458</v>
      </c>
      <c r="B303" s="21" t="s">
        <v>459</v>
      </c>
      <c r="C303" s="15" t="s">
        <v>17</v>
      </c>
      <c r="D303" s="16">
        <f>D283-D284-D286-D291-D293-D295-D297-D299-D301</f>
        <v>6337.3680000000004</v>
      </c>
      <c r="E303" s="86">
        <f>E283-E284-E286-E291-E293-E295-E297-E299-E301</f>
        <v>513.24251559000004</v>
      </c>
      <c r="F303" s="86">
        <f>F283-F284-F286-F291-F293-F295-F297-F299-F301</f>
        <v>828.09909999999991</v>
      </c>
      <c r="G303" s="86">
        <f>G283-G284-G286-G291-G293-G295-G297-G299-G301</f>
        <v>773.02743394139043</v>
      </c>
      <c r="H303" s="86">
        <f>H283-H284-H286-H291-H293-H295-H297-H299-H301</f>
        <v>862.49947207079981</v>
      </c>
      <c r="I303" s="86">
        <v>1574.847183776249</v>
      </c>
      <c r="J303" s="86">
        <f>J283-J284-J286-J291-J293-J295-J297-J299-J301</f>
        <v>901.32468839460057</v>
      </c>
      <c r="K303" s="86">
        <v>1349.953889707145</v>
      </c>
      <c r="L303" s="86">
        <f>L283-L284-L286-L291-L293-L295-L297-L299-L301</f>
        <v>1420.6495002210997</v>
      </c>
      <c r="M303" s="86">
        <v>1598.7598693911</v>
      </c>
      <c r="N303" s="86">
        <v>1598.7598693911</v>
      </c>
      <c r="O303" s="86">
        <v>2458.6497226498509</v>
      </c>
      <c r="P303" s="86">
        <v>1753.7471469120003</v>
      </c>
      <c r="Q303" s="86">
        <v>2397.569458922982</v>
      </c>
      <c r="R303" s="86">
        <v>1114.8757375221692</v>
      </c>
      <c r="S303" s="86">
        <v>2248.806526523128</v>
      </c>
      <c r="T303" s="86">
        <v>225.62199732611413</v>
      </c>
      <c r="U303" s="86">
        <f t="shared" si="31"/>
        <v>2248.806526523128</v>
      </c>
      <c r="V303" s="87">
        <f t="shared" si="32"/>
        <v>225.62199732611413</v>
      </c>
    </row>
    <row r="304" spans="1:22" s="39" customFormat="1" x14ac:dyDescent="0.25">
      <c r="A304" s="13" t="s">
        <v>460</v>
      </c>
      <c r="B304" s="23" t="s">
        <v>393</v>
      </c>
      <c r="C304" s="15" t="s">
        <v>17</v>
      </c>
      <c r="D304" s="16">
        <v>142.96700000000001</v>
      </c>
      <c r="E304" s="86">
        <v>417.97699999999998</v>
      </c>
      <c r="F304" s="86">
        <v>724.17321122675219</v>
      </c>
      <c r="G304" s="86">
        <v>685.05354642540669</v>
      </c>
      <c r="H304" s="86">
        <v>772.22083092999992</v>
      </c>
      <c r="I304" s="86">
        <v>259.11871989915574</v>
      </c>
      <c r="J304" s="86">
        <v>830.20039954430069</v>
      </c>
      <c r="K304" s="86">
        <v>1243.4278934458712</v>
      </c>
      <c r="L304" s="86">
        <v>946.47351926909937</v>
      </c>
      <c r="M304" s="86">
        <v>943.46215920110171</v>
      </c>
      <c r="N304" s="86">
        <v>943.46215920110171</v>
      </c>
      <c r="O304" s="86">
        <v>1476.2902472551791</v>
      </c>
      <c r="P304" s="86">
        <v>818.96138275999965</v>
      </c>
      <c r="Q304" s="86">
        <v>1412.1305422789196</v>
      </c>
      <c r="R304" s="86">
        <v>520.62247240966985</v>
      </c>
      <c r="S304" s="86">
        <v>1352.4573198082428</v>
      </c>
      <c r="T304" s="86">
        <v>105.36051518978697</v>
      </c>
      <c r="U304" s="86">
        <f t="shared" si="31"/>
        <v>1352.4573198082428</v>
      </c>
      <c r="V304" s="87">
        <f t="shared" si="32"/>
        <v>105.36051518978697</v>
      </c>
    </row>
    <row r="305" spans="1:22" s="39" customFormat="1" ht="31.5" x14ac:dyDescent="0.25">
      <c r="A305" s="13" t="s">
        <v>461</v>
      </c>
      <c r="B305" s="20" t="s">
        <v>462</v>
      </c>
      <c r="C305" s="15" t="s">
        <v>463</v>
      </c>
      <c r="D305" s="42">
        <f>D167/(D23*1.18)</f>
        <v>0.27812365986276671</v>
      </c>
      <c r="E305" s="95">
        <f>E167/(E23*1.18)</f>
        <v>0.86794344392538147</v>
      </c>
      <c r="F305" s="95">
        <f>F167/(F23*1.18)</f>
        <v>0.98586869632684959</v>
      </c>
      <c r="G305" s="95">
        <f>G167/(G23*1.18)</f>
        <v>0.90238684340834141</v>
      </c>
      <c r="H305" s="95">
        <f>H167/(H23*1.18)</f>
        <v>0.80681392490955228</v>
      </c>
      <c r="I305" s="95">
        <v>0.75949679586318875</v>
      </c>
      <c r="J305" s="95">
        <f>J167/(J23*1.18)</f>
        <v>0.84727353726988619</v>
      </c>
      <c r="K305" s="95">
        <v>0.92676565119502508</v>
      </c>
      <c r="L305" s="95">
        <f>L167/(L23*1.18)</f>
        <v>0.93100873353618119</v>
      </c>
      <c r="M305" s="95">
        <v>0.85438738775870726</v>
      </c>
      <c r="N305" s="95">
        <f>N167/(N23*1.2)</f>
        <v>0.85438738775870726</v>
      </c>
      <c r="O305" s="95">
        <v>0.82953471293281589</v>
      </c>
      <c r="P305" s="95">
        <f>P167/(P23*1.2)</f>
        <v>0.88648429969965203</v>
      </c>
      <c r="Q305" s="95">
        <v>0.95445357500614825</v>
      </c>
      <c r="R305" s="95">
        <f>R167/(R23*1.2)</f>
        <v>0.93627280052823092</v>
      </c>
      <c r="S305" s="95">
        <v>0.99988565232601678</v>
      </c>
      <c r="T305" s="95">
        <f>T167/(T23*1.2)</f>
        <v>0.93600126007447559</v>
      </c>
      <c r="U305" s="95" t="s">
        <v>224</v>
      </c>
      <c r="V305" s="96" t="s">
        <v>224</v>
      </c>
    </row>
    <row r="306" spans="1:22" s="39" customFormat="1" outlineLevel="1" x14ac:dyDescent="0.25">
      <c r="A306" s="13" t="s">
        <v>464</v>
      </c>
      <c r="B306" s="21" t="s">
        <v>465</v>
      </c>
      <c r="C306" s="15" t="s">
        <v>463</v>
      </c>
      <c r="D306" s="42" t="s">
        <v>224</v>
      </c>
      <c r="E306" s="95" t="s">
        <v>224</v>
      </c>
      <c r="F306" s="95" t="s">
        <v>224</v>
      </c>
      <c r="G306" s="95" t="s">
        <v>224</v>
      </c>
      <c r="H306" s="95" t="s">
        <v>224</v>
      </c>
      <c r="I306" s="95" t="s">
        <v>224</v>
      </c>
      <c r="J306" s="95" t="s">
        <v>224</v>
      </c>
      <c r="K306" s="95" t="s">
        <v>224</v>
      </c>
      <c r="L306" s="95" t="s">
        <v>224</v>
      </c>
      <c r="M306" s="95" t="s">
        <v>224</v>
      </c>
      <c r="N306" s="95" t="s">
        <v>224</v>
      </c>
      <c r="O306" s="95" t="s">
        <v>224</v>
      </c>
      <c r="P306" s="95" t="s">
        <v>224</v>
      </c>
      <c r="Q306" s="95" t="s">
        <v>224</v>
      </c>
      <c r="R306" s="95" t="s">
        <v>224</v>
      </c>
      <c r="S306" s="95" t="s">
        <v>224</v>
      </c>
      <c r="T306" s="95" t="s">
        <v>224</v>
      </c>
      <c r="U306" s="95" t="s">
        <v>224</v>
      </c>
      <c r="V306" s="96" t="s">
        <v>224</v>
      </c>
    </row>
    <row r="307" spans="1:22" s="39" customFormat="1" ht="31.5" outlineLevel="1" x14ac:dyDescent="0.25">
      <c r="A307" s="13" t="s">
        <v>466</v>
      </c>
      <c r="B307" s="21" t="s">
        <v>467</v>
      </c>
      <c r="C307" s="15" t="s">
        <v>463</v>
      </c>
      <c r="D307" s="42" t="s">
        <v>224</v>
      </c>
      <c r="E307" s="95" t="s">
        <v>224</v>
      </c>
      <c r="F307" s="95" t="s">
        <v>224</v>
      </c>
      <c r="G307" s="95" t="s">
        <v>224</v>
      </c>
      <c r="H307" s="95" t="s">
        <v>224</v>
      </c>
      <c r="I307" s="95" t="s">
        <v>224</v>
      </c>
      <c r="J307" s="95" t="s">
        <v>224</v>
      </c>
      <c r="K307" s="95" t="s">
        <v>224</v>
      </c>
      <c r="L307" s="95" t="s">
        <v>224</v>
      </c>
      <c r="M307" s="95" t="s">
        <v>224</v>
      </c>
      <c r="N307" s="95" t="s">
        <v>224</v>
      </c>
      <c r="O307" s="95" t="s">
        <v>224</v>
      </c>
      <c r="P307" s="95" t="s">
        <v>224</v>
      </c>
      <c r="Q307" s="95" t="s">
        <v>224</v>
      </c>
      <c r="R307" s="95" t="s">
        <v>224</v>
      </c>
      <c r="S307" s="95" t="s">
        <v>224</v>
      </c>
      <c r="T307" s="95" t="s">
        <v>224</v>
      </c>
      <c r="U307" s="95" t="s">
        <v>224</v>
      </c>
      <c r="V307" s="96" t="s">
        <v>224</v>
      </c>
    </row>
    <row r="308" spans="1:22" s="39" customFormat="1" ht="31.5" outlineLevel="1" x14ac:dyDescent="0.25">
      <c r="A308" s="13" t="s">
        <v>468</v>
      </c>
      <c r="B308" s="21" t="s">
        <v>469</v>
      </c>
      <c r="C308" s="15" t="s">
        <v>463</v>
      </c>
      <c r="D308" s="42" t="s">
        <v>224</v>
      </c>
      <c r="E308" s="95" t="s">
        <v>224</v>
      </c>
      <c r="F308" s="95" t="s">
        <v>224</v>
      </c>
      <c r="G308" s="95" t="s">
        <v>224</v>
      </c>
      <c r="H308" s="95" t="s">
        <v>224</v>
      </c>
      <c r="I308" s="95" t="s">
        <v>224</v>
      </c>
      <c r="J308" s="95" t="s">
        <v>224</v>
      </c>
      <c r="K308" s="95" t="s">
        <v>224</v>
      </c>
      <c r="L308" s="95" t="s">
        <v>224</v>
      </c>
      <c r="M308" s="95" t="s">
        <v>224</v>
      </c>
      <c r="N308" s="95" t="s">
        <v>224</v>
      </c>
      <c r="O308" s="95" t="s">
        <v>224</v>
      </c>
      <c r="P308" s="95" t="s">
        <v>224</v>
      </c>
      <c r="Q308" s="95" t="s">
        <v>224</v>
      </c>
      <c r="R308" s="95" t="s">
        <v>224</v>
      </c>
      <c r="S308" s="95" t="s">
        <v>224</v>
      </c>
      <c r="T308" s="95" t="s">
        <v>224</v>
      </c>
      <c r="U308" s="95" t="s">
        <v>224</v>
      </c>
      <c r="V308" s="96" t="s">
        <v>224</v>
      </c>
    </row>
    <row r="309" spans="1:22" s="39" customFormat="1" ht="31.5" outlineLevel="1" x14ac:dyDescent="0.25">
      <c r="A309" s="13" t="s">
        <v>470</v>
      </c>
      <c r="B309" s="21" t="s">
        <v>471</v>
      </c>
      <c r="C309" s="15" t="s">
        <v>463</v>
      </c>
      <c r="D309" s="42" t="s">
        <v>224</v>
      </c>
      <c r="E309" s="95" t="s">
        <v>224</v>
      </c>
      <c r="F309" s="95" t="s">
        <v>224</v>
      </c>
      <c r="G309" s="95" t="s">
        <v>224</v>
      </c>
      <c r="H309" s="95" t="s">
        <v>224</v>
      </c>
      <c r="I309" s="95" t="s">
        <v>224</v>
      </c>
      <c r="J309" s="95" t="s">
        <v>224</v>
      </c>
      <c r="K309" s="95" t="s">
        <v>224</v>
      </c>
      <c r="L309" s="95" t="s">
        <v>224</v>
      </c>
      <c r="M309" s="95" t="s">
        <v>224</v>
      </c>
      <c r="N309" s="95" t="s">
        <v>224</v>
      </c>
      <c r="O309" s="95" t="s">
        <v>224</v>
      </c>
      <c r="P309" s="95" t="s">
        <v>224</v>
      </c>
      <c r="Q309" s="95" t="s">
        <v>224</v>
      </c>
      <c r="R309" s="95" t="s">
        <v>224</v>
      </c>
      <c r="S309" s="95" t="s">
        <v>224</v>
      </c>
      <c r="T309" s="95" t="s">
        <v>224</v>
      </c>
      <c r="U309" s="95" t="s">
        <v>224</v>
      </c>
      <c r="V309" s="96" t="s">
        <v>224</v>
      </c>
    </row>
    <row r="310" spans="1:22" s="39" customFormat="1" outlineLevel="1" x14ac:dyDescent="0.25">
      <c r="A310" s="13" t="s">
        <v>472</v>
      </c>
      <c r="B310" s="22" t="s">
        <v>473</v>
      </c>
      <c r="C310" s="15" t="s">
        <v>463</v>
      </c>
      <c r="D310" s="42" t="s">
        <v>224</v>
      </c>
      <c r="E310" s="95" t="s">
        <v>224</v>
      </c>
      <c r="F310" s="95" t="s">
        <v>224</v>
      </c>
      <c r="G310" s="95" t="s">
        <v>224</v>
      </c>
      <c r="H310" s="95" t="s">
        <v>224</v>
      </c>
      <c r="I310" s="95" t="s">
        <v>224</v>
      </c>
      <c r="J310" s="95" t="s">
        <v>224</v>
      </c>
      <c r="K310" s="95" t="s">
        <v>224</v>
      </c>
      <c r="L310" s="95" t="s">
        <v>224</v>
      </c>
      <c r="M310" s="95" t="s">
        <v>224</v>
      </c>
      <c r="N310" s="95" t="s">
        <v>224</v>
      </c>
      <c r="O310" s="95" t="s">
        <v>224</v>
      </c>
      <c r="P310" s="95" t="s">
        <v>224</v>
      </c>
      <c r="Q310" s="95" t="s">
        <v>224</v>
      </c>
      <c r="R310" s="95" t="s">
        <v>224</v>
      </c>
      <c r="S310" s="95" t="s">
        <v>224</v>
      </c>
      <c r="T310" s="95" t="s">
        <v>224</v>
      </c>
      <c r="U310" s="95" t="s">
        <v>224</v>
      </c>
      <c r="V310" s="96" t="s">
        <v>224</v>
      </c>
    </row>
    <row r="311" spans="1:22" s="39" customFormat="1" x14ac:dyDescent="0.25">
      <c r="A311" s="13" t="s">
        <v>474</v>
      </c>
      <c r="B311" s="22" t="s">
        <v>475</v>
      </c>
      <c r="C311" s="15" t="s">
        <v>463</v>
      </c>
      <c r="D311" s="42">
        <f>D173/(D29*1.18)</f>
        <v>0.27594451196218489</v>
      </c>
      <c r="E311" s="95">
        <f>E173/(E29*1.18)</f>
        <v>0.86787989252143105</v>
      </c>
      <c r="F311" s="95">
        <f>F173/(F29*1.18)</f>
        <v>1</v>
      </c>
      <c r="G311" s="95">
        <f>G173/(G29*1.18)</f>
        <v>1.0000000000000002</v>
      </c>
      <c r="H311" s="95">
        <f>H173/(H29*1.18)</f>
        <v>0.97811260458950644</v>
      </c>
      <c r="I311" s="95">
        <v>1.0000000000000002</v>
      </c>
      <c r="J311" s="95">
        <f>J173/(J29*1.18)</f>
        <v>1.0072848854281662</v>
      </c>
      <c r="K311" s="95">
        <v>1.738576330596812</v>
      </c>
      <c r="L311" s="95">
        <v>21.137515728923244</v>
      </c>
      <c r="M311" s="95">
        <v>0.93250563920017249</v>
      </c>
      <c r="N311" s="95">
        <v>0.93250563920017249</v>
      </c>
      <c r="O311" s="95">
        <v>1.0067218657783235</v>
      </c>
      <c r="P311" s="95">
        <v>1.0087239811490283</v>
      </c>
      <c r="Q311" s="95">
        <v>0.99716172211512244</v>
      </c>
      <c r="R311" s="95">
        <v>1.0001136872862264</v>
      </c>
      <c r="S311" s="95">
        <v>0.99698263637286733</v>
      </c>
      <c r="T311" s="95">
        <v>0.99687042514384083</v>
      </c>
      <c r="U311" s="95" t="s">
        <v>224</v>
      </c>
      <c r="V311" s="96" t="s">
        <v>224</v>
      </c>
    </row>
    <row r="312" spans="1:22" s="39" customFormat="1" outlineLevel="1" x14ac:dyDescent="0.25">
      <c r="A312" s="13" t="s">
        <v>476</v>
      </c>
      <c r="B312" s="22" t="s">
        <v>477</v>
      </c>
      <c r="C312" s="15"/>
      <c r="D312" s="42" t="s">
        <v>224</v>
      </c>
      <c r="E312" s="95" t="s">
        <v>224</v>
      </c>
      <c r="F312" s="95" t="s">
        <v>224</v>
      </c>
      <c r="G312" s="95" t="s">
        <v>224</v>
      </c>
      <c r="H312" s="95" t="s">
        <v>224</v>
      </c>
      <c r="I312" s="95" t="s">
        <v>224</v>
      </c>
      <c r="J312" s="95" t="s">
        <v>224</v>
      </c>
      <c r="K312" s="95" t="s">
        <v>224</v>
      </c>
      <c r="L312" s="95" t="s">
        <v>224</v>
      </c>
      <c r="M312" s="95" t="s">
        <v>224</v>
      </c>
      <c r="N312" s="95" t="s">
        <v>224</v>
      </c>
      <c r="O312" s="95" t="s">
        <v>224</v>
      </c>
      <c r="P312" s="95" t="s">
        <v>224</v>
      </c>
      <c r="Q312" s="95" t="s">
        <v>224</v>
      </c>
      <c r="R312" s="95" t="s">
        <v>224</v>
      </c>
      <c r="S312" s="95" t="s">
        <v>224</v>
      </c>
      <c r="T312" s="95" t="s">
        <v>224</v>
      </c>
      <c r="U312" s="95" t="s">
        <v>224</v>
      </c>
      <c r="V312" s="96" t="s">
        <v>224</v>
      </c>
    </row>
    <row r="313" spans="1:22" s="39" customFormat="1" ht="19.5" customHeight="1" x14ac:dyDescent="0.25">
      <c r="A313" s="13" t="s">
        <v>478</v>
      </c>
      <c r="B313" s="22" t="s">
        <v>479</v>
      </c>
      <c r="C313" s="15" t="s">
        <v>463</v>
      </c>
      <c r="D313" s="42" t="s">
        <v>224</v>
      </c>
      <c r="E313" s="95" t="s">
        <v>224</v>
      </c>
      <c r="F313" s="95">
        <f>F176/(F32*1.18)</f>
        <v>0.93308591175107547</v>
      </c>
      <c r="G313" s="95">
        <f>G176/(G32*1.18)</f>
        <v>0.76829261726466502</v>
      </c>
      <c r="H313" s="95">
        <f>H176/(H32*1.18)</f>
        <v>0.54498153849075581</v>
      </c>
      <c r="I313" s="95">
        <v>0.46901169637080414</v>
      </c>
      <c r="J313" s="95">
        <f>J176/(J32*1.18)</f>
        <v>0.61273994784078689</v>
      </c>
      <c r="K313" s="95">
        <v>0.81529994082194224</v>
      </c>
      <c r="L313" s="95">
        <v>0.87604241074460232</v>
      </c>
      <c r="M313" s="95">
        <v>0.90231785659930341</v>
      </c>
      <c r="N313" s="95">
        <v>0.90231785659930341</v>
      </c>
      <c r="O313" s="95">
        <v>0.77445040981231594</v>
      </c>
      <c r="P313" s="95">
        <v>0.83137858944619936</v>
      </c>
      <c r="Q313" s="95">
        <v>0.95168545349592637</v>
      </c>
      <c r="R313" s="95">
        <v>0.93272450974271892</v>
      </c>
      <c r="S313" s="95">
        <v>0.99999999999999978</v>
      </c>
      <c r="T313" s="95">
        <v>0.93371839107077825</v>
      </c>
      <c r="U313" s="95" t="s">
        <v>224</v>
      </c>
      <c r="V313" s="96" t="s">
        <v>224</v>
      </c>
    </row>
    <row r="314" spans="1:22" s="39" customFormat="1" ht="19.5" customHeight="1" outlineLevel="1" x14ac:dyDescent="0.25">
      <c r="A314" s="13" t="s">
        <v>480</v>
      </c>
      <c r="B314" s="22" t="s">
        <v>481</v>
      </c>
      <c r="C314" s="15" t="s">
        <v>463</v>
      </c>
      <c r="D314" s="123" t="s">
        <v>224</v>
      </c>
      <c r="E314" s="124" t="s">
        <v>224</v>
      </c>
      <c r="F314" s="124" t="s">
        <v>224</v>
      </c>
      <c r="G314" s="124" t="s">
        <v>224</v>
      </c>
      <c r="H314" s="124" t="s">
        <v>224</v>
      </c>
      <c r="I314" s="124" t="s">
        <v>224</v>
      </c>
      <c r="J314" s="124" t="s">
        <v>224</v>
      </c>
      <c r="K314" s="124" t="s">
        <v>224</v>
      </c>
      <c r="L314" s="124" t="s">
        <v>224</v>
      </c>
      <c r="M314" s="124" t="s">
        <v>224</v>
      </c>
      <c r="N314" s="124" t="s">
        <v>224</v>
      </c>
      <c r="O314" s="124" t="s">
        <v>224</v>
      </c>
      <c r="P314" s="124" t="s">
        <v>224</v>
      </c>
      <c r="Q314" s="124" t="s">
        <v>224</v>
      </c>
      <c r="R314" s="124" t="s">
        <v>224</v>
      </c>
      <c r="S314" s="124" t="s">
        <v>224</v>
      </c>
      <c r="T314" s="124" t="s">
        <v>224</v>
      </c>
      <c r="U314" s="124" t="s">
        <v>224</v>
      </c>
      <c r="V314" s="125" t="s">
        <v>224</v>
      </c>
    </row>
    <row r="315" spans="1:22" s="39" customFormat="1" ht="36.75" customHeight="1" outlineLevel="1" x14ac:dyDescent="0.25">
      <c r="A315" s="13" t="s">
        <v>482</v>
      </c>
      <c r="B315" s="21" t="s">
        <v>483</v>
      </c>
      <c r="C315" s="15" t="s">
        <v>463</v>
      </c>
      <c r="D315" s="123" t="s">
        <v>224</v>
      </c>
      <c r="E315" s="124" t="s">
        <v>224</v>
      </c>
      <c r="F315" s="124" t="s">
        <v>224</v>
      </c>
      <c r="G315" s="124" t="s">
        <v>224</v>
      </c>
      <c r="H315" s="124" t="s">
        <v>224</v>
      </c>
      <c r="I315" s="124" t="s">
        <v>224</v>
      </c>
      <c r="J315" s="124" t="s">
        <v>224</v>
      </c>
      <c r="K315" s="124" t="s">
        <v>224</v>
      </c>
      <c r="L315" s="124" t="s">
        <v>224</v>
      </c>
      <c r="M315" s="124" t="s">
        <v>224</v>
      </c>
      <c r="N315" s="124" t="s">
        <v>224</v>
      </c>
      <c r="O315" s="124" t="s">
        <v>224</v>
      </c>
      <c r="P315" s="124" t="s">
        <v>224</v>
      </c>
      <c r="Q315" s="124" t="s">
        <v>224</v>
      </c>
      <c r="R315" s="124" t="s">
        <v>224</v>
      </c>
      <c r="S315" s="124" t="s">
        <v>224</v>
      </c>
      <c r="T315" s="124" t="s">
        <v>224</v>
      </c>
      <c r="U315" s="124" t="s">
        <v>224</v>
      </c>
      <c r="V315" s="125" t="s">
        <v>224</v>
      </c>
    </row>
    <row r="316" spans="1:22" s="39" customFormat="1" ht="19.5" customHeight="1" outlineLevel="1" x14ac:dyDescent="0.25">
      <c r="A316" s="13" t="s">
        <v>484</v>
      </c>
      <c r="B316" s="126" t="s">
        <v>41</v>
      </c>
      <c r="C316" s="15" t="s">
        <v>463</v>
      </c>
      <c r="D316" s="42" t="s">
        <v>224</v>
      </c>
      <c r="E316" s="95" t="s">
        <v>224</v>
      </c>
      <c r="F316" s="95" t="s">
        <v>224</v>
      </c>
      <c r="G316" s="95" t="s">
        <v>224</v>
      </c>
      <c r="H316" s="95" t="s">
        <v>224</v>
      </c>
      <c r="I316" s="95" t="s">
        <v>224</v>
      </c>
      <c r="J316" s="95" t="s">
        <v>224</v>
      </c>
      <c r="K316" s="95" t="s">
        <v>224</v>
      </c>
      <c r="L316" s="95" t="s">
        <v>224</v>
      </c>
      <c r="M316" s="95" t="s">
        <v>224</v>
      </c>
      <c r="N316" s="95" t="s">
        <v>224</v>
      </c>
      <c r="O316" s="95" t="s">
        <v>224</v>
      </c>
      <c r="P316" s="95" t="s">
        <v>224</v>
      </c>
      <c r="Q316" s="95" t="s">
        <v>224</v>
      </c>
      <c r="R316" s="95" t="s">
        <v>224</v>
      </c>
      <c r="S316" s="95" t="s">
        <v>224</v>
      </c>
      <c r="T316" s="95" t="s">
        <v>224</v>
      </c>
      <c r="U316" s="95" t="s">
        <v>224</v>
      </c>
      <c r="V316" s="96" t="s">
        <v>224</v>
      </c>
    </row>
    <row r="317" spans="1:22" s="39" customFormat="1" ht="19.5" customHeight="1" outlineLevel="1" thickBot="1" x14ac:dyDescent="0.3">
      <c r="A317" s="29" t="s">
        <v>485</v>
      </c>
      <c r="B317" s="127" t="s">
        <v>43</v>
      </c>
      <c r="C317" s="31" t="s">
        <v>463</v>
      </c>
      <c r="D317" s="128" t="s">
        <v>224</v>
      </c>
      <c r="E317" s="129" t="s">
        <v>224</v>
      </c>
      <c r="F317" s="129" t="s">
        <v>224</v>
      </c>
      <c r="G317" s="129" t="s">
        <v>224</v>
      </c>
      <c r="H317" s="129" t="s">
        <v>224</v>
      </c>
      <c r="I317" s="129" t="s">
        <v>224</v>
      </c>
      <c r="J317" s="129" t="s">
        <v>224</v>
      </c>
      <c r="K317" s="129" t="s">
        <v>224</v>
      </c>
      <c r="L317" s="129" t="s">
        <v>224</v>
      </c>
      <c r="M317" s="129" t="s">
        <v>224</v>
      </c>
      <c r="N317" s="129" t="s">
        <v>224</v>
      </c>
      <c r="O317" s="129" t="s">
        <v>224</v>
      </c>
      <c r="P317" s="129" t="s">
        <v>224</v>
      </c>
      <c r="Q317" s="129" t="s">
        <v>224</v>
      </c>
      <c r="R317" s="129" t="s">
        <v>224</v>
      </c>
      <c r="S317" s="129" t="s">
        <v>224</v>
      </c>
      <c r="T317" s="129" t="s">
        <v>224</v>
      </c>
      <c r="U317" s="129" t="s">
        <v>224</v>
      </c>
      <c r="V317" s="130" t="s">
        <v>224</v>
      </c>
    </row>
    <row r="318" spans="1:22" s="39" customFormat="1" ht="15.6" customHeight="1" thickBot="1" x14ac:dyDescent="0.3">
      <c r="A318" s="152" t="s">
        <v>486</v>
      </c>
      <c r="B318" s="153"/>
      <c r="C318" s="153"/>
      <c r="D318" s="153"/>
      <c r="E318" s="153"/>
      <c r="F318" s="153"/>
      <c r="G318" s="153"/>
      <c r="H318" s="153"/>
      <c r="I318" s="153"/>
      <c r="J318" s="153"/>
      <c r="K318" s="153"/>
      <c r="L318" s="153"/>
      <c r="M318" s="153"/>
      <c r="N318" s="153"/>
      <c r="O318" s="153"/>
      <c r="P318" s="153"/>
      <c r="Q318" s="153"/>
      <c r="R318" s="153"/>
      <c r="S318" s="153"/>
      <c r="T318" s="153"/>
      <c r="U318" s="153"/>
      <c r="V318" s="154"/>
    </row>
    <row r="319" spans="1:22" ht="31.5" outlineLevel="1" x14ac:dyDescent="0.25">
      <c r="A319" s="7" t="s">
        <v>487</v>
      </c>
      <c r="B319" s="8" t="s">
        <v>488</v>
      </c>
      <c r="C319" s="9" t="s">
        <v>224</v>
      </c>
      <c r="D319" s="35" t="s">
        <v>489</v>
      </c>
      <c r="E319" s="89" t="s">
        <v>489</v>
      </c>
      <c r="F319" s="86" t="s">
        <v>489</v>
      </c>
      <c r="G319" s="86" t="s">
        <v>489</v>
      </c>
      <c r="H319" s="86" t="s">
        <v>489</v>
      </c>
      <c r="I319" s="86" t="s">
        <v>489</v>
      </c>
      <c r="J319" s="86" t="s">
        <v>489</v>
      </c>
      <c r="K319" s="86" t="s">
        <v>489</v>
      </c>
      <c r="L319" s="86" t="s">
        <v>489</v>
      </c>
      <c r="M319" s="86" t="s">
        <v>489</v>
      </c>
      <c r="N319" s="86" t="s">
        <v>489</v>
      </c>
      <c r="O319" s="86" t="s">
        <v>489</v>
      </c>
      <c r="P319" s="86" t="s">
        <v>489</v>
      </c>
      <c r="Q319" s="86" t="s">
        <v>489</v>
      </c>
      <c r="R319" s="86" t="s">
        <v>489</v>
      </c>
      <c r="S319" s="86" t="s">
        <v>489</v>
      </c>
      <c r="T319" s="86" t="s">
        <v>489</v>
      </c>
      <c r="U319" s="86" t="s">
        <v>489</v>
      </c>
      <c r="V319" s="87" t="s">
        <v>489</v>
      </c>
    </row>
    <row r="320" spans="1:22" outlineLevel="1" x14ac:dyDescent="0.25">
      <c r="A320" s="13" t="s">
        <v>490</v>
      </c>
      <c r="B320" s="20" t="s">
        <v>491</v>
      </c>
      <c r="C320" s="15" t="s">
        <v>492</v>
      </c>
      <c r="D320" s="16" t="s">
        <v>224</v>
      </c>
      <c r="E320" s="86" t="s">
        <v>224</v>
      </c>
      <c r="F320" s="86" t="s">
        <v>224</v>
      </c>
      <c r="G320" s="86" t="s">
        <v>224</v>
      </c>
      <c r="H320" s="86" t="s">
        <v>224</v>
      </c>
      <c r="I320" s="86" t="s">
        <v>224</v>
      </c>
      <c r="J320" s="86" t="s">
        <v>224</v>
      </c>
      <c r="K320" s="86" t="s">
        <v>224</v>
      </c>
      <c r="L320" s="86" t="s">
        <v>224</v>
      </c>
      <c r="M320" s="86" t="s">
        <v>224</v>
      </c>
      <c r="N320" s="86" t="s">
        <v>224</v>
      </c>
      <c r="O320" s="86" t="s">
        <v>224</v>
      </c>
      <c r="P320" s="86" t="s">
        <v>224</v>
      </c>
      <c r="Q320" s="86" t="s">
        <v>224</v>
      </c>
      <c r="R320" s="86" t="s">
        <v>224</v>
      </c>
      <c r="S320" s="86" t="s">
        <v>224</v>
      </c>
      <c r="T320" s="86" t="s">
        <v>224</v>
      </c>
      <c r="U320" s="86" t="s">
        <v>224</v>
      </c>
      <c r="V320" s="87" t="s">
        <v>224</v>
      </c>
    </row>
    <row r="321" spans="1:22" outlineLevel="1" x14ac:dyDescent="0.25">
      <c r="A321" s="13" t="s">
        <v>493</v>
      </c>
      <c r="B321" s="20" t="s">
        <v>494</v>
      </c>
      <c r="C321" s="15" t="s">
        <v>495</v>
      </c>
      <c r="D321" s="16" t="s">
        <v>224</v>
      </c>
      <c r="E321" s="86" t="s">
        <v>224</v>
      </c>
      <c r="F321" s="86" t="s">
        <v>224</v>
      </c>
      <c r="G321" s="86" t="s">
        <v>224</v>
      </c>
      <c r="H321" s="86" t="s">
        <v>224</v>
      </c>
      <c r="I321" s="86" t="s">
        <v>224</v>
      </c>
      <c r="J321" s="86" t="s">
        <v>224</v>
      </c>
      <c r="K321" s="86" t="s">
        <v>224</v>
      </c>
      <c r="L321" s="86" t="s">
        <v>224</v>
      </c>
      <c r="M321" s="86" t="s">
        <v>224</v>
      </c>
      <c r="N321" s="86" t="s">
        <v>224</v>
      </c>
      <c r="O321" s="86" t="s">
        <v>224</v>
      </c>
      <c r="P321" s="86" t="s">
        <v>224</v>
      </c>
      <c r="Q321" s="86" t="s">
        <v>224</v>
      </c>
      <c r="R321" s="86" t="s">
        <v>224</v>
      </c>
      <c r="S321" s="86" t="s">
        <v>224</v>
      </c>
      <c r="T321" s="86" t="s">
        <v>224</v>
      </c>
      <c r="U321" s="86" t="s">
        <v>224</v>
      </c>
      <c r="V321" s="87" t="s">
        <v>224</v>
      </c>
    </row>
    <row r="322" spans="1:22" outlineLevel="1" x14ac:dyDescent="0.25">
      <c r="A322" s="13" t="s">
        <v>496</v>
      </c>
      <c r="B322" s="20" t="s">
        <v>497</v>
      </c>
      <c r="C322" s="15" t="s">
        <v>492</v>
      </c>
      <c r="D322" s="16" t="s">
        <v>224</v>
      </c>
      <c r="E322" s="86" t="s">
        <v>224</v>
      </c>
      <c r="F322" s="86" t="s">
        <v>224</v>
      </c>
      <c r="G322" s="86" t="s">
        <v>224</v>
      </c>
      <c r="H322" s="86" t="s">
        <v>224</v>
      </c>
      <c r="I322" s="86" t="s">
        <v>224</v>
      </c>
      <c r="J322" s="86" t="s">
        <v>224</v>
      </c>
      <c r="K322" s="86" t="s">
        <v>224</v>
      </c>
      <c r="L322" s="86" t="s">
        <v>224</v>
      </c>
      <c r="M322" s="86" t="s">
        <v>224</v>
      </c>
      <c r="N322" s="86" t="s">
        <v>224</v>
      </c>
      <c r="O322" s="86" t="s">
        <v>224</v>
      </c>
      <c r="P322" s="86" t="s">
        <v>224</v>
      </c>
      <c r="Q322" s="86" t="s">
        <v>224</v>
      </c>
      <c r="R322" s="86" t="s">
        <v>224</v>
      </c>
      <c r="S322" s="86" t="s">
        <v>224</v>
      </c>
      <c r="T322" s="86" t="s">
        <v>224</v>
      </c>
      <c r="U322" s="86" t="s">
        <v>224</v>
      </c>
      <c r="V322" s="87" t="s">
        <v>224</v>
      </c>
    </row>
    <row r="323" spans="1:22" outlineLevel="1" x14ac:dyDescent="0.25">
      <c r="A323" s="13" t="s">
        <v>498</v>
      </c>
      <c r="B323" s="20" t="s">
        <v>499</v>
      </c>
      <c r="C323" s="15" t="s">
        <v>495</v>
      </c>
      <c r="D323" s="16" t="s">
        <v>224</v>
      </c>
      <c r="E323" s="86" t="s">
        <v>224</v>
      </c>
      <c r="F323" s="86" t="s">
        <v>224</v>
      </c>
      <c r="G323" s="86" t="s">
        <v>224</v>
      </c>
      <c r="H323" s="86" t="s">
        <v>224</v>
      </c>
      <c r="I323" s="86" t="s">
        <v>224</v>
      </c>
      <c r="J323" s="86" t="s">
        <v>224</v>
      </c>
      <c r="K323" s="86" t="s">
        <v>224</v>
      </c>
      <c r="L323" s="86" t="s">
        <v>224</v>
      </c>
      <c r="M323" s="86" t="s">
        <v>224</v>
      </c>
      <c r="N323" s="86" t="s">
        <v>224</v>
      </c>
      <c r="O323" s="86" t="s">
        <v>224</v>
      </c>
      <c r="P323" s="86" t="s">
        <v>224</v>
      </c>
      <c r="Q323" s="86" t="s">
        <v>224</v>
      </c>
      <c r="R323" s="86" t="s">
        <v>224</v>
      </c>
      <c r="S323" s="86" t="s">
        <v>224</v>
      </c>
      <c r="T323" s="86" t="s">
        <v>224</v>
      </c>
      <c r="U323" s="86" t="s">
        <v>224</v>
      </c>
      <c r="V323" s="87" t="s">
        <v>224</v>
      </c>
    </row>
    <row r="324" spans="1:22" outlineLevel="1" x14ac:dyDescent="0.25">
      <c r="A324" s="13" t="s">
        <v>500</v>
      </c>
      <c r="B324" s="20" t="s">
        <v>501</v>
      </c>
      <c r="C324" s="15" t="s">
        <v>502</v>
      </c>
      <c r="D324" s="16" t="s">
        <v>224</v>
      </c>
      <c r="E324" s="86" t="s">
        <v>224</v>
      </c>
      <c r="F324" s="86" t="s">
        <v>224</v>
      </c>
      <c r="G324" s="86" t="s">
        <v>224</v>
      </c>
      <c r="H324" s="86" t="s">
        <v>224</v>
      </c>
      <c r="I324" s="86" t="s">
        <v>224</v>
      </c>
      <c r="J324" s="86" t="s">
        <v>224</v>
      </c>
      <c r="K324" s="86" t="s">
        <v>224</v>
      </c>
      <c r="L324" s="86" t="s">
        <v>224</v>
      </c>
      <c r="M324" s="86" t="s">
        <v>224</v>
      </c>
      <c r="N324" s="86" t="s">
        <v>224</v>
      </c>
      <c r="O324" s="86" t="s">
        <v>224</v>
      </c>
      <c r="P324" s="86" t="s">
        <v>224</v>
      </c>
      <c r="Q324" s="86" t="s">
        <v>224</v>
      </c>
      <c r="R324" s="86" t="s">
        <v>224</v>
      </c>
      <c r="S324" s="86" t="s">
        <v>224</v>
      </c>
      <c r="T324" s="86" t="s">
        <v>224</v>
      </c>
      <c r="U324" s="86" t="s">
        <v>224</v>
      </c>
      <c r="V324" s="87" t="s">
        <v>224</v>
      </c>
    </row>
    <row r="325" spans="1:22" outlineLevel="1" x14ac:dyDescent="0.25">
      <c r="A325" s="13" t="s">
        <v>503</v>
      </c>
      <c r="B325" s="20" t="s">
        <v>504</v>
      </c>
      <c r="C325" s="15" t="s">
        <v>224</v>
      </c>
      <c r="D325" s="16" t="s">
        <v>489</v>
      </c>
      <c r="E325" s="86" t="s">
        <v>489</v>
      </c>
      <c r="F325" s="86" t="s">
        <v>489</v>
      </c>
      <c r="G325" s="86" t="s">
        <v>489</v>
      </c>
      <c r="H325" s="86" t="s">
        <v>489</v>
      </c>
      <c r="I325" s="86" t="s">
        <v>489</v>
      </c>
      <c r="J325" s="86" t="s">
        <v>489</v>
      </c>
      <c r="K325" s="86" t="s">
        <v>489</v>
      </c>
      <c r="L325" s="86" t="s">
        <v>489</v>
      </c>
      <c r="M325" s="86" t="s">
        <v>489</v>
      </c>
      <c r="N325" s="86" t="s">
        <v>489</v>
      </c>
      <c r="O325" s="86" t="s">
        <v>489</v>
      </c>
      <c r="P325" s="86" t="s">
        <v>489</v>
      </c>
      <c r="Q325" s="86" t="s">
        <v>489</v>
      </c>
      <c r="R325" s="86" t="s">
        <v>489</v>
      </c>
      <c r="S325" s="86" t="s">
        <v>489</v>
      </c>
      <c r="T325" s="86" t="s">
        <v>489</v>
      </c>
      <c r="U325" s="86" t="s">
        <v>489</v>
      </c>
      <c r="V325" s="87" t="s">
        <v>489</v>
      </c>
    </row>
    <row r="326" spans="1:22" outlineLevel="1" x14ac:dyDescent="0.25">
      <c r="A326" s="13" t="s">
        <v>505</v>
      </c>
      <c r="B326" s="21" t="s">
        <v>506</v>
      </c>
      <c r="C326" s="15" t="s">
        <v>502</v>
      </c>
      <c r="D326" s="16" t="s">
        <v>224</v>
      </c>
      <c r="E326" s="86" t="s">
        <v>224</v>
      </c>
      <c r="F326" s="86" t="s">
        <v>224</v>
      </c>
      <c r="G326" s="86" t="s">
        <v>224</v>
      </c>
      <c r="H326" s="86" t="s">
        <v>224</v>
      </c>
      <c r="I326" s="86" t="s">
        <v>224</v>
      </c>
      <c r="J326" s="86" t="s">
        <v>224</v>
      </c>
      <c r="K326" s="86" t="s">
        <v>224</v>
      </c>
      <c r="L326" s="86" t="s">
        <v>224</v>
      </c>
      <c r="M326" s="86" t="s">
        <v>224</v>
      </c>
      <c r="N326" s="86" t="s">
        <v>224</v>
      </c>
      <c r="O326" s="86" t="s">
        <v>224</v>
      </c>
      <c r="P326" s="86" t="s">
        <v>224</v>
      </c>
      <c r="Q326" s="86" t="s">
        <v>224</v>
      </c>
      <c r="R326" s="86" t="s">
        <v>224</v>
      </c>
      <c r="S326" s="86" t="s">
        <v>224</v>
      </c>
      <c r="T326" s="86" t="s">
        <v>224</v>
      </c>
      <c r="U326" s="86" t="s">
        <v>224</v>
      </c>
      <c r="V326" s="87" t="s">
        <v>224</v>
      </c>
    </row>
    <row r="327" spans="1:22" outlineLevel="1" x14ac:dyDescent="0.25">
      <c r="A327" s="13" t="s">
        <v>507</v>
      </c>
      <c r="B327" s="21" t="s">
        <v>508</v>
      </c>
      <c r="C327" s="15" t="s">
        <v>509</v>
      </c>
      <c r="D327" s="16" t="s">
        <v>224</v>
      </c>
      <c r="E327" s="86" t="s">
        <v>224</v>
      </c>
      <c r="F327" s="86" t="s">
        <v>224</v>
      </c>
      <c r="G327" s="86" t="s">
        <v>224</v>
      </c>
      <c r="H327" s="86" t="s">
        <v>224</v>
      </c>
      <c r="I327" s="86" t="s">
        <v>224</v>
      </c>
      <c r="J327" s="86" t="s">
        <v>224</v>
      </c>
      <c r="K327" s="86" t="s">
        <v>224</v>
      </c>
      <c r="L327" s="86" t="s">
        <v>224</v>
      </c>
      <c r="M327" s="86" t="s">
        <v>224</v>
      </c>
      <c r="N327" s="86" t="s">
        <v>224</v>
      </c>
      <c r="O327" s="86" t="s">
        <v>224</v>
      </c>
      <c r="P327" s="86" t="s">
        <v>224</v>
      </c>
      <c r="Q327" s="86" t="s">
        <v>224</v>
      </c>
      <c r="R327" s="86" t="s">
        <v>224</v>
      </c>
      <c r="S327" s="86" t="s">
        <v>224</v>
      </c>
      <c r="T327" s="86" t="s">
        <v>224</v>
      </c>
      <c r="U327" s="86" t="s">
        <v>224</v>
      </c>
      <c r="V327" s="87" t="s">
        <v>224</v>
      </c>
    </row>
    <row r="328" spans="1:22" outlineLevel="1" x14ac:dyDescent="0.25">
      <c r="A328" s="13" t="s">
        <v>510</v>
      </c>
      <c r="B328" s="20" t="s">
        <v>511</v>
      </c>
      <c r="C328" s="15" t="s">
        <v>224</v>
      </c>
      <c r="D328" s="16" t="s">
        <v>489</v>
      </c>
      <c r="E328" s="86" t="s">
        <v>489</v>
      </c>
      <c r="F328" s="86" t="s">
        <v>489</v>
      </c>
      <c r="G328" s="86" t="s">
        <v>489</v>
      </c>
      <c r="H328" s="86" t="s">
        <v>489</v>
      </c>
      <c r="I328" s="86" t="s">
        <v>489</v>
      </c>
      <c r="J328" s="86" t="s">
        <v>489</v>
      </c>
      <c r="K328" s="86" t="s">
        <v>489</v>
      </c>
      <c r="L328" s="86" t="s">
        <v>489</v>
      </c>
      <c r="M328" s="86" t="s">
        <v>489</v>
      </c>
      <c r="N328" s="86" t="s">
        <v>489</v>
      </c>
      <c r="O328" s="86" t="s">
        <v>489</v>
      </c>
      <c r="P328" s="86" t="s">
        <v>489</v>
      </c>
      <c r="Q328" s="86" t="s">
        <v>489</v>
      </c>
      <c r="R328" s="86" t="s">
        <v>489</v>
      </c>
      <c r="S328" s="86" t="s">
        <v>489</v>
      </c>
      <c r="T328" s="86" t="s">
        <v>489</v>
      </c>
      <c r="U328" s="86" t="s">
        <v>489</v>
      </c>
      <c r="V328" s="87" t="s">
        <v>489</v>
      </c>
    </row>
    <row r="329" spans="1:22" outlineLevel="1" x14ac:dyDescent="0.25">
      <c r="A329" s="13" t="s">
        <v>512</v>
      </c>
      <c r="B329" s="21" t="s">
        <v>506</v>
      </c>
      <c r="C329" s="15" t="s">
        <v>502</v>
      </c>
      <c r="D329" s="16" t="s">
        <v>224</v>
      </c>
      <c r="E329" s="86" t="s">
        <v>224</v>
      </c>
      <c r="F329" s="86" t="s">
        <v>224</v>
      </c>
      <c r="G329" s="86" t="s">
        <v>224</v>
      </c>
      <c r="H329" s="86" t="s">
        <v>224</v>
      </c>
      <c r="I329" s="86" t="s">
        <v>224</v>
      </c>
      <c r="J329" s="86" t="s">
        <v>224</v>
      </c>
      <c r="K329" s="86" t="s">
        <v>224</v>
      </c>
      <c r="L329" s="86" t="s">
        <v>224</v>
      </c>
      <c r="M329" s="86" t="s">
        <v>224</v>
      </c>
      <c r="N329" s="86" t="s">
        <v>224</v>
      </c>
      <c r="O329" s="86" t="s">
        <v>224</v>
      </c>
      <c r="P329" s="86" t="s">
        <v>224</v>
      </c>
      <c r="Q329" s="86" t="s">
        <v>224</v>
      </c>
      <c r="R329" s="86" t="s">
        <v>224</v>
      </c>
      <c r="S329" s="86" t="s">
        <v>224</v>
      </c>
      <c r="T329" s="86" t="s">
        <v>224</v>
      </c>
      <c r="U329" s="86" t="s">
        <v>224</v>
      </c>
      <c r="V329" s="87" t="s">
        <v>224</v>
      </c>
    </row>
    <row r="330" spans="1:22" outlineLevel="1" x14ac:dyDescent="0.25">
      <c r="A330" s="13" t="s">
        <v>513</v>
      </c>
      <c r="B330" s="21" t="s">
        <v>514</v>
      </c>
      <c r="C330" s="15" t="s">
        <v>492</v>
      </c>
      <c r="D330" s="16" t="s">
        <v>224</v>
      </c>
      <c r="E330" s="86" t="s">
        <v>224</v>
      </c>
      <c r="F330" s="86" t="s">
        <v>224</v>
      </c>
      <c r="G330" s="86" t="s">
        <v>224</v>
      </c>
      <c r="H330" s="86" t="s">
        <v>224</v>
      </c>
      <c r="I330" s="86" t="s">
        <v>224</v>
      </c>
      <c r="J330" s="86" t="s">
        <v>224</v>
      </c>
      <c r="K330" s="86" t="s">
        <v>224</v>
      </c>
      <c r="L330" s="86" t="s">
        <v>224</v>
      </c>
      <c r="M330" s="86" t="s">
        <v>224</v>
      </c>
      <c r="N330" s="86" t="s">
        <v>224</v>
      </c>
      <c r="O330" s="86" t="s">
        <v>224</v>
      </c>
      <c r="P330" s="86" t="s">
        <v>224</v>
      </c>
      <c r="Q330" s="86" t="s">
        <v>224</v>
      </c>
      <c r="R330" s="86" t="s">
        <v>224</v>
      </c>
      <c r="S330" s="86" t="s">
        <v>224</v>
      </c>
      <c r="T330" s="86" t="s">
        <v>224</v>
      </c>
      <c r="U330" s="86" t="s">
        <v>224</v>
      </c>
      <c r="V330" s="87" t="s">
        <v>224</v>
      </c>
    </row>
    <row r="331" spans="1:22" outlineLevel="1" x14ac:dyDescent="0.25">
      <c r="A331" s="13" t="s">
        <v>515</v>
      </c>
      <c r="B331" s="21" t="s">
        <v>508</v>
      </c>
      <c r="C331" s="15" t="s">
        <v>509</v>
      </c>
      <c r="D331" s="16" t="s">
        <v>224</v>
      </c>
      <c r="E331" s="86" t="s">
        <v>224</v>
      </c>
      <c r="F331" s="86" t="s">
        <v>224</v>
      </c>
      <c r="G331" s="86" t="s">
        <v>224</v>
      </c>
      <c r="H331" s="86" t="s">
        <v>224</v>
      </c>
      <c r="I331" s="86" t="s">
        <v>224</v>
      </c>
      <c r="J331" s="86" t="s">
        <v>224</v>
      </c>
      <c r="K331" s="86" t="s">
        <v>224</v>
      </c>
      <c r="L331" s="86" t="s">
        <v>224</v>
      </c>
      <c r="M331" s="86" t="s">
        <v>224</v>
      </c>
      <c r="N331" s="86" t="s">
        <v>224</v>
      </c>
      <c r="O331" s="86" t="s">
        <v>224</v>
      </c>
      <c r="P331" s="86" t="s">
        <v>224</v>
      </c>
      <c r="Q331" s="86" t="s">
        <v>224</v>
      </c>
      <c r="R331" s="86" t="s">
        <v>224</v>
      </c>
      <c r="S331" s="86" t="s">
        <v>224</v>
      </c>
      <c r="T331" s="86" t="s">
        <v>224</v>
      </c>
      <c r="U331" s="86" t="s">
        <v>224</v>
      </c>
      <c r="V331" s="87" t="s">
        <v>224</v>
      </c>
    </row>
    <row r="332" spans="1:22" outlineLevel="1" x14ac:dyDescent="0.25">
      <c r="A332" s="13" t="s">
        <v>516</v>
      </c>
      <c r="B332" s="20" t="s">
        <v>517</v>
      </c>
      <c r="C332" s="15" t="s">
        <v>224</v>
      </c>
      <c r="D332" s="16" t="s">
        <v>489</v>
      </c>
      <c r="E332" s="86" t="s">
        <v>489</v>
      </c>
      <c r="F332" s="86" t="s">
        <v>489</v>
      </c>
      <c r="G332" s="86" t="s">
        <v>489</v>
      </c>
      <c r="H332" s="86" t="s">
        <v>489</v>
      </c>
      <c r="I332" s="86" t="s">
        <v>489</v>
      </c>
      <c r="J332" s="86" t="s">
        <v>489</v>
      </c>
      <c r="K332" s="86" t="s">
        <v>489</v>
      </c>
      <c r="L332" s="86" t="s">
        <v>489</v>
      </c>
      <c r="M332" s="86" t="s">
        <v>489</v>
      </c>
      <c r="N332" s="86" t="s">
        <v>489</v>
      </c>
      <c r="O332" s="86" t="s">
        <v>489</v>
      </c>
      <c r="P332" s="86" t="s">
        <v>489</v>
      </c>
      <c r="Q332" s="86" t="s">
        <v>489</v>
      </c>
      <c r="R332" s="86" t="s">
        <v>489</v>
      </c>
      <c r="S332" s="86" t="s">
        <v>489</v>
      </c>
      <c r="T332" s="86" t="s">
        <v>489</v>
      </c>
      <c r="U332" s="86" t="s">
        <v>489</v>
      </c>
      <c r="V332" s="87" t="s">
        <v>489</v>
      </c>
    </row>
    <row r="333" spans="1:22" outlineLevel="1" x14ac:dyDescent="0.25">
      <c r="A333" s="13" t="s">
        <v>518</v>
      </c>
      <c r="B333" s="21" t="s">
        <v>506</v>
      </c>
      <c r="C333" s="15" t="s">
        <v>502</v>
      </c>
      <c r="D333" s="16" t="s">
        <v>224</v>
      </c>
      <c r="E333" s="86" t="s">
        <v>224</v>
      </c>
      <c r="F333" s="86" t="s">
        <v>224</v>
      </c>
      <c r="G333" s="86" t="s">
        <v>224</v>
      </c>
      <c r="H333" s="86" t="s">
        <v>224</v>
      </c>
      <c r="I333" s="86" t="s">
        <v>224</v>
      </c>
      <c r="J333" s="86" t="s">
        <v>224</v>
      </c>
      <c r="K333" s="86" t="s">
        <v>224</v>
      </c>
      <c r="L333" s="86" t="s">
        <v>224</v>
      </c>
      <c r="M333" s="86" t="s">
        <v>224</v>
      </c>
      <c r="N333" s="86" t="s">
        <v>224</v>
      </c>
      <c r="O333" s="86" t="s">
        <v>224</v>
      </c>
      <c r="P333" s="86" t="s">
        <v>224</v>
      </c>
      <c r="Q333" s="86" t="s">
        <v>224</v>
      </c>
      <c r="R333" s="86" t="s">
        <v>224</v>
      </c>
      <c r="S333" s="86" t="s">
        <v>224</v>
      </c>
      <c r="T333" s="86" t="s">
        <v>224</v>
      </c>
      <c r="U333" s="86" t="s">
        <v>224</v>
      </c>
      <c r="V333" s="87" t="s">
        <v>224</v>
      </c>
    </row>
    <row r="334" spans="1:22" outlineLevel="1" x14ac:dyDescent="0.25">
      <c r="A334" s="13" t="s">
        <v>519</v>
      </c>
      <c r="B334" s="21" t="s">
        <v>508</v>
      </c>
      <c r="C334" s="15" t="s">
        <v>509</v>
      </c>
      <c r="D334" s="16" t="s">
        <v>224</v>
      </c>
      <c r="E334" s="86" t="s">
        <v>224</v>
      </c>
      <c r="F334" s="86" t="s">
        <v>224</v>
      </c>
      <c r="G334" s="86" t="s">
        <v>224</v>
      </c>
      <c r="H334" s="86" t="s">
        <v>224</v>
      </c>
      <c r="I334" s="86" t="s">
        <v>224</v>
      </c>
      <c r="J334" s="86" t="s">
        <v>224</v>
      </c>
      <c r="K334" s="86" t="s">
        <v>224</v>
      </c>
      <c r="L334" s="86" t="s">
        <v>224</v>
      </c>
      <c r="M334" s="86" t="s">
        <v>224</v>
      </c>
      <c r="N334" s="86" t="s">
        <v>224</v>
      </c>
      <c r="O334" s="86" t="s">
        <v>224</v>
      </c>
      <c r="P334" s="86" t="s">
        <v>224</v>
      </c>
      <c r="Q334" s="86" t="s">
        <v>224</v>
      </c>
      <c r="R334" s="86" t="s">
        <v>224</v>
      </c>
      <c r="S334" s="86" t="s">
        <v>224</v>
      </c>
      <c r="T334" s="86" t="s">
        <v>224</v>
      </c>
      <c r="U334" s="86" t="s">
        <v>224</v>
      </c>
      <c r="V334" s="87" t="s">
        <v>224</v>
      </c>
    </row>
    <row r="335" spans="1:22" outlineLevel="1" x14ac:dyDescent="0.25">
      <c r="A335" s="13" t="s">
        <v>520</v>
      </c>
      <c r="B335" s="20" t="s">
        <v>521</v>
      </c>
      <c r="C335" s="15" t="s">
        <v>224</v>
      </c>
      <c r="D335" s="16" t="s">
        <v>489</v>
      </c>
      <c r="E335" s="86" t="s">
        <v>489</v>
      </c>
      <c r="F335" s="86" t="s">
        <v>489</v>
      </c>
      <c r="G335" s="86" t="s">
        <v>489</v>
      </c>
      <c r="H335" s="86" t="s">
        <v>489</v>
      </c>
      <c r="I335" s="86" t="s">
        <v>489</v>
      </c>
      <c r="J335" s="86" t="s">
        <v>489</v>
      </c>
      <c r="K335" s="86" t="s">
        <v>489</v>
      </c>
      <c r="L335" s="86" t="s">
        <v>489</v>
      </c>
      <c r="M335" s="86" t="s">
        <v>489</v>
      </c>
      <c r="N335" s="86" t="s">
        <v>489</v>
      </c>
      <c r="O335" s="86" t="s">
        <v>489</v>
      </c>
      <c r="P335" s="86" t="s">
        <v>489</v>
      </c>
      <c r="Q335" s="86" t="s">
        <v>489</v>
      </c>
      <c r="R335" s="86" t="s">
        <v>489</v>
      </c>
      <c r="S335" s="86" t="s">
        <v>489</v>
      </c>
      <c r="T335" s="86" t="s">
        <v>489</v>
      </c>
      <c r="U335" s="86" t="s">
        <v>489</v>
      </c>
      <c r="V335" s="87" t="s">
        <v>489</v>
      </c>
    </row>
    <row r="336" spans="1:22" outlineLevel="1" x14ac:dyDescent="0.25">
      <c r="A336" s="13" t="s">
        <v>522</v>
      </c>
      <c r="B336" s="21" t="s">
        <v>506</v>
      </c>
      <c r="C336" s="15" t="s">
        <v>502</v>
      </c>
      <c r="D336" s="16" t="s">
        <v>224</v>
      </c>
      <c r="E336" s="86" t="s">
        <v>224</v>
      </c>
      <c r="F336" s="86" t="s">
        <v>224</v>
      </c>
      <c r="G336" s="86" t="s">
        <v>224</v>
      </c>
      <c r="H336" s="86" t="s">
        <v>224</v>
      </c>
      <c r="I336" s="86" t="s">
        <v>224</v>
      </c>
      <c r="J336" s="86" t="s">
        <v>224</v>
      </c>
      <c r="K336" s="86" t="s">
        <v>224</v>
      </c>
      <c r="L336" s="86" t="s">
        <v>224</v>
      </c>
      <c r="M336" s="86" t="s">
        <v>224</v>
      </c>
      <c r="N336" s="86" t="s">
        <v>224</v>
      </c>
      <c r="O336" s="86" t="s">
        <v>224</v>
      </c>
      <c r="P336" s="86" t="s">
        <v>224</v>
      </c>
      <c r="Q336" s="86" t="s">
        <v>224</v>
      </c>
      <c r="R336" s="86" t="s">
        <v>224</v>
      </c>
      <c r="S336" s="86" t="s">
        <v>224</v>
      </c>
      <c r="T336" s="86" t="s">
        <v>224</v>
      </c>
      <c r="U336" s="86" t="s">
        <v>224</v>
      </c>
      <c r="V336" s="87" t="s">
        <v>224</v>
      </c>
    </row>
    <row r="337" spans="1:22" outlineLevel="1" x14ac:dyDescent="0.25">
      <c r="A337" s="13" t="s">
        <v>523</v>
      </c>
      <c r="B337" s="21" t="s">
        <v>514</v>
      </c>
      <c r="C337" s="15" t="s">
        <v>492</v>
      </c>
      <c r="D337" s="16" t="s">
        <v>224</v>
      </c>
      <c r="E337" s="86" t="s">
        <v>224</v>
      </c>
      <c r="F337" s="86" t="s">
        <v>224</v>
      </c>
      <c r="G337" s="86" t="s">
        <v>224</v>
      </c>
      <c r="H337" s="86" t="s">
        <v>224</v>
      </c>
      <c r="I337" s="86" t="s">
        <v>224</v>
      </c>
      <c r="J337" s="86" t="s">
        <v>224</v>
      </c>
      <c r="K337" s="86" t="s">
        <v>224</v>
      </c>
      <c r="L337" s="86" t="s">
        <v>224</v>
      </c>
      <c r="M337" s="86" t="s">
        <v>224</v>
      </c>
      <c r="N337" s="86" t="s">
        <v>224</v>
      </c>
      <c r="O337" s="86" t="s">
        <v>224</v>
      </c>
      <c r="P337" s="86" t="s">
        <v>224</v>
      </c>
      <c r="Q337" s="86" t="s">
        <v>224</v>
      </c>
      <c r="R337" s="86" t="s">
        <v>224</v>
      </c>
      <c r="S337" s="86" t="s">
        <v>224</v>
      </c>
      <c r="T337" s="86" t="s">
        <v>224</v>
      </c>
      <c r="U337" s="86" t="s">
        <v>224</v>
      </c>
      <c r="V337" s="87" t="s">
        <v>224</v>
      </c>
    </row>
    <row r="338" spans="1:22" outlineLevel="1" x14ac:dyDescent="0.25">
      <c r="A338" s="13" t="s">
        <v>524</v>
      </c>
      <c r="B338" s="21" t="s">
        <v>508</v>
      </c>
      <c r="C338" s="15" t="s">
        <v>509</v>
      </c>
      <c r="D338" s="16" t="s">
        <v>224</v>
      </c>
      <c r="E338" s="86" t="s">
        <v>224</v>
      </c>
      <c r="F338" s="86" t="s">
        <v>224</v>
      </c>
      <c r="G338" s="86" t="s">
        <v>224</v>
      </c>
      <c r="H338" s="86" t="s">
        <v>224</v>
      </c>
      <c r="I338" s="86" t="s">
        <v>224</v>
      </c>
      <c r="J338" s="86" t="s">
        <v>224</v>
      </c>
      <c r="K338" s="86" t="s">
        <v>224</v>
      </c>
      <c r="L338" s="86" t="s">
        <v>224</v>
      </c>
      <c r="M338" s="86" t="s">
        <v>224</v>
      </c>
      <c r="N338" s="86" t="s">
        <v>224</v>
      </c>
      <c r="O338" s="86" t="s">
        <v>224</v>
      </c>
      <c r="P338" s="86" t="s">
        <v>224</v>
      </c>
      <c r="Q338" s="86" t="s">
        <v>224</v>
      </c>
      <c r="R338" s="86" t="s">
        <v>224</v>
      </c>
      <c r="S338" s="86" t="s">
        <v>224</v>
      </c>
      <c r="T338" s="86" t="s">
        <v>224</v>
      </c>
      <c r="U338" s="86" t="s">
        <v>224</v>
      </c>
      <c r="V338" s="87" t="s">
        <v>224</v>
      </c>
    </row>
    <row r="339" spans="1:22" x14ac:dyDescent="0.25">
      <c r="A339" s="33" t="s">
        <v>525</v>
      </c>
      <c r="B339" s="19" t="s">
        <v>526</v>
      </c>
      <c r="C339" s="34" t="s">
        <v>224</v>
      </c>
      <c r="D339" s="35" t="s">
        <v>489</v>
      </c>
      <c r="E339" s="97" t="s">
        <v>489</v>
      </c>
      <c r="F339" s="97" t="s">
        <v>489</v>
      </c>
      <c r="G339" s="97" t="s">
        <v>489</v>
      </c>
      <c r="H339" s="97" t="s">
        <v>489</v>
      </c>
      <c r="I339" s="97" t="s">
        <v>489</v>
      </c>
      <c r="J339" s="97" t="s">
        <v>489</v>
      </c>
      <c r="K339" s="97" t="s">
        <v>489</v>
      </c>
      <c r="L339" s="97" t="s">
        <v>489</v>
      </c>
      <c r="M339" s="97" t="s">
        <v>489</v>
      </c>
      <c r="N339" s="97" t="s">
        <v>489</v>
      </c>
      <c r="O339" s="97" t="s">
        <v>489</v>
      </c>
      <c r="P339" s="97" t="s">
        <v>489</v>
      </c>
      <c r="Q339" s="97" t="s">
        <v>489</v>
      </c>
      <c r="R339" s="97" t="s">
        <v>489</v>
      </c>
      <c r="S339" s="97" t="s">
        <v>489</v>
      </c>
      <c r="T339" s="97" t="s">
        <v>489</v>
      </c>
      <c r="U339" s="97" t="s">
        <v>489</v>
      </c>
      <c r="V339" s="98" t="s">
        <v>489</v>
      </c>
    </row>
    <row r="340" spans="1:22" ht="31.5" x14ac:dyDescent="0.25">
      <c r="A340" s="13" t="s">
        <v>527</v>
      </c>
      <c r="B340" s="20" t="s">
        <v>528</v>
      </c>
      <c r="C340" s="15" t="s">
        <v>502</v>
      </c>
      <c r="D340" s="77">
        <v>321.92861699999997</v>
      </c>
      <c r="E340" s="80">
        <v>1588.527816</v>
      </c>
      <c r="F340" s="80">
        <v>1547.268538112</v>
      </c>
      <c r="G340" s="80">
        <v>1794.9920392844424</v>
      </c>
      <c r="H340" s="80">
        <v>1734.1217594000002</v>
      </c>
      <c r="I340" s="80">
        <v>1793.8199239999999</v>
      </c>
      <c r="J340" s="80">
        <v>1756.7911279</v>
      </c>
      <c r="K340" s="80">
        <v>1838.85244128</v>
      </c>
      <c r="L340" s="80">
        <v>1766.3790622500001</v>
      </c>
      <c r="M340" s="80">
        <v>1836.3076825399996</v>
      </c>
      <c r="N340" s="80">
        <v>1836.3076825399996</v>
      </c>
      <c r="O340" s="80">
        <v>1844.9399444202365</v>
      </c>
      <c r="P340" s="80">
        <v>1902.4654691299997</v>
      </c>
      <c r="Q340" s="80">
        <v>2189.8584641723619</v>
      </c>
      <c r="R340" s="80">
        <v>2122.6718268036097</v>
      </c>
      <c r="S340" s="80">
        <v>2329.73639068283</v>
      </c>
      <c r="T340" s="80">
        <v>2272.1283010601214</v>
      </c>
      <c r="U340" s="80">
        <f t="shared" ref="U340:U350" si="33">G340+I340+K340+M340+O340+Q340+S340</f>
        <v>13628.506886379872</v>
      </c>
      <c r="V340" s="99">
        <f t="shared" ref="V340:V350" si="34">H340+J340+L340+N340+P340+R340+T340</f>
        <v>13390.865229083731</v>
      </c>
    </row>
    <row r="341" spans="1:22" ht="31.5" x14ac:dyDescent="0.25">
      <c r="A341" s="13" t="s">
        <v>529</v>
      </c>
      <c r="B341" s="21" t="s">
        <v>530</v>
      </c>
      <c r="C341" s="15" t="s">
        <v>502</v>
      </c>
      <c r="D341" s="77">
        <v>0</v>
      </c>
      <c r="E341" s="80">
        <v>0</v>
      </c>
      <c r="F341" s="80">
        <v>0</v>
      </c>
      <c r="G341" s="80">
        <v>0</v>
      </c>
      <c r="H341" s="80">
        <v>0</v>
      </c>
      <c r="I341" s="80">
        <v>0</v>
      </c>
      <c r="J341" s="80">
        <v>0</v>
      </c>
      <c r="K341" s="80">
        <v>0</v>
      </c>
      <c r="L341" s="80">
        <f>L342+L343</f>
        <v>0</v>
      </c>
      <c r="M341" s="80">
        <v>0</v>
      </c>
      <c r="N341" s="80">
        <v>0</v>
      </c>
      <c r="O341" s="80">
        <v>0</v>
      </c>
      <c r="P341" s="80">
        <v>0</v>
      </c>
      <c r="Q341" s="80">
        <v>0</v>
      </c>
      <c r="R341" s="80">
        <v>0</v>
      </c>
      <c r="S341" s="80">
        <v>0</v>
      </c>
      <c r="T341" s="80">
        <v>0</v>
      </c>
      <c r="U341" s="80">
        <f t="shared" si="33"/>
        <v>0</v>
      </c>
      <c r="V341" s="99">
        <f t="shared" si="34"/>
        <v>0</v>
      </c>
    </row>
    <row r="342" spans="1:22" x14ac:dyDescent="0.25">
      <c r="A342" s="13" t="s">
        <v>531</v>
      </c>
      <c r="B342" s="126" t="s">
        <v>532</v>
      </c>
      <c r="C342" s="15" t="s">
        <v>502</v>
      </c>
      <c r="D342" s="77">
        <v>0</v>
      </c>
      <c r="E342" s="80">
        <v>0</v>
      </c>
      <c r="F342" s="80">
        <v>0</v>
      </c>
      <c r="G342" s="80">
        <v>0</v>
      </c>
      <c r="H342" s="80">
        <v>0</v>
      </c>
      <c r="I342" s="80">
        <v>0</v>
      </c>
      <c r="J342" s="80">
        <v>0</v>
      </c>
      <c r="K342" s="80">
        <v>0</v>
      </c>
      <c r="L342" s="80">
        <v>0</v>
      </c>
      <c r="M342" s="80">
        <v>0</v>
      </c>
      <c r="N342" s="80">
        <v>0</v>
      </c>
      <c r="O342" s="80">
        <v>0</v>
      </c>
      <c r="P342" s="80">
        <v>0</v>
      </c>
      <c r="Q342" s="80">
        <v>0</v>
      </c>
      <c r="R342" s="80">
        <v>0</v>
      </c>
      <c r="S342" s="80">
        <v>0</v>
      </c>
      <c r="T342" s="80">
        <v>0</v>
      </c>
      <c r="U342" s="80">
        <f t="shared" si="33"/>
        <v>0</v>
      </c>
      <c r="V342" s="99">
        <f t="shared" si="34"/>
        <v>0</v>
      </c>
    </row>
    <row r="343" spans="1:22" x14ac:dyDescent="0.25">
      <c r="A343" s="13" t="s">
        <v>533</v>
      </c>
      <c r="B343" s="126" t="s">
        <v>534</v>
      </c>
      <c r="C343" s="15" t="s">
        <v>502</v>
      </c>
      <c r="D343" s="77">
        <v>0</v>
      </c>
      <c r="E343" s="80">
        <v>0</v>
      </c>
      <c r="F343" s="80">
        <v>0</v>
      </c>
      <c r="G343" s="80">
        <v>0</v>
      </c>
      <c r="H343" s="80">
        <v>0</v>
      </c>
      <c r="I343" s="80">
        <v>0</v>
      </c>
      <c r="J343" s="80">
        <v>0</v>
      </c>
      <c r="K343" s="80">
        <v>0</v>
      </c>
      <c r="L343" s="80">
        <v>0</v>
      </c>
      <c r="M343" s="80">
        <v>0</v>
      </c>
      <c r="N343" s="80">
        <v>0</v>
      </c>
      <c r="O343" s="80">
        <v>0</v>
      </c>
      <c r="P343" s="80">
        <v>0</v>
      </c>
      <c r="Q343" s="80">
        <v>0</v>
      </c>
      <c r="R343" s="80">
        <v>0</v>
      </c>
      <c r="S343" s="80">
        <v>0</v>
      </c>
      <c r="T343" s="80">
        <v>0</v>
      </c>
      <c r="U343" s="80">
        <f t="shared" si="33"/>
        <v>0</v>
      </c>
      <c r="V343" s="99">
        <f t="shared" si="34"/>
        <v>0</v>
      </c>
    </row>
    <row r="344" spans="1:22" x14ac:dyDescent="0.25">
      <c r="A344" s="13" t="s">
        <v>535</v>
      </c>
      <c r="B344" s="20" t="s">
        <v>536</v>
      </c>
      <c r="C344" s="15" t="s">
        <v>502</v>
      </c>
      <c r="D344" s="77">
        <v>372.11410399999994</v>
      </c>
      <c r="E344" s="80">
        <v>944.80418399999985</v>
      </c>
      <c r="F344" s="80">
        <v>1045.1658254894492</v>
      </c>
      <c r="G344" s="80">
        <v>846.67696071555781</v>
      </c>
      <c r="H344" s="80">
        <v>893.35318059999997</v>
      </c>
      <c r="I344" s="80">
        <v>826.62007599999993</v>
      </c>
      <c r="J344" s="80">
        <v>925.02499689999968</v>
      </c>
      <c r="K344" s="80">
        <v>830.01902518309475</v>
      </c>
      <c r="L344" s="80">
        <v>988.03946875000042</v>
      </c>
      <c r="M344" s="80">
        <v>1069.0402784600003</v>
      </c>
      <c r="N344" s="80">
        <v>1069.0402784600003</v>
      </c>
      <c r="O344" s="80">
        <v>1010.8881590534137</v>
      </c>
      <c r="P344" s="80">
        <v>983.92599786999995</v>
      </c>
      <c r="Q344" s="80">
        <v>696.36487634988043</v>
      </c>
      <c r="R344" s="80">
        <v>745.80361482288777</v>
      </c>
      <c r="S344" s="80">
        <v>585.34918324463479</v>
      </c>
      <c r="T344" s="80">
        <v>570.87507864473537</v>
      </c>
      <c r="U344" s="80">
        <f t="shared" si="33"/>
        <v>5864.9585590065817</v>
      </c>
      <c r="V344" s="99">
        <f t="shared" si="34"/>
        <v>6176.0626160476231</v>
      </c>
    </row>
    <row r="345" spans="1:22" x14ac:dyDescent="0.25">
      <c r="A345" s="13" t="s">
        <v>537</v>
      </c>
      <c r="B345" s="20" t="s">
        <v>538</v>
      </c>
      <c r="C345" s="15" t="s">
        <v>492</v>
      </c>
      <c r="D345" s="77">
        <v>0</v>
      </c>
      <c r="E345" s="80">
        <v>256</v>
      </c>
      <c r="F345" s="80">
        <v>269</v>
      </c>
      <c r="G345" s="80">
        <v>269</v>
      </c>
      <c r="H345" s="80">
        <v>269</v>
      </c>
      <c r="I345" s="80">
        <v>269</v>
      </c>
      <c r="J345" s="80">
        <v>269</v>
      </c>
      <c r="K345" s="80">
        <v>269</v>
      </c>
      <c r="L345" s="80">
        <v>269</v>
      </c>
      <c r="M345" s="80">
        <v>269</v>
      </c>
      <c r="N345" s="80">
        <v>293.37658333333331</v>
      </c>
      <c r="O345" s="80">
        <v>269</v>
      </c>
      <c r="P345" s="80">
        <v>332.91808333333336</v>
      </c>
      <c r="Q345" s="80">
        <v>269</v>
      </c>
      <c r="R345" s="80">
        <v>263.64516666666668</v>
      </c>
      <c r="S345" s="80">
        <v>269</v>
      </c>
      <c r="T345" s="80">
        <v>263.98107833333336</v>
      </c>
      <c r="U345" s="80">
        <f t="shared" ref="U345" si="35">S345</f>
        <v>269</v>
      </c>
      <c r="V345" s="99">
        <f t="shared" ref="V345" si="36">T345</f>
        <v>263.98107833333336</v>
      </c>
    </row>
    <row r="346" spans="1:22" ht="31.5" x14ac:dyDescent="0.25">
      <c r="A346" s="13" t="s">
        <v>539</v>
      </c>
      <c r="B346" s="21" t="s">
        <v>540</v>
      </c>
      <c r="C346" s="15" t="s">
        <v>492</v>
      </c>
      <c r="D346" s="77">
        <v>0</v>
      </c>
      <c r="E346" s="80">
        <v>0</v>
      </c>
      <c r="F346" s="80">
        <v>0</v>
      </c>
      <c r="G346" s="80">
        <v>0</v>
      </c>
      <c r="H346" s="80">
        <v>0</v>
      </c>
      <c r="I346" s="80">
        <v>0</v>
      </c>
      <c r="J346" s="80">
        <v>0</v>
      </c>
      <c r="K346" s="80">
        <v>0</v>
      </c>
      <c r="L346" s="80">
        <v>0</v>
      </c>
      <c r="M346" s="80">
        <v>0</v>
      </c>
      <c r="N346" s="80">
        <v>0</v>
      </c>
      <c r="O346" s="80">
        <v>0</v>
      </c>
      <c r="P346" s="80">
        <v>0</v>
      </c>
      <c r="Q346" s="80">
        <v>0</v>
      </c>
      <c r="R346" s="80">
        <v>0</v>
      </c>
      <c r="S346" s="80">
        <v>0</v>
      </c>
      <c r="T346" s="80">
        <v>0</v>
      </c>
      <c r="U346" s="80">
        <f t="shared" si="33"/>
        <v>0</v>
      </c>
      <c r="V346" s="99">
        <f t="shared" si="34"/>
        <v>0</v>
      </c>
    </row>
    <row r="347" spans="1:22" x14ac:dyDescent="0.25">
      <c r="A347" s="13" t="s">
        <v>541</v>
      </c>
      <c r="B347" s="126" t="s">
        <v>532</v>
      </c>
      <c r="C347" s="15" t="s">
        <v>492</v>
      </c>
      <c r="D347" s="77">
        <v>0</v>
      </c>
      <c r="E347" s="80">
        <v>0</v>
      </c>
      <c r="F347" s="80">
        <v>0</v>
      </c>
      <c r="G347" s="80">
        <v>0</v>
      </c>
      <c r="H347" s="80">
        <v>0</v>
      </c>
      <c r="I347" s="80">
        <v>0</v>
      </c>
      <c r="J347" s="80">
        <v>0</v>
      </c>
      <c r="K347" s="80">
        <v>0</v>
      </c>
      <c r="L347" s="80">
        <v>0</v>
      </c>
      <c r="M347" s="80">
        <v>0</v>
      </c>
      <c r="N347" s="80">
        <v>0</v>
      </c>
      <c r="O347" s="80">
        <v>0</v>
      </c>
      <c r="P347" s="80">
        <v>0</v>
      </c>
      <c r="Q347" s="80">
        <v>0</v>
      </c>
      <c r="R347" s="80">
        <v>0</v>
      </c>
      <c r="S347" s="80">
        <v>0</v>
      </c>
      <c r="T347" s="80">
        <v>0</v>
      </c>
      <c r="U347" s="80">
        <f t="shared" si="33"/>
        <v>0</v>
      </c>
      <c r="V347" s="99">
        <f t="shared" si="34"/>
        <v>0</v>
      </c>
    </row>
    <row r="348" spans="1:22" x14ac:dyDescent="0.25">
      <c r="A348" s="13" t="s">
        <v>542</v>
      </c>
      <c r="B348" s="126" t="s">
        <v>534</v>
      </c>
      <c r="C348" s="15" t="s">
        <v>492</v>
      </c>
      <c r="D348" s="77">
        <v>0</v>
      </c>
      <c r="E348" s="80">
        <v>0</v>
      </c>
      <c r="F348" s="80">
        <v>0</v>
      </c>
      <c r="G348" s="80">
        <v>0</v>
      </c>
      <c r="H348" s="80">
        <v>0</v>
      </c>
      <c r="I348" s="80">
        <v>0</v>
      </c>
      <c r="J348" s="80">
        <v>0</v>
      </c>
      <c r="K348" s="80">
        <v>0</v>
      </c>
      <c r="L348" s="80">
        <v>0</v>
      </c>
      <c r="M348" s="80">
        <v>0</v>
      </c>
      <c r="N348" s="80">
        <v>0</v>
      </c>
      <c r="O348" s="80">
        <v>0</v>
      </c>
      <c r="P348" s="80">
        <v>0</v>
      </c>
      <c r="Q348" s="80">
        <v>0</v>
      </c>
      <c r="R348" s="80">
        <v>0</v>
      </c>
      <c r="S348" s="80">
        <v>0</v>
      </c>
      <c r="T348" s="80">
        <v>0</v>
      </c>
      <c r="U348" s="80">
        <f t="shared" si="33"/>
        <v>0</v>
      </c>
      <c r="V348" s="99">
        <f t="shared" si="34"/>
        <v>0</v>
      </c>
    </row>
    <row r="349" spans="1:22" x14ac:dyDescent="0.25">
      <c r="A349" s="13" t="s">
        <v>543</v>
      </c>
      <c r="B349" s="20" t="s">
        <v>544</v>
      </c>
      <c r="C349" s="15" t="s">
        <v>545</v>
      </c>
      <c r="D349" s="77">
        <v>52946</v>
      </c>
      <c r="E349" s="80">
        <v>54321</v>
      </c>
      <c r="F349" s="80">
        <v>56267.625664999992</v>
      </c>
      <c r="G349" s="80">
        <v>62023.229825000002</v>
      </c>
      <c r="H349" s="80">
        <v>62660.711044999996</v>
      </c>
      <c r="I349" s="80">
        <v>62023.229825000002</v>
      </c>
      <c r="J349" s="80">
        <v>65108.050044999996</v>
      </c>
      <c r="K349" s="80">
        <v>64257.111045000005</v>
      </c>
      <c r="L349" s="80">
        <v>64780.978000000003</v>
      </c>
      <c r="M349" s="80">
        <v>64946.589810000005</v>
      </c>
      <c r="N349" s="80">
        <v>64946.589810000005</v>
      </c>
      <c r="O349" s="80">
        <v>64946.589810000005</v>
      </c>
      <c r="P349" s="80">
        <v>65278.392460000003</v>
      </c>
      <c r="Q349" s="80">
        <v>64946.589810000005</v>
      </c>
      <c r="R349" s="80">
        <v>65278.392460000003</v>
      </c>
      <c r="S349" s="80">
        <v>64946.589810000005</v>
      </c>
      <c r="T349" s="80">
        <v>65278.392460000003</v>
      </c>
      <c r="U349" s="80">
        <f t="shared" ref="U349" si="37">S349</f>
        <v>64946.589810000005</v>
      </c>
      <c r="V349" s="99">
        <f t="shared" ref="V349" si="38">T349</f>
        <v>65278.392460000003</v>
      </c>
    </row>
    <row r="350" spans="1:22" ht="31.5" x14ac:dyDescent="0.25">
      <c r="A350" s="13" t="s">
        <v>546</v>
      </c>
      <c r="B350" s="20" t="s">
        <v>547</v>
      </c>
      <c r="C350" s="15" t="s">
        <v>17</v>
      </c>
      <c r="D350" s="77">
        <f>D29-D63-D64-D57</f>
        <v>44.76738599088003</v>
      </c>
      <c r="E350" s="80">
        <f>E29-E63-E64-E57</f>
        <v>1083.094731217675</v>
      </c>
      <c r="F350" s="80">
        <f>F29-F63-F64-F57</f>
        <v>697.88905103750653</v>
      </c>
      <c r="G350" s="80">
        <f>G29-G63-G64-G57</f>
        <v>1482.6621864545252</v>
      </c>
      <c r="H350" s="80">
        <f>H29-H63-H64-H57</f>
        <v>1195.7645838612884</v>
      </c>
      <c r="I350" s="80">
        <v>1224.602884400749</v>
      </c>
      <c r="J350" s="80">
        <f>J29-J63-J64-J57</f>
        <v>1041.5980488321302</v>
      </c>
      <c r="K350" s="80">
        <v>1229.3551001331384</v>
      </c>
      <c r="L350" s="80">
        <f>L29-L63-L64-L57</f>
        <v>1089.45949531829</v>
      </c>
      <c r="M350" s="80">
        <v>962.45320008054</v>
      </c>
      <c r="N350" s="80">
        <f>N29-N63-N64-N57</f>
        <v>962.45320008054</v>
      </c>
      <c r="O350" s="80">
        <v>1063.5192686210025</v>
      </c>
      <c r="P350" s="80">
        <f>P29-P63-P64-P57</f>
        <v>1190.7034085716668</v>
      </c>
      <c r="Q350" s="80">
        <v>2320.0977409858997</v>
      </c>
      <c r="R350" s="80">
        <f>R29-R63-R64-R57</f>
        <v>2246.0230933896446</v>
      </c>
      <c r="S350" s="80">
        <v>2933.4384646919007</v>
      </c>
      <c r="T350" s="80">
        <f>T29-T63-T64-T57</f>
        <v>3042.3929376656106</v>
      </c>
      <c r="U350" s="80">
        <f t="shared" si="33"/>
        <v>11216.128845367757</v>
      </c>
      <c r="V350" s="99">
        <f t="shared" si="34"/>
        <v>10768.394767719172</v>
      </c>
    </row>
    <row r="351" spans="1:22" x14ac:dyDescent="0.25">
      <c r="A351" s="13" t="s">
        <v>548</v>
      </c>
      <c r="B351" s="36" t="s">
        <v>549</v>
      </c>
      <c r="C351" s="15" t="s">
        <v>224</v>
      </c>
      <c r="D351" s="77" t="s">
        <v>489</v>
      </c>
      <c r="E351" s="80" t="s">
        <v>489</v>
      </c>
      <c r="F351" s="80" t="s">
        <v>489</v>
      </c>
      <c r="G351" s="80" t="s">
        <v>489</v>
      </c>
      <c r="H351" s="80" t="s">
        <v>489</v>
      </c>
      <c r="I351" s="80" t="s">
        <v>489</v>
      </c>
      <c r="J351" s="80" t="s">
        <v>489</v>
      </c>
      <c r="K351" s="80" t="s">
        <v>489</v>
      </c>
      <c r="L351" s="80" t="s">
        <v>489</v>
      </c>
      <c r="M351" s="80" t="s">
        <v>489</v>
      </c>
      <c r="N351" s="80" t="s">
        <v>489</v>
      </c>
      <c r="O351" s="80" t="s">
        <v>489</v>
      </c>
      <c r="P351" s="80" t="s">
        <v>489</v>
      </c>
      <c r="Q351" s="80" t="s">
        <v>489</v>
      </c>
      <c r="R351" s="80" t="s">
        <v>489</v>
      </c>
      <c r="S351" s="80" t="s">
        <v>489</v>
      </c>
      <c r="T351" s="80" t="s">
        <v>489</v>
      </c>
      <c r="U351" s="80" t="s">
        <v>691</v>
      </c>
      <c r="V351" s="99" t="s">
        <v>691</v>
      </c>
    </row>
    <row r="352" spans="1:22" x14ac:dyDescent="0.25">
      <c r="A352" s="13" t="s">
        <v>550</v>
      </c>
      <c r="B352" s="20" t="s">
        <v>551</v>
      </c>
      <c r="C352" s="15" t="s">
        <v>502</v>
      </c>
      <c r="D352" s="77" t="s">
        <v>224</v>
      </c>
      <c r="E352" s="80" t="s">
        <v>224</v>
      </c>
      <c r="F352" s="80">
        <v>1890.3673393439999</v>
      </c>
      <c r="G352" s="80">
        <v>1957.2659426884545</v>
      </c>
      <c r="H352" s="80">
        <v>1937.1828443899999</v>
      </c>
      <c r="I352" s="80">
        <v>1966.9802829688847</v>
      </c>
      <c r="J352" s="80">
        <v>1945.3767314999998</v>
      </c>
      <c r="K352" s="80">
        <v>2003.20111615634</v>
      </c>
      <c r="L352" s="80">
        <v>1983.0586939999998</v>
      </c>
      <c r="M352" s="80">
        <v>1999.7751110900001</v>
      </c>
      <c r="N352" s="80">
        <v>1999.7751110900001</v>
      </c>
      <c r="O352" s="80">
        <v>2058.9017040199278</v>
      </c>
      <c r="P352" s="80">
        <v>2189.6204459999999</v>
      </c>
      <c r="Q352" s="80">
        <v>2495.0012854596748</v>
      </c>
      <c r="R352" s="80">
        <v>2460.223521654344</v>
      </c>
      <c r="S352" s="80">
        <v>2637.9306401830163</v>
      </c>
      <c r="T352" s="80">
        <v>2609.2175860966095</v>
      </c>
      <c r="U352" s="80" t="s">
        <v>224</v>
      </c>
      <c r="V352" s="99">
        <f>H352+J352+L352+N352+P352+R352+T352</f>
        <v>15124.454934730951</v>
      </c>
    </row>
    <row r="353" spans="1:22" x14ac:dyDescent="0.25">
      <c r="A353" s="13" t="s">
        <v>552</v>
      </c>
      <c r="B353" s="20" t="s">
        <v>553</v>
      </c>
      <c r="C353" s="15" t="s">
        <v>495</v>
      </c>
      <c r="D353" s="77" t="s">
        <v>224</v>
      </c>
      <c r="E353" s="80" t="s">
        <v>224</v>
      </c>
      <c r="F353" s="80" t="s">
        <v>224</v>
      </c>
      <c r="G353" s="80" t="s">
        <v>224</v>
      </c>
      <c r="H353" s="80" t="s">
        <v>224</v>
      </c>
      <c r="I353" s="80" t="s">
        <v>224</v>
      </c>
      <c r="J353" s="80" t="s">
        <v>224</v>
      </c>
      <c r="K353" s="80" t="s">
        <v>224</v>
      </c>
      <c r="L353" s="80" t="s">
        <v>224</v>
      </c>
      <c r="M353" s="80" t="s">
        <v>224</v>
      </c>
      <c r="N353" s="80" t="s">
        <v>224</v>
      </c>
      <c r="O353" s="80" t="s">
        <v>224</v>
      </c>
      <c r="P353" s="80" t="s">
        <v>224</v>
      </c>
      <c r="Q353" s="80" t="s">
        <v>224</v>
      </c>
      <c r="R353" s="80" t="s">
        <v>224</v>
      </c>
      <c r="S353" s="80" t="s">
        <v>224</v>
      </c>
      <c r="T353" s="80" t="s">
        <v>224</v>
      </c>
      <c r="U353" s="80" t="s">
        <v>224</v>
      </c>
      <c r="V353" s="99" t="s">
        <v>224</v>
      </c>
    </row>
    <row r="354" spans="1:22" ht="47.25" x14ac:dyDescent="0.25">
      <c r="A354" s="13" t="s">
        <v>554</v>
      </c>
      <c r="B354" s="20" t="s">
        <v>555</v>
      </c>
      <c r="C354" s="15" t="s">
        <v>17</v>
      </c>
      <c r="D354" s="77" t="s">
        <v>224</v>
      </c>
      <c r="E354" s="80" t="s">
        <v>224</v>
      </c>
      <c r="F354" s="80">
        <f t="shared" ref="F354:K354" si="39">F29+F32-F57-F58</f>
        <v>942.64338818442036</v>
      </c>
      <c r="G354" s="80">
        <f t="shared" si="39"/>
        <v>1891.0088085069499</v>
      </c>
      <c r="H354" s="80">
        <f t="shared" si="39"/>
        <v>1753.3667861183985</v>
      </c>
      <c r="I354" s="80">
        <f t="shared" si="39"/>
        <v>2009.6681843398276</v>
      </c>
      <c r="J354" s="80">
        <f t="shared" si="39"/>
        <v>1753.2743124773428</v>
      </c>
      <c r="K354" s="80">
        <f t="shared" si="39"/>
        <v>2176.2416771556709</v>
      </c>
      <c r="L354" s="80">
        <f>L29+L32-L57-L58</f>
        <v>1597.4404515711672</v>
      </c>
      <c r="M354" s="80">
        <f t="shared" ref="M354:T354" si="40">M29+M32-M57-M58</f>
        <v>1626.5893304671445</v>
      </c>
      <c r="N354" s="80">
        <f>N29+N32-N57-N58</f>
        <v>1626.5893304671445</v>
      </c>
      <c r="O354" s="80">
        <f t="shared" si="40"/>
        <v>1839.8335036641374</v>
      </c>
      <c r="P354" s="80">
        <f>P29+P32-P57-P58</f>
        <v>1713.7568661933324</v>
      </c>
      <c r="Q354" s="80">
        <f t="shared" si="40"/>
        <v>3513.1058031674338</v>
      </c>
      <c r="R354" s="80">
        <f t="shared" si="40"/>
        <v>3057.7430292085164</v>
      </c>
      <c r="S354" s="80">
        <f t="shared" si="40"/>
        <v>4209.3762686869795</v>
      </c>
      <c r="T354" s="80">
        <f t="shared" si="40"/>
        <v>3784.2571906748021</v>
      </c>
      <c r="U354" s="80" t="s">
        <v>224</v>
      </c>
      <c r="V354" s="99">
        <f>H354+J354+L354+N354+P354+R354+T354</f>
        <v>15286.427966710704</v>
      </c>
    </row>
    <row r="355" spans="1:22" ht="31.5" x14ac:dyDescent="0.25">
      <c r="A355" s="13" t="s">
        <v>556</v>
      </c>
      <c r="B355" s="20" t="s">
        <v>557</v>
      </c>
      <c r="C355" s="15" t="s">
        <v>17</v>
      </c>
      <c r="D355" s="77" t="s">
        <v>224</v>
      </c>
      <c r="E355" s="80" t="s">
        <v>224</v>
      </c>
      <c r="F355" s="80" t="s">
        <v>224</v>
      </c>
      <c r="G355" s="80" t="s">
        <v>224</v>
      </c>
      <c r="H355" s="80" t="s">
        <v>224</v>
      </c>
      <c r="I355" s="80" t="s">
        <v>224</v>
      </c>
      <c r="J355" s="80" t="s">
        <v>224</v>
      </c>
      <c r="K355" s="80" t="s">
        <v>224</v>
      </c>
      <c r="L355" s="80" t="s">
        <v>224</v>
      </c>
      <c r="M355" s="80" t="s">
        <v>224</v>
      </c>
      <c r="N355" s="80" t="s">
        <v>224</v>
      </c>
      <c r="O355" s="80" t="s">
        <v>224</v>
      </c>
      <c r="P355" s="80" t="s">
        <v>224</v>
      </c>
      <c r="Q355" s="80" t="s">
        <v>224</v>
      </c>
      <c r="R355" s="80" t="s">
        <v>224</v>
      </c>
      <c r="S355" s="80" t="s">
        <v>224</v>
      </c>
      <c r="T355" s="80" t="s">
        <v>224</v>
      </c>
      <c r="U355" s="80" t="s">
        <v>224</v>
      </c>
      <c r="V355" s="99" t="s">
        <v>224</v>
      </c>
    </row>
    <row r="356" spans="1:22" outlineLevel="1" x14ac:dyDescent="0.25">
      <c r="A356" s="13" t="s">
        <v>558</v>
      </c>
      <c r="B356" s="36" t="s">
        <v>559</v>
      </c>
      <c r="C356" s="131" t="s">
        <v>224</v>
      </c>
      <c r="D356" s="132" t="s">
        <v>489</v>
      </c>
      <c r="E356" s="80" t="s">
        <v>489</v>
      </c>
      <c r="F356" s="80" t="s">
        <v>489</v>
      </c>
      <c r="G356" s="80" t="s">
        <v>489</v>
      </c>
      <c r="H356" s="80" t="s">
        <v>489</v>
      </c>
      <c r="I356" s="80" t="s">
        <v>489</v>
      </c>
      <c r="J356" s="80" t="s">
        <v>489</v>
      </c>
      <c r="K356" s="80" t="s">
        <v>489</v>
      </c>
      <c r="L356" s="80" t="s">
        <v>489</v>
      </c>
      <c r="M356" s="80" t="s">
        <v>489</v>
      </c>
      <c r="N356" s="80" t="s">
        <v>489</v>
      </c>
      <c r="O356" s="80" t="s">
        <v>489</v>
      </c>
      <c r="P356" s="80" t="s">
        <v>489</v>
      </c>
      <c r="Q356" s="80" t="s">
        <v>489</v>
      </c>
      <c r="R356" s="80" t="s">
        <v>489</v>
      </c>
      <c r="S356" s="80" t="s">
        <v>489</v>
      </c>
      <c r="T356" s="80" t="s">
        <v>489</v>
      </c>
      <c r="U356" s="80" t="s">
        <v>489</v>
      </c>
      <c r="V356" s="99" t="s">
        <v>489</v>
      </c>
    </row>
    <row r="357" spans="1:22" ht="18" customHeight="1" outlineLevel="1" x14ac:dyDescent="0.25">
      <c r="A357" s="13" t="s">
        <v>560</v>
      </c>
      <c r="B357" s="20" t="s">
        <v>561</v>
      </c>
      <c r="C357" s="15" t="s">
        <v>492</v>
      </c>
      <c r="D357" s="77" t="s">
        <v>224</v>
      </c>
      <c r="E357" s="80" t="s">
        <v>224</v>
      </c>
      <c r="F357" s="80" t="s">
        <v>224</v>
      </c>
      <c r="G357" s="80" t="s">
        <v>224</v>
      </c>
      <c r="H357" s="80" t="s">
        <v>224</v>
      </c>
      <c r="I357" s="80" t="s">
        <v>224</v>
      </c>
      <c r="J357" s="80" t="s">
        <v>224</v>
      </c>
      <c r="K357" s="80" t="s">
        <v>224</v>
      </c>
      <c r="L357" s="80" t="s">
        <v>224</v>
      </c>
      <c r="M357" s="80" t="s">
        <v>224</v>
      </c>
      <c r="N357" s="80" t="s">
        <v>224</v>
      </c>
      <c r="O357" s="80" t="s">
        <v>224</v>
      </c>
      <c r="P357" s="80" t="s">
        <v>224</v>
      </c>
      <c r="Q357" s="80" t="s">
        <v>224</v>
      </c>
      <c r="R357" s="80" t="s">
        <v>224</v>
      </c>
      <c r="S357" s="80" t="s">
        <v>224</v>
      </c>
      <c r="T357" s="80" t="s">
        <v>224</v>
      </c>
      <c r="U357" s="80" t="s">
        <v>224</v>
      </c>
      <c r="V357" s="99" t="s">
        <v>224</v>
      </c>
    </row>
    <row r="358" spans="1:22" ht="47.25" outlineLevel="1" x14ac:dyDescent="0.25">
      <c r="A358" s="13" t="s">
        <v>562</v>
      </c>
      <c r="B358" s="21" t="s">
        <v>563</v>
      </c>
      <c r="C358" s="15" t="s">
        <v>492</v>
      </c>
      <c r="D358" s="77" t="s">
        <v>224</v>
      </c>
      <c r="E358" s="80" t="s">
        <v>224</v>
      </c>
      <c r="F358" s="80" t="s">
        <v>224</v>
      </c>
      <c r="G358" s="80" t="s">
        <v>224</v>
      </c>
      <c r="H358" s="80" t="s">
        <v>224</v>
      </c>
      <c r="I358" s="80" t="s">
        <v>224</v>
      </c>
      <c r="J358" s="80" t="s">
        <v>224</v>
      </c>
      <c r="K358" s="80" t="s">
        <v>224</v>
      </c>
      <c r="L358" s="80" t="s">
        <v>224</v>
      </c>
      <c r="M358" s="80" t="s">
        <v>224</v>
      </c>
      <c r="N358" s="80" t="s">
        <v>224</v>
      </c>
      <c r="O358" s="80" t="s">
        <v>224</v>
      </c>
      <c r="P358" s="80" t="s">
        <v>224</v>
      </c>
      <c r="Q358" s="80" t="s">
        <v>224</v>
      </c>
      <c r="R358" s="80" t="s">
        <v>224</v>
      </c>
      <c r="S358" s="80" t="s">
        <v>224</v>
      </c>
      <c r="T358" s="80" t="s">
        <v>224</v>
      </c>
      <c r="U358" s="80" t="s">
        <v>224</v>
      </c>
      <c r="V358" s="99" t="s">
        <v>224</v>
      </c>
    </row>
    <row r="359" spans="1:22" ht="47.25" outlineLevel="1" x14ac:dyDescent="0.25">
      <c r="A359" s="13" t="s">
        <v>564</v>
      </c>
      <c r="B359" s="21" t="s">
        <v>565</v>
      </c>
      <c r="C359" s="15" t="s">
        <v>492</v>
      </c>
      <c r="D359" s="77" t="s">
        <v>224</v>
      </c>
      <c r="E359" s="80" t="s">
        <v>224</v>
      </c>
      <c r="F359" s="80" t="s">
        <v>224</v>
      </c>
      <c r="G359" s="80" t="s">
        <v>224</v>
      </c>
      <c r="H359" s="80" t="s">
        <v>224</v>
      </c>
      <c r="I359" s="80" t="s">
        <v>224</v>
      </c>
      <c r="J359" s="80" t="s">
        <v>224</v>
      </c>
      <c r="K359" s="80" t="s">
        <v>224</v>
      </c>
      <c r="L359" s="80" t="s">
        <v>224</v>
      </c>
      <c r="M359" s="80" t="s">
        <v>224</v>
      </c>
      <c r="N359" s="80" t="s">
        <v>224</v>
      </c>
      <c r="O359" s="80" t="s">
        <v>224</v>
      </c>
      <c r="P359" s="80" t="s">
        <v>224</v>
      </c>
      <c r="Q359" s="80" t="s">
        <v>224</v>
      </c>
      <c r="R359" s="80" t="s">
        <v>224</v>
      </c>
      <c r="S359" s="80" t="s">
        <v>224</v>
      </c>
      <c r="T359" s="80" t="s">
        <v>224</v>
      </c>
      <c r="U359" s="80" t="s">
        <v>224</v>
      </c>
      <c r="V359" s="99" t="s">
        <v>224</v>
      </c>
    </row>
    <row r="360" spans="1:22" ht="31.5" outlineLevel="1" x14ac:dyDescent="0.25">
      <c r="A360" s="13" t="s">
        <v>566</v>
      </c>
      <c r="B360" s="21" t="s">
        <v>567</v>
      </c>
      <c r="C360" s="15" t="s">
        <v>492</v>
      </c>
      <c r="D360" s="77" t="s">
        <v>224</v>
      </c>
      <c r="E360" s="80" t="s">
        <v>224</v>
      </c>
      <c r="F360" s="80" t="s">
        <v>224</v>
      </c>
      <c r="G360" s="80" t="s">
        <v>224</v>
      </c>
      <c r="H360" s="80" t="s">
        <v>224</v>
      </c>
      <c r="I360" s="80" t="s">
        <v>224</v>
      </c>
      <c r="J360" s="80" t="s">
        <v>224</v>
      </c>
      <c r="K360" s="80" t="s">
        <v>224</v>
      </c>
      <c r="L360" s="80" t="s">
        <v>224</v>
      </c>
      <c r="M360" s="80" t="s">
        <v>224</v>
      </c>
      <c r="N360" s="80" t="s">
        <v>224</v>
      </c>
      <c r="O360" s="80" t="s">
        <v>224</v>
      </c>
      <c r="P360" s="80" t="s">
        <v>224</v>
      </c>
      <c r="Q360" s="80" t="s">
        <v>224</v>
      </c>
      <c r="R360" s="80" t="s">
        <v>224</v>
      </c>
      <c r="S360" s="80" t="s">
        <v>224</v>
      </c>
      <c r="T360" s="80" t="s">
        <v>224</v>
      </c>
      <c r="U360" s="80" t="s">
        <v>224</v>
      </c>
      <c r="V360" s="99" t="s">
        <v>224</v>
      </c>
    </row>
    <row r="361" spans="1:22" outlineLevel="1" x14ac:dyDescent="0.25">
      <c r="A361" s="13" t="s">
        <v>568</v>
      </c>
      <c r="B361" s="20" t="s">
        <v>569</v>
      </c>
      <c r="C361" s="15" t="s">
        <v>502</v>
      </c>
      <c r="D361" s="77" t="s">
        <v>224</v>
      </c>
      <c r="E361" s="80" t="s">
        <v>224</v>
      </c>
      <c r="F361" s="80" t="s">
        <v>224</v>
      </c>
      <c r="G361" s="80" t="s">
        <v>224</v>
      </c>
      <c r="H361" s="80" t="s">
        <v>224</v>
      </c>
      <c r="I361" s="80" t="s">
        <v>224</v>
      </c>
      <c r="J361" s="80" t="s">
        <v>224</v>
      </c>
      <c r="K361" s="80" t="s">
        <v>224</v>
      </c>
      <c r="L361" s="80" t="s">
        <v>224</v>
      </c>
      <c r="M361" s="80" t="s">
        <v>224</v>
      </c>
      <c r="N361" s="80" t="s">
        <v>224</v>
      </c>
      <c r="O361" s="80" t="s">
        <v>224</v>
      </c>
      <c r="P361" s="80" t="s">
        <v>224</v>
      </c>
      <c r="Q361" s="80" t="s">
        <v>224</v>
      </c>
      <c r="R361" s="80" t="s">
        <v>224</v>
      </c>
      <c r="S361" s="80" t="s">
        <v>224</v>
      </c>
      <c r="T361" s="80" t="s">
        <v>224</v>
      </c>
      <c r="U361" s="80" t="s">
        <v>224</v>
      </c>
      <c r="V361" s="99" t="s">
        <v>224</v>
      </c>
    </row>
    <row r="362" spans="1:22" ht="31.5" outlineLevel="1" x14ac:dyDescent="0.25">
      <c r="A362" s="13" t="s">
        <v>570</v>
      </c>
      <c r="B362" s="21" t="s">
        <v>571</v>
      </c>
      <c r="C362" s="15" t="s">
        <v>502</v>
      </c>
      <c r="D362" s="77" t="s">
        <v>224</v>
      </c>
      <c r="E362" s="80" t="s">
        <v>224</v>
      </c>
      <c r="F362" s="80" t="s">
        <v>224</v>
      </c>
      <c r="G362" s="80" t="s">
        <v>224</v>
      </c>
      <c r="H362" s="80" t="s">
        <v>224</v>
      </c>
      <c r="I362" s="80" t="s">
        <v>224</v>
      </c>
      <c r="J362" s="80" t="s">
        <v>224</v>
      </c>
      <c r="K362" s="80" t="s">
        <v>224</v>
      </c>
      <c r="L362" s="80" t="s">
        <v>224</v>
      </c>
      <c r="M362" s="80" t="s">
        <v>224</v>
      </c>
      <c r="N362" s="80" t="s">
        <v>224</v>
      </c>
      <c r="O362" s="80" t="s">
        <v>224</v>
      </c>
      <c r="P362" s="80" t="s">
        <v>224</v>
      </c>
      <c r="Q362" s="80" t="s">
        <v>224</v>
      </c>
      <c r="R362" s="80" t="s">
        <v>224</v>
      </c>
      <c r="S362" s="80" t="s">
        <v>224</v>
      </c>
      <c r="T362" s="80" t="s">
        <v>224</v>
      </c>
      <c r="U362" s="80" t="s">
        <v>224</v>
      </c>
      <c r="V362" s="99" t="s">
        <v>224</v>
      </c>
    </row>
    <row r="363" spans="1:22" outlineLevel="1" x14ac:dyDescent="0.25">
      <c r="A363" s="13" t="s">
        <v>572</v>
      </c>
      <c r="B363" s="21" t="s">
        <v>573</v>
      </c>
      <c r="C363" s="15" t="s">
        <v>502</v>
      </c>
      <c r="D363" s="77" t="s">
        <v>224</v>
      </c>
      <c r="E363" s="80" t="s">
        <v>224</v>
      </c>
      <c r="F363" s="80" t="s">
        <v>224</v>
      </c>
      <c r="G363" s="80" t="s">
        <v>224</v>
      </c>
      <c r="H363" s="80" t="s">
        <v>224</v>
      </c>
      <c r="I363" s="80" t="s">
        <v>224</v>
      </c>
      <c r="J363" s="80" t="s">
        <v>224</v>
      </c>
      <c r="K363" s="80" t="s">
        <v>224</v>
      </c>
      <c r="L363" s="80" t="s">
        <v>224</v>
      </c>
      <c r="M363" s="80" t="s">
        <v>224</v>
      </c>
      <c r="N363" s="80" t="s">
        <v>224</v>
      </c>
      <c r="O363" s="80" t="s">
        <v>224</v>
      </c>
      <c r="P363" s="80" t="s">
        <v>224</v>
      </c>
      <c r="Q363" s="80" t="s">
        <v>224</v>
      </c>
      <c r="R363" s="80" t="s">
        <v>224</v>
      </c>
      <c r="S363" s="80" t="s">
        <v>224</v>
      </c>
      <c r="T363" s="80" t="s">
        <v>224</v>
      </c>
      <c r="U363" s="80" t="s">
        <v>224</v>
      </c>
      <c r="V363" s="99" t="s">
        <v>224</v>
      </c>
    </row>
    <row r="364" spans="1:22" ht="31.5" outlineLevel="1" x14ac:dyDescent="0.25">
      <c r="A364" s="13" t="s">
        <v>574</v>
      </c>
      <c r="B364" s="20" t="s">
        <v>575</v>
      </c>
      <c r="C364" s="15" t="s">
        <v>17</v>
      </c>
      <c r="D364" s="77" t="s">
        <v>224</v>
      </c>
      <c r="E364" s="80" t="s">
        <v>224</v>
      </c>
      <c r="F364" s="80" t="s">
        <v>224</v>
      </c>
      <c r="G364" s="80" t="s">
        <v>224</v>
      </c>
      <c r="H364" s="80" t="s">
        <v>224</v>
      </c>
      <c r="I364" s="80" t="s">
        <v>224</v>
      </c>
      <c r="J364" s="80" t="s">
        <v>224</v>
      </c>
      <c r="K364" s="80" t="s">
        <v>224</v>
      </c>
      <c r="L364" s="80" t="s">
        <v>224</v>
      </c>
      <c r="M364" s="80" t="s">
        <v>224</v>
      </c>
      <c r="N364" s="80" t="s">
        <v>224</v>
      </c>
      <c r="O364" s="80" t="s">
        <v>224</v>
      </c>
      <c r="P364" s="80" t="s">
        <v>224</v>
      </c>
      <c r="Q364" s="80" t="s">
        <v>224</v>
      </c>
      <c r="R364" s="80" t="s">
        <v>224</v>
      </c>
      <c r="S364" s="80" t="s">
        <v>224</v>
      </c>
      <c r="T364" s="80" t="s">
        <v>224</v>
      </c>
      <c r="U364" s="80" t="s">
        <v>224</v>
      </c>
      <c r="V364" s="99" t="s">
        <v>224</v>
      </c>
    </row>
    <row r="365" spans="1:22" outlineLevel="1" x14ac:dyDescent="0.25">
      <c r="A365" s="13" t="s">
        <v>576</v>
      </c>
      <c r="B365" s="21" t="s">
        <v>577</v>
      </c>
      <c r="C365" s="15" t="s">
        <v>17</v>
      </c>
      <c r="D365" s="82" t="s">
        <v>224</v>
      </c>
      <c r="E365" s="83" t="s">
        <v>224</v>
      </c>
      <c r="F365" s="83" t="s">
        <v>224</v>
      </c>
      <c r="G365" s="83" t="s">
        <v>224</v>
      </c>
      <c r="H365" s="83" t="s">
        <v>224</v>
      </c>
      <c r="I365" s="83" t="s">
        <v>224</v>
      </c>
      <c r="J365" s="83" t="s">
        <v>224</v>
      </c>
      <c r="K365" s="83" t="s">
        <v>224</v>
      </c>
      <c r="L365" s="83" t="s">
        <v>224</v>
      </c>
      <c r="M365" s="83" t="s">
        <v>224</v>
      </c>
      <c r="N365" s="83" t="s">
        <v>224</v>
      </c>
      <c r="O365" s="83" t="s">
        <v>224</v>
      </c>
      <c r="P365" s="83" t="s">
        <v>224</v>
      </c>
      <c r="Q365" s="83" t="s">
        <v>224</v>
      </c>
      <c r="R365" s="83" t="s">
        <v>224</v>
      </c>
      <c r="S365" s="83" t="s">
        <v>224</v>
      </c>
      <c r="T365" s="83" t="s">
        <v>224</v>
      </c>
      <c r="U365" s="83" t="s">
        <v>224</v>
      </c>
      <c r="V365" s="133" t="s">
        <v>224</v>
      </c>
    </row>
    <row r="366" spans="1:22" outlineLevel="1" x14ac:dyDescent="0.25">
      <c r="A366" s="13" t="s">
        <v>578</v>
      </c>
      <c r="B366" s="21" t="s">
        <v>43</v>
      </c>
      <c r="C366" s="15" t="s">
        <v>17</v>
      </c>
      <c r="D366" s="82" t="s">
        <v>224</v>
      </c>
      <c r="E366" s="83" t="s">
        <v>224</v>
      </c>
      <c r="F366" s="83" t="s">
        <v>224</v>
      </c>
      <c r="G366" s="83" t="s">
        <v>224</v>
      </c>
      <c r="H366" s="83" t="s">
        <v>224</v>
      </c>
      <c r="I366" s="83" t="s">
        <v>224</v>
      </c>
      <c r="J366" s="83" t="s">
        <v>224</v>
      </c>
      <c r="K366" s="83" t="s">
        <v>224</v>
      </c>
      <c r="L366" s="83" t="s">
        <v>224</v>
      </c>
      <c r="M366" s="83" t="s">
        <v>224</v>
      </c>
      <c r="N366" s="83" t="s">
        <v>224</v>
      </c>
      <c r="O366" s="83" t="s">
        <v>224</v>
      </c>
      <c r="P366" s="83" t="s">
        <v>224</v>
      </c>
      <c r="Q366" s="83" t="s">
        <v>224</v>
      </c>
      <c r="R366" s="83" t="s">
        <v>224</v>
      </c>
      <c r="S366" s="83" t="s">
        <v>224</v>
      </c>
      <c r="T366" s="83" t="s">
        <v>224</v>
      </c>
      <c r="U366" s="83" t="s">
        <v>224</v>
      </c>
      <c r="V366" s="133" t="s">
        <v>224</v>
      </c>
    </row>
    <row r="367" spans="1:22" ht="16.5" thickBot="1" x14ac:dyDescent="0.3">
      <c r="A367" s="29" t="s">
        <v>579</v>
      </c>
      <c r="B367" s="43" t="s">
        <v>580</v>
      </c>
      <c r="C367" s="31" t="s">
        <v>581</v>
      </c>
      <c r="D367" s="78">
        <v>423.70007499999997</v>
      </c>
      <c r="E367" s="100">
        <v>1722.91</v>
      </c>
      <c r="F367" s="100">
        <v>2157.7158333333336</v>
      </c>
      <c r="G367" s="104">
        <v>2431.5</v>
      </c>
      <c r="H367" s="105">
        <v>2366.9833333333336</v>
      </c>
      <c r="I367" s="105">
        <v>2384.5</v>
      </c>
      <c r="J367" s="105">
        <v>2353.5</v>
      </c>
      <c r="K367" s="105">
        <v>2397.5</v>
      </c>
      <c r="L367" s="105">
        <v>2328.4</v>
      </c>
      <c r="M367" s="105">
        <v>2375.3775000000001</v>
      </c>
      <c r="N367" s="105">
        <v>2375.3775000000001</v>
      </c>
      <c r="O367" s="105">
        <v>2488.8000000000002</v>
      </c>
      <c r="P367" s="105">
        <v>2376.9874999999997</v>
      </c>
      <c r="Q367" s="105">
        <v>2482.3000000000002</v>
      </c>
      <c r="R367" s="105">
        <v>2392</v>
      </c>
      <c r="S367" s="105">
        <v>2477.3000000000002</v>
      </c>
      <c r="T367" s="105">
        <v>2352</v>
      </c>
      <c r="U367" s="105">
        <f t="shared" ref="U367" si="41">S367</f>
        <v>2477.3000000000002</v>
      </c>
      <c r="V367" s="106">
        <f t="shared" ref="V367" si="42">T367</f>
        <v>2352</v>
      </c>
    </row>
    <row r="368" spans="1:22" x14ac:dyDescent="0.25">
      <c r="A368" s="155" t="s">
        <v>582</v>
      </c>
      <c r="B368" s="156"/>
      <c r="C368" s="156"/>
      <c r="D368" s="156"/>
      <c r="E368" s="156"/>
      <c r="F368" s="156"/>
      <c r="G368" s="156"/>
      <c r="H368" s="156"/>
      <c r="I368" s="156"/>
      <c r="J368" s="156"/>
      <c r="K368" s="156"/>
      <c r="L368" s="156"/>
      <c r="M368" s="156"/>
      <c r="N368" s="156"/>
      <c r="O368" s="156"/>
      <c r="P368" s="156"/>
      <c r="Q368" s="156"/>
      <c r="R368" s="156"/>
      <c r="S368" s="156"/>
      <c r="T368" s="156"/>
      <c r="U368" s="156"/>
      <c r="V368" s="157"/>
    </row>
    <row r="369" spans="1:22" ht="15" customHeight="1" thickBot="1" x14ac:dyDescent="0.3">
      <c r="A369" s="155"/>
      <c r="B369" s="156"/>
      <c r="C369" s="156"/>
      <c r="D369" s="156"/>
      <c r="E369" s="156"/>
      <c r="F369" s="156"/>
      <c r="G369" s="156"/>
      <c r="H369" s="156"/>
      <c r="I369" s="156"/>
      <c r="J369" s="156"/>
      <c r="K369" s="156"/>
      <c r="L369" s="156"/>
      <c r="M369" s="156"/>
      <c r="N369" s="156"/>
      <c r="O369" s="156"/>
      <c r="P369" s="156"/>
      <c r="Q369" s="156"/>
      <c r="R369" s="156"/>
      <c r="S369" s="156"/>
      <c r="T369" s="156"/>
      <c r="U369" s="156"/>
      <c r="V369" s="157"/>
    </row>
    <row r="370" spans="1:22" ht="33" customHeight="1" x14ac:dyDescent="0.25">
      <c r="A370" s="158" t="s">
        <v>7</v>
      </c>
      <c r="B370" s="160" t="s">
        <v>8</v>
      </c>
      <c r="C370" s="162" t="s">
        <v>9</v>
      </c>
      <c r="D370" s="110">
        <f t="shared" ref="D370:T371" si="43">D19</f>
        <v>2013</v>
      </c>
      <c r="E370" s="110">
        <f t="shared" si="43"/>
        <v>2014</v>
      </c>
      <c r="F370" s="109">
        <f t="shared" si="43"/>
        <v>2015</v>
      </c>
      <c r="G370" s="164">
        <f t="shared" si="43"/>
        <v>2016</v>
      </c>
      <c r="H370" s="165">
        <f t="shared" si="43"/>
        <v>0</v>
      </c>
      <c r="I370" s="164">
        <f t="shared" si="43"/>
        <v>2017</v>
      </c>
      <c r="J370" s="165">
        <f t="shared" si="43"/>
        <v>0</v>
      </c>
      <c r="K370" s="164">
        <f t="shared" si="43"/>
        <v>2018</v>
      </c>
      <c r="L370" s="165">
        <f t="shared" si="43"/>
        <v>0</v>
      </c>
      <c r="M370" s="164">
        <f t="shared" si="43"/>
        <v>2019</v>
      </c>
      <c r="N370" s="165">
        <f t="shared" si="43"/>
        <v>0</v>
      </c>
      <c r="O370" s="164">
        <f t="shared" si="43"/>
        <v>2020</v>
      </c>
      <c r="P370" s="165">
        <f t="shared" si="43"/>
        <v>0</v>
      </c>
      <c r="Q370" s="164">
        <f t="shared" si="43"/>
        <v>2021</v>
      </c>
      <c r="R370" s="165">
        <f t="shared" si="43"/>
        <v>0</v>
      </c>
      <c r="S370" s="164">
        <f t="shared" si="43"/>
        <v>2022</v>
      </c>
      <c r="T370" s="165">
        <f t="shared" si="43"/>
        <v>0</v>
      </c>
      <c r="U370" s="160" t="s">
        <v>10</v>
      </c>
      <c r="V370" s="162"/>
    </row>
    <row r="371" spans="1:22" ht="44.25" customHeight="1" x14ac:dyDescent="0.25">
      <c r="A371" s="159"/>
      <c r="B371" s="161"/>
      <c r="C371" s="163"/>
      <c r="D371" s="44" t="s">
        <v>11</v>
      </c>
      <c r="E371" s="45" t="s">
        <v>11</v>
      </c>
      <c r="F371" s="45" t="s">
        <v>11</v>
      </c>
      <c r="G371" s="45" t="str">
        <f>G20</f>
        <v>Утвержденный план</v>
      </c>
      <c r="H371" s="45" t="str">
        <f>H20</f>
        <v>Факт</v>
      </c>
      <c r="I371" s="45" t="str">
        <f>I20</f>
        <v>Утвержденный план</v>
      </c>
      <c r="J371" s="45" t="str">
        <f>J20</f>
        <v>Факт</v>
      </c>
      <c r="K371" s="45" t="str">
        <f t="shared" ref="K371:U371" si="44">K20</f>
        <v>Утвержденный план</v>
      </c>
      <c r="L371" s="45" t="str">
        <f t="shared" si="43"/>
        <v>Факт</v>
      </c>
      <c r="M371" s="45" t="str">
        <f t="shared" si="44"/>
        <v>Утвержденный план</v>
      </c>
      <c r="N371" s="45" t="str">
        <f t="shared" si="44"/>
        <v>Факт</v>
      </c>
      <c r="O371" s="45" t="str">
        <f t="shared" si="44"/>
        <v>Утвержденный план</v>
      </c>
      <c r="P371" s="45" t="str">
        <f t="shared" si="44"/>
        <v>Факт</v>
      </c>
      <c r="Q371" s="45" t="str">
        <f t="shared" si="44"/>
        <v>Утвержденный план</v>
      </c>
      <c r="R371" s="45" t="s">
        <v>13</v>
      </c>
      <c r="S371" s="45" t="str">
        <f t="shared" si="44"/>
        <v>Утвержденный план</v>
      </c>
      <c r="T371" s="45" t="s">
        <v>13</v>
      </c>
      <c r="U371" s="45" t="str">
        <f t="shared" si="44"/>
        <v>Утвержденный план</v>
      </c>
      <c r="V371" s="46" t="s">
        <v>13</v>
      </c>
    </row>
    <row r="372" spans="1:22" ht="16.5" thickBot="1" x14ac:dyDescent="0.3">
      <c r="A372" s="47">
        <v>1</v>
      </c>
      <c r="B372" s="6">
        <v>2</v>
      </c>
      <c r="C372" s="48">
        <v>3</v>
      </c>
      <c r="D372" s="49">
        <v>4</v>
      </c>
      <c r="E372" s="50">
        <v>5</v>
      </c>
      <c r="F372" s="50">
        <v>6</v>
      </c>
      <c r="G372" s="50">
        <v>7</v>
      </c>
      <c r="H372" s="50">
        <v>8</v>
      </c>
      <c r="I372" s="50">
        <v>9</v>
      </c>
      <c r="J372" s="50">
        <v>10</v>
      </c>
      <c r="K372" s="50">
        <v>11</v>
      </c>
      <c r="L372" s="50">
        <v>12</v>
      </c>
      <c r="M372" s="50">
        <v>13</v>
      </c>
      <c r="N372" s="50">
        <v>14</v>
      </c>
      <c r="O372" s="50">
        <v>15</v>
      </c>
      <c r="P372" s="50">
        <v>16</v>
      </c>
      <c r="Q372" s="50">
        <v>17</v>
      </c>
      <c r="R372" s="50">
        <v>18</v>
      </c>
      <c r="S372" s="50">
        <v>19</v>
      </c>
      <c r="T372" s="50">
        <v>20</v>
      </c>
      <c r="U372" s="50">
        <v>21</v>
      </c>
      <c r="V372" s="51">
        <v>22</v>
      </c>
    </row>
    <row r="373" spans="1:22" ht="30.75" customHeight="1" x14ac:dyDescent="0.25">
      <c r="A373" s="168" t="s">
        <v>583</v>
      </c>
      <c r="B373" s="169"/>
      <c r="C373" s="34" t="s">
        <v>17</v>
      </c>
      <c r="D373" s="79">
        <f>D374+D431</f>
        <v>350.04314668000006</v>
      </c>
      <c r="E373" s="52">
        <f>E374+E431</f>
        <v>544.63212737714014</v>
      </c>
      <c r="F373" s="52">
        <f>F374+F431</f>
        <v>212.50966229550005</v>
      </c>
      <c r="G373" s="52">
        <f>G374+G431</f>
        <v>71.317722959999998</v>
      </c>
      <c r="H373" s="52">
        <f>H374+H431</f>
        <v>188.60372538299998</v>
      </c>
      <c r="I373" s="52">
        <v>1671.4756311643901</v>
      </c>
      <c r="J373" s="52">
        <f t="shared" ref="J373:T373" si="45">J374+J431</f>
        <v>1355.9152886889453</v>
      </c>
      <c r="K373" s="52">
        <v>1904.304770314488</v>
      </c>
      <c r="L373" s="52">
        <f t="shared" ref="L373" si="46">L374+L431</f>
        <v>852.29004194999993</v>
      </c>
      <c r="M373" s="52">
        <v>1830.8415186531997</v>
      </c>
      <c r="N373" s="52">
        <f t="shared" si="45"/>
        <v>1830.8415186531997</v>
      </c>
      <c r="O373" s="52">
        <v>1660.112945141565</v>
      </c>
      <c r="P373" s="134">
        <f t="shared" si="45"/>
        <v>1489.7311922299996</v>
      </c>
      <c r="Q373" s="52">
        <v>1518.027293717927</v>
      </c>
      <c r="R373" s="52">
        <f t="shared" si="45"/>
        <v>7838.5630008477301</v>
      </c>
      <c r="S373" s="52">
        <v>211.62447893966342</v>
      </c>
      <c r="T373" s="52">
        <f t="shared" si="45"/>
        <v>2423.5724526510385</v>
      </c>
      <c r="U373" s="52">
        <f t="shared" ref="U373:V376" si="47">G373+I373+K373+M373+O373+Q373+S373</f>
        <v>8867.7043608912336</v>
      </c>
      <c r="V373" s="53">
        <f t="shared" si="47"/>
        <v>15979.517220403912</v>
      </c>
    </row>
    <row r="374" spans="1:22" x14ac:dyDescent="0.25">
      <c r="A374" s="13" t="s">
        <v>15</v>
      </c>
      <c r="B374" s="54" t="s">
        <v>584</v>
      </c>
      <c r="C374" s="15" t="s">
        <v>17</v>
      </c>
      <c r="D374" s="77">
        <f>D375+D399+D427+D428</f>
        <v>24.472626679999991</v>
      </c>
      <c r="E374" s="80">
        <f>E375+E399+E427+E428</f>
        <v>344.63212737714014</v>
      </c>
      <c r="F374" s="55">
        <f>F375+F399+F427+F428</f>
        <v>212.50966229550005</v>
      </c>
      <c r="G374" s="55">
        <f>G375+G399+G427+G428</f>
        <v>71.317722959999998</v>
      </c>
      <c r="H374" s="55">
        <f>H375+H399+H427+H428</f>
        <v>113.87617534299999</v>
      </c>
      <c r="I374" s="55">
        <v>1671.4756311643901</v>
      </c>
      <c r="J374" s="55">
        <f>J375+J399+J427+J428</f>
        <v>1355.9152886889453</v>
      </c>
      <c r="K374" s="55">
        <v>1021.3061739709148</v>
      </c>
      <c r="L374" s="55">
        <f t="shared" ref="L374" si="48">L375+L399+L427+L428</f>
        <v>388.17378494999991</v>
      </c>
      <c r="M374" s="55">
        <v>1491.1940901231999</v>
      </c>
      <c r="N374" s="55">
        <f t="shared" ref="N374:T374" si="49">N375+N399+N427+N428</f>
        <v>1491.1940901231999</v>
      </c>
      <c r="O374" s="55">
        <v>875.69146361788057</v>
      </c>
      <c r="P374" s="55">
        <f t="shared" si="49"/>
        <v>921.22614986999974</v>
      </c>
      <c r="Q374" s="55">
        <v>1518.027293717927</v>
      </c>
      <c r="R374" s="55">
        <f>R375+R399+R427+R428</f>
        <v>7838.5630008477301</v>
      </c>
      <c r="S374" s="55">
        <v>211.62447893966342</v>
      </c>
      <c r="T374" s="55">
        <f t="shared" si="49"/>
        <v>2423.5724526510385</v>
      </c>
      <c r="U374" s="55">
        <f t="shared" si="47"/>
        <v>6860.636854493976</v>
      </c>
      <c r="V374" s="56">
        <f t="shared" si="47"/>
        <v>14532.520942473913</v>
      </c>
    </row>
    <row r="375" spans="1:22" x14ac:dyDescent="0.25">
      <c r="A375" s="13" t="s">
        <v>18</v>
      </c>
      <c r="B375" s="20" t="s">
        <v>585</v>
      </c>
      <c r="C375" s="15" t="s">
        <v>17</v>
      </c>
      <c r="D375" s="77">
        <f>D376+D398</f>
        <v>0</v>
      </c>
      <c r="E375" s="80">
        <f>E376+E398</f>
        <v>0</v>
      </c>
      <c r="F375" s="55">
        <f>F376+F398</f>
        <v>0</v>
      </c>
      <c r="G375" s="55">
        <f>G376+G398</f>
        <v>0</v>
      </c>
      <c r="H375" s="55">
        <f>H376+H398</f>
        <v>10.273418039999999</v>
      </c>
      <c r="I375" s="55">
        <v>0</v>
      </c>
      <c r="J375" s="55">
        <f t="shared" ref="J375:T375" si="50">J376+J398</f>
        <v>9.9962969199999989</v>
      </c>
      <c r="K375" s="55">
        <v>611.15769840912469</v>
      </c>
      <c r="L375" s="55">
        <f t="shared" ref="L375" si="51">L376+L398</f>
        <v>178.17639042000002</v>
      </c>
      <c r="M375" s="55">
        <v>667.93705559</v>
      </c>
      <c r="N375" s="55">
        <f t="shared" si="50"/>
        <v>667.93705559</v>
      </c>
      <c r="O375" s="55">
        <v>131.86646746799997</v>
      </c>
      <c r="P375" s="55">
        <f t="shared" si="50"/>
        <v>107.40269009469999</v>
      </c>
      <c r="Q375" s="55">
        <v>39.038094672468475</v>
      </c>
      <c r="R375" s="55">
        <f>R376+R398</f>
        <v>54.80287141400003</v>
      </c>
      <c r="S375" s="55">
        <v>37.567142023030577</v>
      </c>
      <c r="T375" s="55">
        <f t="shared" si="50"/>
        <v>0</v>
      </c>
      <c r="U375" s="55">
        <f t="shared" si="47"/>
        <v>1487.5664581626238</v>
      </c>
      <c r="V375" s="56">
        <f t="shared" si="47"/>
        <v>1028.5887224787</v>
      </c>
    </row>
    <row r="376" spans="1:22" ht="31.5" x14ac:dyDescent="0.25">
      <c r="A376" s="13" t="s">
        <v>20</v>
      </c>
      <c r="B376" s="21" t="s">
        <v>586</v>
      </c>
      <c r="C376" s="15" t="s">
        <v>17</v>
      </c>
      <c r="D376" s="77">
        <f>D382+D384+D389</f>
        <v>0</v>
      </c>
      <c r="E376" s="81">
        <f>E382+E384+E389</f>
        <v>0</v>
      </c>
      <c r="F376" s="55">
        <f>F382+F384+F389</f>
        <v>0</v>
      </c>
      <c r="G376" s="55">
        <f>G382+G384+G389</f>
        <v>0</v>
      </c>
      <c r="H376" s="55">
        <f>H382+H384+H389</f>
        <v>10.273418039999999</v>
      </c>
      <c r="I376" s="55">
        <v>0</v>
      </c>
      <c r="J376" s="55">
        <f t="shared" ref="J376:T376" si="52">J382+J384+J389</f>
        <v>9.9962969199999989</v>
      </c>
      <c r="K376" s="55">
        <v>611.15769840912469</v>
      </c>
      <c r="L376" s="55">
        <f t="shared" ref="L376" si="53">L382+L384+L389</f>
        <v>178.17639042000002</v>
      </c>
      <c r="M376" s="55">
        <v>667.93705559</v>
      </c>
      <c r="N376" s="55">
        <f t="shared" si="52"/>
        <v>667.93705559</v>
      </c>
      <c r="O376" s="55">
        <v>131.86646746799997</v>
      </c>
      <c r="P376" s="55">
        <f t="shared" si="52"/>
        <v>107.40269009469999</v>
      </c>
      <c r="Q376" s="55">
        <v>39.038094672468475</v>
      </c>
      <c r="R376" s="55">
        <f>R382+R384+R389</f>
        <v>54.80287141400003</v>
      </c>
      <c r="S376" s="55">
        <v>37.567142023030577</v>
      </c>
      <c r="T376" s="55">
        <f t="shared" si="52"/>
        <v>0</v>
      </c>
      <c r="U376" s="55">
        <f t="shared" si="47"/>
        <v>1487.5664581626238</v>
      </c>
      <c r="V376" s="56">
        <f t="shared" si="47"/>
        <v>1028.5887224787</v>
      </c>
    </row>
    <row r="377" spans="1:22" outlineLevel="1" x14ac:dyDescent="0.25">
      <c r="A377" s="13" t="s">
        <v>587</v>
      </c>
      <c r="B377" s="23" t="s">
        <v>588</v>
      </c>
      <c r="C377" s="15" t="s">
        <v>17</v>
      </c>
      <c r="D377" s="77" t="s">
        <v>224</v>
      </c>
      <c r="E377" s="81" t="s">
        <v>224</v>
      </c>
      <c r="F377" s="55" t="s">
        <v>224</v>
      </c>
      <c r="G377" s="55" t="s">
        <v>224</v>
      </c>
      <c r="H377" s="55" t="s">
        <v>224</v>
      </c>
      <c r="I377" s="55" t="s">
        <v>224</v>
      </c>
      <c r="J377" s="55" t="s">
        <v>224</v>
      </c>
      <c r="K377" s="55" t="s">
        <v>224</v>
      </c>
      <c r="L377" s="55" t="s">
        <v>224</v>
      </c>
      <c r="M377" s="55" t="s">
        <v>224</v>
      </c>
      <c r="N377" s="55" t="s">
        <v>224</v>
      </c>
      <c r="O377" s="55" t="s">
        <v>224</v>
      </c>
      <c r="P377" s="55" t="s">
        <v>224</v>
      </c>
      <c r="Q377" s="55" t="s">
        <v>224</v>
      </c>
      <c r="R377" s="55" t="s">
        <v>224</v>
      </c>
      <c r="S377" s="55" t="s">
        <v>224</v>
      </c>
      <c r="T377" s="55" t="s">
        <v>224</v>
      </c>
      <c r="U377" s="55" t="s">
        <v>224</v>
      </c>
      <c r="V377" s="56" t="s">
        <v>224</v>
      </c>
    </row>
    <row r="378" spans="1:22" ht="31.5" outlineLevel="1" x14ac:dyDescent="0.25">
      <c r="A378" s="13" t="s">
        <v>589</v>
      </c>
      <c r="B378" s="24" t="s">
        <v>21</v>
      </c>
      <c r="C378" s="15" t="s">
        <v>17</v>
      </c>
      <c r="D378" s="77" t="s">
        <v>224</v>
      </c>
      <c r="E378" s="81" t="s">
        <v>224</v>
      </c>
      <c r="F378" s="55" t="s">
        <v>224</v>
      </c>
      <c r="G378" s="55" t="s">
        <v>224</v>
      </c>
      <c r="H378" s="55" t="s">
        <v>224</v>
      </c>
      <c r="I378" s="55" t="s">
        <v>224</v>
      </c>
      <c r="J378" s="55" t="s">
        <v>224</v>
      </c>
      <c r="K378" s="55" t="s">
        <v>224</v>
      </c>
      <c r="L378" s="55" t="s">
        <v>224</v>
      </c>
      <c r="M378" s="55" t="s">
        <v>224</v>
      </c>
      <c r="N378" s="55" t="s">
        <v>224</v>
      </c>
      <c r="O378" s="55" t="s">
        <v>224</v>
      </c>
      <c r="P378" s="55" t="s">
        <v>224</v>
      </c>
      <c r="Q378" s="55" t="s">
        <v>224</v>
      </c>
      <c r="R378" s="55" t="s">
        <v>224</v>
      </c>
      <c r="S378" s="55" t="s">
        <v>224</v>
      </c>
      <c r="T378" s="55" t="s">
        <v>224</v>
      </c>
      <c r="U378" s="55" t="s">
        <v>224</v>
      </c>
      <c r="V378" s="56" t="s">
        <v>224</v>
      </c>
    </row>
    <row r="379" spans="1:22" ht="31.5" outlineLevel="1" x14ac:dyDescent="0.25">
      <c r="A379" s="13" t="s">
        <v>590</v>
      </c>
      <c r="B379" s="24" t="s">
        <v>23</v>
      </c>
      <c r="C379" s="15" t="s">
        <v>17</v>
      </c>
      <c r="D379" s="77" t="s">
        <v>224</v>
      </c>
      <c r="E379" s="81" t="s">
        <v>224</v>
      </c>
      <c r="F379" s="55" t="s">
        <v>224</v>
      </c>
      <c r="G379" s="55" t="s">
        <v>224</v>
      </c>
      <c r="H379" s="55" t="s">
        <v>224</v>
      </c>
      <c r="I379" s="55" t="s">
        <v>224</v>
      </c>
      <c r="J379" s="55" t="s">
        <v>224</v>
      </c>
      <c r="K379" s="55" t="s">
        <v>224</v>
      </c>
      <c r="L379" s="55" t="s">
        <v>224</v>
      </c>
      <c r="M379" s="55" t="s">
        <v>224</v>
      </c>
      <c r="N379" s="55" t="s">
        <v>224</v>
      </c>
      <c r="O379" s="55" t="s">
        <v>224</v>
      </c>
      <c r="P379" s="55" t="s">
        <v>224</v>
      </c>
      <c r="Q379" s="55" t="s">
        <v>224</v>
      </c>
      <c r="R379" s="55" t="s">
        <v>224</v>
      </c>
      <c r="S379" s="55" t="s">
        <v>224</v>
      </c>
      <c r="T379" s="55" t="s">
        <v>224</v>
      </c>
      <c r="U379" s="55" t="s">
        <v>224</v>
      </c>
      <c r="V379" s="56" t="s">
        <v>224</v>
      </c>
    </row>
    <row r="380" spans="1:22" ht="31.5" outlineLevel="1" x14ac:dyDescent="0.25">
      <c r="A380" s="13" t="s">
        <v>591</v>
      </c>
      <c r="B380" s="24" t="s">
        <v>25</v>
      </c>
      <c r="C380" s="15" t="s">
        <v>17</v>
      </c>
      <c r="D380" s="77" t="s">
        <v>224</v>
      </c>
      <c r="E380" s="81" t="s">
        <v>224</v>
      </c>
      <c r="F380" s="55" t="s">
        <v>224</v>
      </c>
      <c r="G380" s="55" t="s">
        <v>224</v>
      </c>
      <c r="H380" s="55" t="s">
        <v>224</v>
      </c>
      <c r="I380" s="55" t="s">
        <v>224</v>
      </c>
      <c r="J380" s="55" t="s">
        <v>224</v>
      </c>
      <c r="K380" s="55" t="s">
        <v>224</v>
      </c>
      <c r="L380" s="55" t="s">
        <v>224</v>
      </c>
      <c r="M380" s="55" t="s">
        <v>224</v>
      </c>
      <c r="N380" s="55" t="s">
        <v>224</v>
      </c>
      <c r="O380" s="55" t="s">
        <v>224</v>
      </c>
      <c r="P380" s="55" t="s">
        <v>224</v>
      </c>
      <c r="Q380" s="55" t="s">
        <v>224</v>
      </c>
      <c r="R380" s="55" t="s">
        <v>224</v>
      </c>
      <c r="S380" s="55" t="s">
        <v>224</v>
      </c>
      <c r="T380" s="55" t="s">
        <v>224</v>
      </c>
      <c r="U380" s="55" t="s">
        <v>224</v>
      </c>
      <c r="V380" s="56" t="s">
        <v>224</v>
      </c>
    </row>
    <row r="381" spans="1:22" outlineLevel="1" x14ac:dyDescent="0.25">
      <c r="A381" s="13" t="s">
        <v>592</v>
      </c>
      <c r="B381" s="23" t="s">
        <v>593</v>
      </c>
      <c r="C381" s="15" t="s">
        <v>17</v>
      </c>
      <c r="D381" s="77" t="s">
        <v>224</v>
      </c>
      <c r="E381" s="81" t="s">
        <v>224</v>
      </c>
      <c r="F381" s="55" t="s">
        <v>224</v>
      </c>
      <c r="G381" s="55" t="s">
        <v>224</v>
      </c>
      <c r="H381" s="55" t="s">
        <v>224</v>
      </c>
      <c r="I381" s="55" t="s">
        <v>224</v>
      </c>
      <c r="J381" s="55" t="s">
        <v>224</v>
      </c>
      <c r="K381" s="55" t="s">
        <v>224</v>
      </c>
      <c r="L381" s="55" t="s">
        <v>224</v>
      </c>
      <c r="M381" s="55" t="s">
        <v>224</v>
      </c>
      <c r="N381" s="55" t="s">
        <v>224</v>
      </c>
      <c r="O381" s="55" t="s">
        <v>224</v>
      </c>
      <c r="P381" s="55" t="s">
        <v>224</v>
      </c>
      <c r="Q381" s="55" t="s">
        <v>224</v>
      </c>
      <c r="R381" s="55" t="s">
        <v>224</v>
      </c>
      <c r="S381" s="55" t="s">
        <v>224</v>
      </c>
      <c r="T381" s="55" t="s">
        <v>224</v>
      </c>
      <c r="U381" s="55" t="s">
        <v>224</v>
      </c>
      <c r="V381" s="56" t="s">
        <v>224</v>
      </c>
    </row>
    <row r="382" spans="1:22" x14ac:dyDescent="0.25">
      <c r="A382" s="13" t="s">
        <v>594</v>
      </c>
      <c r="B382" s="23" t="s">
        <v>595</v>
      </c>
      <c r="C382" s="15" t="s">
        <v>17</v>
      </c>
      <c r="D382" s="77">
        <v>0</v>
      </c>
      <c r="E382" s="81">
        <v>0</v>
      </c>
      <c r="F382" s="55">
        <v>0</v>
      </c>
      <c r="G382" s="55">
        <v>0</v>
      </c>
      <c r="H382" s="55">
        <v>0</v>
      </c>
      <c r="I382" s="55">
        <v>0</v>
      </c>
      <c r="J382" s="55">
        <v>0</v>
      </c>
      <c r="K382" s="55">
        <v>0</v>
      </c>
      <c r="L382" s="55">
        <v>0</v>
      </c>
      <c r="M382" s="55">
        <v>0</v>
      </c>
      <c r="N382" s="55">
        <v>0</v>
      </c>
      <c r="O382" s="55">
        <v>0</v>
      </c>
      <c r="P382" s="55">
        <v>0</v>
      </c>
      <c r="Q382" s="55">
        <v>0</v>
      </c>
      <c r="R382" s="55">
        <v>0</v>
      </c>
      <c r="S382" s="55">
        <v>0</v>
      </c>
      <c r="T382" s="55">
        <v>0</v>
      </c>
      <c r="U382" s="55">
        <f>G382+I382+K382+M382+O382+Q382+S382</f>
        <v>0</v>
      </c>
      <c r="V382" s="56">
        <f>H382+J382+L382+N382+P382+R382+T382</f>
        <v>0</v>
      </c>
    </row>
    <row r="383" spans="1:22" outlineLevel="1" x14ac:dyDescent="0.25">
      <c r="A383" s="13" t="s">
        <v>596</v>
      </c>
      <c r="B383" s="23" t="s">
        <v>597</v>
      </c>
      <c r="C383" s="15" t="s">
        <v>17</v>
      </c>
      <c r="D383" s="77" t="s">
        <v>224</v>
      </c>
      <c r="E383" s="81" t="s">
        <v>224</v>
      </c>
      <c r="F383" s="55" t="s">
        <v>224</v>
      </c>
      <c r="G383" s="55" t="s">
        <v>224</v>
      </c>
      <c r="H383" s="55" t="s">
        <v>224</v>
      </c>
      <c r="I383" s="55" t="s">
        <v>224</v>
      </c>
      <c r="J383" s="55" t="s">
        <v>224</v>
      </c>
      <c r="K383" s="55" t="s">
        <v>224</v>
      </c>
      <c r="L383" s="55" t="s">
        <v>224</v>
      </c>
      <c r="M383" s="55" t="s">
        <v>224</v>
      </c>
      <c r="N383" s="55" t="s">
        <v>224</v>
      </c>
      <c r="O383" s="55" t="s">
        <v>224</v>
      </c>
      <c r="P383" s="55" t="s">
        <v>224</v>
      </c>
      <c r="Q383" s="55" t="s">
        <v>224</v>
      </c>
      <c r="R383" s="55" t="s">
        <v>224</v>
      </c>
      <c r="S383" s="55" t="s">
        <v>224</v>
      </c>
      <c r="T383" s="55" t="s">
        <v>224</v>
      </c>
      <c r="U383" s="55" t="s">
        <v>224</v>
      </c>
      <c r="V383" s="56" t="s">
        <v>224</v>
      </c>
    </row>
    <row r="384" spans="1:22" x14ac:dyDescent="0.25">
      <c r="A384" s="13" t="s">
        <v>598</v>
      </c>
      <c r="B384" s="23" t="s">
        <v>599</v>
      </c>
      <c r="C384" s="15" t="s">
        <v>17</v>
      </c>
      <c r="D384" s="77">
        <f>D385+D387</f>
        <v>0</v>
      </c>
      <c r="E384" s="81">
        <f>E385+E387</f>
        <v>0</v>
      </c>
      <c r="F384" s="55">
        <f>F385+F387</f>
        <v>0</v>
      </c>
      <c r="G384" s="55">
        <f>G385+G387</f>
        <v>0</v>
      </c>
      <c r="H384" s="55">
        <f>H385+H387</f>
        <v>10.273418039999999</v>
      </c>
      <c r="I384" s="55">
        <v>0</v>
      </c>
      <c r="J384" s="55">
        <f>J385+J387</f>
        <v>9.9962969199999989</v>
      </c>
      <c r="K384" s="55">
        <v>611.15769840912469</v>
      </c>
      <c r="L384" s="55">
        <f t="shared" ref="L384" si="54">L385+L387</f>
        <v>178.17639042000002</v>
      </c>
      <c r="M384" s="55">
        <v>667.93705559</v>
      </c>
      <c r="N384" s="55">
        <f t="shared" ref="N384:T384" si="55">N385+N387</f>
        <v>667.93705559</v>
      </c>
      <c r="O384" s="55">
        <v>131.86646746799997</v>
      </c>
      <c r="P384" s="55">
        <f t="shared" si="55"/>
        <v>107.40269009469999</v>
      </c>
      <c r="Q384" s="55">
        <v>14.205999819999999</v>
      </c>
      <c r="R384" s="55">
        <f t="shared" si="55"/>
        <v>54.80287141400003</v>
      </c>
      <c r="S384" s="55">
        <v>0</v>
      </c>
      <c r="T384" s="55">
        <f t="shared" si="55"/>
        <v>0</v>
      </c>
      <c r="U384" s="55">
        <f t="shared" ref="U384:V389" si="56">G384+I384+K384+M384+O384+Q384+S384</f>
        <v>1425.1672212871247</v>
      </c>
      <c r="V384" s="56">
        <f t="shared" si="56"/>
        <v>1028.5887224787</v>
      </c>
    </row>
    <row r="385" spans="1:22" ht="31.5" x14ac:dyDescent="0.25">
      <c r="A385" s="13" t="s">
        <v>600</v>
      </c>
      <c r="B385" s="24" t="s">
        <v>601</v>
      </c>
      <c r="C385" s="15" t="s">
        <v>17</v>
      </c>
      <c r="D385" s="77">
        <v>0</v>
      </c>
      <c r="E385" s="81">
        <v>0</v>
      </c>
      <c r="F385" s="55">
        <v>0</v>
      </c>
      <c r="G385" s="55">
        <v>0</v>
      </c>
      <c r="H385" s="55">
        <v>0</v>
      </c>
      <c r="I385" s="55">
        <v>0</v>
      </c>
      <c r="J385" s="55">
        <v>0</v>
      </c>
      <c r="K385" s="55">
        <v>0</v>
      </c>
      <c r="L385" s="55">
        <v>0</v>
      </c>
      <c r="M385" s="55">
        <v>0</v>
      </c>
      <c r="N385" s="55">
        <v>0</v>
      </c>
      <c r="O385" s="55">
        <v>0</v>
      </c>
      <c r="P385" s="55">
        <v>0</v>
      </c>
      <c r="Q385" s="55">
        <v>0</v>
      </c>
      <c r="R385" s="55">
        <v>0</v>
      </c>
      <c r="S385" s="55">
        <v>0</v>
      </c>
      <c r="T385" s="55">
        <v>0</v>
      </c>
      <c r="U385" s="55">
        <f t="shared" si="56"/>
        <v>0</v>
      </c>
      <c r="V385" s="56">
        <f t="shared" si="56"/>
        <v>0</v>
      </c>
    </row>
    <row r="386" spans="1:22" x14ac:dyDescent="0.25">
      <c r="A386" s="13" t="s">
        <v>602</v>
      </c>
      <c r="B386" s="24" t="s">
        <v>603</v>
      </c>
      <c r="C386" s="15" t="s">
        <v>17</v>
      </c>
      <c r="D386" s="77">
        <v>0</v>
      </c>
      <c r="E386" s="81">
        <v>0</v>
      </c>
      <c r="F386" s="55">
        <v>0</v>
      </c>
      <c r="G386" s="55">
        <v>0</v>
      </c>
      <c r="H386" s="55">
        <v>0</v>
      </c>
      <c r="I386" s="55">
        <v>0</v>
      </c>
      <c r="J386" s="55">
        <v>0</v>
      </c>
      <c r="K386" s="55">
        <v>0</v>
      </c>
      <c r="L386" s="55">
        <v>0</v>
      </c>
      <c r="M386" s="55">
        <v>0</v>
      </c>
      <c r="N386" s="55">
        <v>0</v>
      </c>
      <c r="O386" s="55">
        <v>0</v>
      </c>
      <c r="P386" s="55">
        <v>0</v>
      </c>
      <c r="Q386" s="55">
        <v>0</v>
      </c>
      <c r="R386" s="55">
        <v>0</v>
      </c>
      <c r="S386" s="55">
        <v>0</v>
      </c>
      <c r="T386" s="55">
        <v>0</v>
      </c>
      <c r="U386" s="55">
        <f t="shared" si="56"/>
        <v>0</v>
      </c>
      <c r="V386" s="56">
        <f t="shared" si="56"/>
        <v>0</v>
      </c>
    </row>
    <row r="387" spans="1:22" x14ac:dyDescent="0.25">
      <c r="A387" s="13" t="s">
        <v>604</v>
      </c>
      <c r="B387" s="24" t="s">
        <v>605</v>
      </c>
      <c r="C387" s="15" t="s">
        <v>17</v>
      </c>
      <c r="D387" s="55">
        <f>D388</f>
        <v>0</v>
      </c>
      <c r="E387" s="55">
        <f>E388</f>
        <v>0</v>
      </c>
      <c r="F387" s="55">
        <f>F388</f>
        <v>0</v>
      </c>
      <c r="G387" s="55">
        <f>G388</f>
        <v>0</v>
      </c>
      <c r="H387" s="55">
        <f>H388</f>
        <v>10.273418039999999</v>
      </c>
      <c r="I387" s="55">
        <v>0</v>
      </c>
      <c r="J387" s="55">
        <f t="shared" ref="J387:T387" si="57">J388</f>
        <v>9.9962969199999989</v>
      </c>
      <c r="K387" s="55">
        <v>611.15769840912469</v>
      </c>
      <c r="L387" s="55">
        <f t="shared" ref="L387" si="58">L388</f>
        <v>178.17639042000002</v>
      </c>
      <c r="M387" s="55">
        <v>667.93705559</v>
      </c>
      <c r="N387" s="55">
        <f t="shared" si="57"/>
        <v>667.93705559</v>
      </c>
      <c r="O387" s="55">
        <v>131.86646746799997</v>
      </c>
      <c r="P387" s="55">
        <f t="shared" si="57"/>
        <v>107.40269009469999</v>
      </c>
      <c r="Q387" s="55">
        <v>14.205999819999999</v>
      </c>
      <c r="R387" s="55">
        <f t="shared" si="57"/>
        <v>54.80287141400003</v>
      </c>
      <c r="S387" s="55">
        <v>0</v>
      </c>
      <c r="T387" s="55">
        <f t="shared" si="57"/>
        <v>0</v>
      </c>
      <c r="U387" s="55">
        <f t="shared" si="56"/>
        <v>1425.1672212871247</v>
      </c>
      <c r="V387" s="56">
        <f t="shared" si="56"/>
        <v>1028.5887224787</v>
      </c>
    </row>
    <row r="388" spans="1:22" x14ac:dyDescent="0.25">
      <c r="A388" s="13" t="s">
        <v>606</v>
      </c>
      <c r="B388" s="24" t="s">
        <v>603</v>
      </c>
      <c r="C388" s="15" t="s">
        <v>17</v>
      </c>
      <c r="D388" s="77">
        <v>0</v>
      </c>
      <c r="E388" s="81">
        <v>0</v>
      </c>
      <c r="F388" s="55">
        <v>0</v>
      </c>
      <c r="G388" s="55">
        <v>0</v>
      </c>
      <c r="H388" s="55">
        <v>10.273418039999999</v>
      </c>
      <c r="I388" s="55">
        <v>0</v>
      </c>
      <c r="J388" s="55">
        <v>9.9962969199999989</v>
      </c>
      <c r="K388" s="55">
        <v>611.15769840912469</v>
      </c>
      <c r="L388" s="55">
        <v>178.17639042000002</v>
      </c>
      <c r="M388" s="55">
        <v>667.93705559</v>
      </c>
      <c r="N388" s="55">
        <v>667.93705559</v>
      </c>
      <c r="O388" s="55">
        <v>131.86646746799997</v>
      </c>
      <c r="P388" s="55">
        <v>107.40269009469999</v>
      </c>
      <c r="Q388" s="55">
        <v>14.205999819999999</v>
      </c>
      <c r="R388" s="55">
        <v>54.80287141400003</v>
      </c>
      <c r="S388" s="55">
        <v>0</v>
      </c>
      <c r="T388" s="55">
        <v>0</v>
      </c>
      <c r="U388" s="55">
        <f t="shared" si="56"/>
        <v>1425.1672212871247</v>
      </c>
      <c r="V388" s="56">
        <f t="shared" si="56"/>
        <v>1028.5887224787</v>
      </c>
    </row>
    <row r="389" spans="1:22" x14ac:dyDescent="0.25">
      <c r="A389" s="13" t="s">
        <v>607</v>
      </c>
      <c r="B389" s="23" t="s">
        <v>608</v>
      </c>
      <c r="C389" s="15" t="s">
        <v>17</v>
      </c>
      <c r="D389" s="77">
        <v>0</v>
      </c>
      <c r="E389" s="81">
        <v>0</v>
      </c>
      <c r="F389" s="55">
        <v>0</v>
      </c>
      <c r="G389" s="55">
        <v>0</v>
      </c>
      <c r="H389" s="55">
        <v>0</v>
      </c>
      <c r="I389" s="55">
        <v>0</v>
      </c>
      <c r="J389" s="55">
        <v>0</v>
      </c>
      <c r="K389" s="55">
        <v>0</v>
      </c>
      <c r="L389" s="55">
        <v>0</v>
      </c>
      <c r="M389" s="55">
        <v>0</v>
      </c>
      <c r="N389" s="55">
        <v>0</v>
      </c>
      <c r="O389" s="55">
        <v>0</v>
      </c>
      <c r="P389" s="55">
        <v>0</v>
      </c>
      <c r="Q389" s="55">
        <v>24.832094852468479</v>
      </c>
      <c r="R389" s="55">
        <v>0</v>
      </c>
      <c r="S389" s="55">
        <v>37.567142023030577</v>
      </c>
      <c r="T389" s="55">
        <v>0</v>
      </c>
      <c r="U389" s="55">
        <f t="shared" si="56"/>
        <v>62.399236875499057</v>
      </c>
      <c r="V389" s="56">
        <f t="shared" si="56"/>
        <v>0</v>
      </c>
    </row>
    <row r="390" spans="1:22" outlineLevel="1" x14ac:dyDescent="0.25">
      <c r="A390" s="13" t="s">
        <v>609</v>
      </c>
      <c r="B390" s="23" t="s">
        <v>416</v>
      </c>
      <c r="C390" s="15" t="s">
        <v>17</v>
      </c>
      <c r="D390" s="77" t="s">
        <v>224</v>
      </c>
      <c r="E390" s="81" t="s">
        <v>224</v>
      </c>
      <c r="F390" s="55" t="s">
        <v>224</v>
      </c>
      <c r="G390" s="55" t="s">
        <v>224</v>
      </c>
      <c r="H390" s="55" t="s">
        <v>224</v>
      </c>
      <c r="I390" s="55" t="s">
        <v>224</v>
      </c>
      <c r="J390" s="55" t="s">
        <v>224</v>
      </c>
      <c r="K390" s="55" t="s">
        <v>224</v>
      </c>
      <c r="L390" s="55" t="s">
        <v>224</v>
      </c>
      <c r="M390" s="55" t="s">
        <v>224</v>
      </c>
      <c r="N390" s="55" t="s">
        <v>224</v>
      </c>
      <c r="O390" s="55" t="s">
        <v>224</v>
      </c>
      <c r="P390" s="55" t="s">
        <v>224</v>
      </c>
      <c r="Q390" s="55" t="s">
        <v>224</v>
      </c>
      <c r="R390" s="55" t="s">
        <v>224</v>
      </c>
      <c r="S390" s="55" t="s">
        <v>224</v>
      </c>
      <c r="T390" s="55" t="s">
        <v>224</v>
      </c>
      <c r="U390" s="55" t="s">
        <v>224</v>
      </c>
      <c r="V390" s="56" t="s">
        <v>224</v>
      </c>
    </row>
    <row r="391" spans="1:22" ht="31.5" outlineLevel="1" x14ac:dyDescent="0.25">
      <c r="A391" s="13" t="s">
        <v>610</v>
      </c>
      <c r="B391" s="23" t="s">
        <v>611</v>
      </c>
      <c r="C391" s="15" t="s">
        <v>17</v>
      </c>
      <c r="D391" s="77" t="s">
        <v>224</v>
      </c>
      <c r="E391" s="81" t="s">
        <v>224</v>
      </c>
      <c r="F391" s="55" t="s">
        <v>224</v>
      </c>
      <c r="G391" s="55" t="s">
        <v>224</v>
      </c>
      <c r="H391" s="55" t="s">
        <v>224</v>
      </c>
      <c r="I391" s="55" t="s">
        <v>224</v>
      </c>
      <c r="J391" s="55" t="s">
        <v>224</v>
      </c>
      <c r="K391" s="55" t="s">
        <v>224</v>
      </c>
      <c r="L391" s="55" t="s">
        <v>224</v>
      </c>
      <c r="M391" s="55" t="s">
        <v>224</v>
      </c>
      <c r="N391" s="55" t="s">
        <v>224</v>
      </c>
      <c r="O391" s="55" t="s">
        <v>224</v>
      </c>
      <c r="P391" s="55" t="s">
        <v>224</v>
      </c>
      <c r="Q391" s="55" t="s">
        <v>224</v>
      </c>
      <c r="R391" s="55" t="s">
        <v>224</v>
      </c>
      <c r="S391" s="55" t="s">
        <v>224</v>
      </c>
      <c r="T391" s="55" t="s">
        <v>224</v>
      </c>
      <c r="U391" s="55" t="s">
        <v>224</v>
      </c>
      <c r="V391" s="56" t="s">
        <v>224</v>
      </c>
    </row>
    <row r="392" spans="1:22" ht="18" customHeight="1" outlineLevel="1" x14ac:dyDescent="0.25">
      <c r="A392" s="13" t="s">
        <v>612</v>
      </c>
      <c r="B392" s="24" t="s">
        <v>41</v>
      </c>
      <c r="C392" s="15" t="s">
        <v>17</v>
      </c>
      <c r="D392" s="77" t="s">
        <v>224</v>
      </c>
      <c r="E392" s="81" t="s">
        <v>224</v>
      </c>
      <c r="F392" s="55" t="s">
        <v>224</v>
      </c>
      <c r="G392" s="55" t="s">
        <v>224</v>
      </c>
      <c r="H392" s="55" t="s">
        <v>224</v>
      </c>
      <c r="I392" s="55" t="s">
        <v>224</v>
      </c>
      <c r="J392" s="55" t="s">
        <v>224</v>
      </c>
      <c r="K392" s="55" t="s">
        <v>224</v>
      </c>
      <c r="L392" s="55" t="s">
        <v>224</v>
      </c>
      <c r="M392" s="55" t="s">
        <v>224</v>
      </c>
      <c r="N392" s="55" t="s">
        <v>224</v>
      </c>
      <c r="O392" s="55" t="s">
        <v>224</v>
      </c>
      <c r="P392" s="55" t="s">
        <v>224</v>
      </c>
      <c r="Q392" s="55" t="s">
        <v>224</v>
      </c>
      <c r="R392" s="55" t="s">
        <v>224</v>
      </c>
      <c r="S392" s="55" t="s">
        <v>224</v>
      </c>
      <c r="T392" s="55" t="s">
        <v>224</v>
      </c>
      <c r="U392" s="55" t="s">
        <v>224</v>
      </c>
      <c r="V392" s="56" t="s">
        <v>224</v>
      </c>
    </row>
    <row r="393" spans="1:22" ht="18" customHeight="1" outlineLevel="1" x14ac:dyDescent="0.25">
      <c r="A393" s="13" t="s">
        <v>613</v>
      </c>
      <c r="B393" s="135" t="s">
        <v>43</v>
      </c>
      <c r="C393" s="15" t="s">
        <v>17</v>
      </c>
      <c r="D393" s="77" t="s">
        <v>224</v>
      </c>
      <c r="E393" s="81" t="s">
        <v>224</v>
      </c>
      <c r="F393" s="55" t="s">
        <v>224</v>
      </c>
      <c r="G393" s="55" t="s">
        <v>224</v>
      </c>
      <c r="H393" s="55" t="s">
        <v>224</v>
      </c>
      <c r="I393" s="55" t="s">
        <v>224</v>
      </c>
      <c r="J393" s="55" t="s">
        <v>224</v>
      </c>
      <c r="K393" s="55" t="s">
        <v>224</v>
      </c>
      <c r="L393" s="55" t="s">
        <v>224</v>
      </c>
      <c r="M393" s="55" t="s">
        <v>224</v>
      </c>
      <c r="N393" s="55" t="s">
        <v>224</v>
      </c>
      <c r="O393" s="55" t="s">
        <v>224</v>
      </c>
      <c r="P393" s="55" t="s">
        <v>224</v>
      </c>
      <c r="Q393" s="55" t="s">
        <v>224</v>
      </c>
      <c r="R393" s="55" t="s">
        <v>224</v>
      </c>
      <c r="S393" s="55" t="s">
        <v>224</v>
      </c>
      <c r="T393" s="55" t="s">
        <v>224</v>
      </c>
      <c r="U393" s="55" t="s">
        <v>224</v>
      </c>
      <c r="V393" s="56" t="s">
        <v>224</v>
      </c>
    </row>
    <row r="394" spans="1:22" ht="31.5" outlineLevel="1" x14ac:dyDescent="0.25">
      <c r="A394" s="13" t="s">
        <v>22</v>
      </c>
      <c r="B394" s="21" t="s">
        <v>614</v>
      </c>
      <c r="C394" s="15" t="s">
        <v>17</v>
      </c>
      <c r="D394" s="77" t="s">
        <v>224</v>
      </c>
      <c r="E394" s="80" t="s">
        <v>224</v>
      </c>
      <c r="F394" s="55" t="s">
        <v>224</v>
      </c>
      <c r="G394" s="55" t="s">
        <v>224</v>
      </c>
      <c r="H394" s="55" t="s">
        <v>224</v>
      </c>
      <c r="I394" s="55" t="s">
        <v>224</v>
      </c>
      <c r="J394" s="55" t="s">
        <v>224</v>
      </c>
      <c r="K394" s="55" t="s">
        <v>224</v>
      </c>
      <c r="L394" s="55" t="s">
        <v>224</v>
      </c>
      <c r="M394" s="55" t="s">
        <v>224</v>
      </c>
      <c r="N394" s="55" t="s">
        <v>224</v>
      </c>
      <c r="O394" s="55" t="s">
        <v>224</v>
      </c>
      <c r="P394" s="55" t="s">
        <v>224</v>
      </c>
      <c r="Q394" s="55" t="s">
        <v>224</v>
      </c>
      <c r="R394" s="55" t="s">
        <v>224</v>
      </c>
      <c r="S394" s="55" t="s">
        <v>224</v>
      </c>
      <c r="T394" s="55" t="s">
        <v>224</v>
      </c>
      <c r="U394" s="55" t="s">
        <v>224</v>
      </c>
      <c r="V394" s="56" t="s">
        <v>224</v>
      </c>
    </row>
    <row r="395" spans="1:22" ht="31.5" outlineLevel="1" x14ac:dyDescent="0.25">
      <c r="A395" s="13" t="s">
        <v>615</v>
      </c>
      <c r="B395" s="23" t="s">
        <v>21</v>
      </c>
      <c r="C395" s="15" t="s">
        <v>17</v>
      </c>
      <c r="D395" s="77" t="s">
        <v>224</v>
      </c>
      <c r="E395" s="80" t="s">
        <v>224</v>
      </c>
      <c r="F395" s="55" t="s">
        <v>224</v>
      </c>
      <c r="G395" s="55" t="s">
        <v>224</v>
      </c>
      <c r="H395" s="55" t="s">
        <v>224</v>
      </c>
      <c r="I395" s="55" t="s">
        <v>224</v>
      </c>
      <c r="J395" s="55" t="s">
        <v>224</v>
      </c>
      <c r="K395" s="55" t="s">
        <v>224</v>
      </c>
      <c r="L395" s="55" t="s">
        <v>224</v>
      </c>
      <c r="M395" s="55" t="s">
        <v>224</v>
      </c>
      <c r="N395" s="55" t="s">
        <v>224</v>
      </c>
      <c r="O395" s="55" t="s">
        <v>224</v>
      </c>
      <c r="P395" s="55" t="s">
        <v>224</v>
      </c>
      <c r="Q395" s="55" t="s">
        <v>224</v>
      </c>
      <c r="R395" s="55" t="s">
        <v>224</v>
      </c>
      <c r="S395" s="55" t="s">
        <v>224</v>
      </c>
      <c r="T395" s="55" t="s">
        <v>224</v>
      </c>
      <c r="U395" s="55" t="s">
        <v>224</v>
      </c>
      <c r="V395" s="56" t="s">
        <v>224</v>
      </c>
    </row>
    <row r="396" spans="1:22" ht="31.5" outlineLevel="1" x14ac:dyDescent="0.25">
      <c r="A396" s="13" t="s">
        <v>616</v>
      </c>
      <c r="B396" s="23" t="s">
        <v>23</v>
      </c>
      <c r="C396" s="15" t="s">
        <v>17</v>
      </c>
      <c r="D396" s="77" t="s">
        <v>224</v>
      </c>
      <c r="E396" s="80" t="s">
        <v>224</v>
      </c>
      <c r="F396" s="55" t="s">
        <v>224</v>
      </c>
      <c r="G396" s="55" t="s">
        <v>224</v>
      </c>
      <c r="H396" s="55" t="s">
        <v>224</v>
      </c>
      <c r="I396" s="55" t="s">
        <v>224</v>
      </c>
      <c r="J396" s="55" t="s">
        <v>224</v>
      </c>
      <c r="K396" s="55" t="s">
        <v>224</v>
      </c>
      <c r="L396" s="55" t="s">
        <v>224</v>
      </c>
      <c r="M396" s="55" t="s">
        <v>224</v>
      </c>
      <c r="N396" s="55" t="s">
        <v>224</v>
      </c>
      <c r="O396" s="55" t="s">
        <v>224</v>
      </c>
      <c r="P396" s="55" t="s">
        <v>224</v>
      </c>
      <c r="Q396" s="55" t="s">
        <v>224</v>
      </c>
      <c r="R396" s="55" t="s">
        <v>224</v>
      </c>
      <c r="S396" s="55" t="s">
        <v>224</v>
      </c>
      <c r="T396" s="55" t="s">
        <v>224</v>
      </c>
      <c r="U396" s="55" t="s">
        <v>224</v>
      </c>
      <c r="V396" s="56" t="s">
        <v>224</v>
      </c>
    </row>
    <row r="397" spans="1:22" ht="31.5" outlineLevel="1" x14ac:dyDescent="0.25">
      <c r="A397" s="13" t="s">
        <v>617</v>
      </c>
      <c r="B397" s="23" t="s">
        <v>25</v>
      </c>
      <c r="C397" s="15" t="s">
        <v>17</v>
      </c>
      <c r="D397" s="77" t="s">
        <v>224</v>
      </c>
      <c r="E397" s="80" t="s">
        <v>224</v>
      </c>
      <c r="F397" s="55" t="s">
        <v>224</v>
      </c>
      <c r="G397" s="55" t="s">
        <v>224</v>
      </c>
      <c r="H397" s="55" t="s">
        <v>224</v>
      </c>
      <c r="I397" s="55" t="s">
        <v>224</v>
      </c>
      <c r="J397" s="55" t="s">
        <v>224</v>
      </c>
      <c r="K397" s="55" t="s">
        <v>224</v>
      </c>
      <c r="L397" s="55" t="s">
        <v>224</v>
      </c>
      <c r="M397" s="55" t="s">
        <v>224</v>
      </c>
      <c r="N397" s="55" t="s">
        <v>224</v>
      </c>
      <c r="O397" s="55" t="s">
        <v>224</v>
      </c>
      <c r="P397" s="55" t="s">
        <v>224</v>
      </c>
      <c r="Q397" s="55" t="s">
        <v>224</v>
      </c>
      <c r="R397" s="55" t="s">
        <v>224</v>
      </c>
      <c r="S397" s="55" t="s">
        <v>224</v>
      </c>
      <c r="T397" s="55" t="s">
        <v>224</v>
      </c>
      <c r="U397" s="55" t="s">
        <v>224</v>
      </c>
      <c r="V397" s="56" t="s">
        <v>224</v>
      </c>
    </row>
    <row r="398" spans="1:22" x14ac:dyDescent="0.25">
      <c r="A398" s="13" t="s">
        <v>24</v>
      </c>
      <c r="B398" s="21" t="s">
        <v>618</v>
      </c>
      <c r="C398" s="15" t="s">
        <v>17</v>
      </c>
      <c r="D398" s="77"/>
      <c r="E398" s="80"/>
      <c r="F398" s="55"/>
      <c r="G398" s="55"/>
      <c r="H398" s="55"/>
      <c r="I398" s="55">
        <v>0</v>
      </c>
      <c r="J398" s="55">
        <v>0</v>
      </c>
      <c r="K398" s="55">
        <v>0</v>
      </c>
      <c r="L398" s="55">
        <v>0</v>
      </c>
      <c r="M398" s="55">
        <v>0</v>
      </c>
      <c r="N398" s="55">
        <v>0</v>
      </c>
      <c r="O398" s="55">
        <v>0</v>
      </c>
      <c r="P398" s="55">
        <v>0</v>
      </c>
      <c r="Q398" s="55">
        <v>0</v>
      </c>
      <c r="R398" s="55">
        <v>0</v>
      </c>
      <c r="S398" s="55">
        <v>0</v>
      </c>
      <c r="T398" s="55">
        <v>0</v>
      </c>
      <c r="U398" s="55">
        <f t="shared" ref="U398:V400" si="59">G398+I398+K398+M398+O398+Q398+S398</f>
        <v>0</v>
      </c>
      <c r="V398" s="56">
        <f t="shared" si="59"/>
        <v>0</v>
      </c>
    </row>
    <row r="399" spans="1:22" x14ac:dyDescent="0.25">
      <c r="A399" s="13" t="s">
        <v>26</v>
      </c>
      <c r="B399" s="20" t="s">
        <v>619</v>
      </c>
      <c r="C399" s="15" t="s">
        <v>17</v>
      </c>
      <c r="D399" s="77">
        <f>D400+D413+D414</f>
        <v>5.6670437966101597</v>
      </c>
      <c r="E399" s="80">
        <f>E400+E413+E414</f>
        <v>130.85256557384753</v>
      </c>
      <c r="F399" s="55">
        <f>F400+F413+F414</f>
        <v>180.0928429283899</v>
      </c>
      <c r="G399" s="55">
        <f>G400+G413+G414</f>
        <v>0</v>
      </c>
      <c r="H399" s="55">
        <f>H400+H413+H414</f>
        <v>92.506531211474567</v>
      </c>
      <c r="I399" s="55">
        <v>55.124856399999999</v>
      </c>
      <c r="J399" s="55">
        <f t="shared" ref="J399:T399" si="60">J400+J413+J414</f>
        <v>39.247830641365468</v>
      </c>
      <c r="K399" s="55">
        <v>61.648153310169505</v>
      </c>
      <c r="L399" s="55">
        <f t="shared" ref="L399" si="61">L400+L413+L414</f>
        <v>75.508838269152477</v>
      </c>
      <c r="M399" s="55">
        <v>117.15756126266666</v>
      </c>
      <c r="N399" s="55">
        <f t="shared" si="60"/>
        <v>117.15756126266666</v>
      </c>
      <c r="O399" s="55">
        <v>138.58057992198414</v>
      </c>
      <c r="P399" s="55">
        <f t="shared" si="60"/>
        <v>234.9166407127498</v>
      </c>
      <c r="Q399" s="55">
        <v>148.49268993337949</v>
      </c>
      <c r="R399" s="55">
        <f t="shared" si="60"/>
        <v>228.22263135445431</v>
      </c>
      <c r="S399" s="55">
        <v>138.78659042668892</v>
      </c>
      <c r="T399" s="55">
        <f t="shared" si="60"/>
        <v>176.3537324497195</v>
      </c>
      <c r="U399" s="55">
        <f t="shared" si="59"/>
        <v>659.79043125488874</v>
      </c>
      <c r="V399" s="56">
        <f t="shared" si="59"/>
        <v>963.91376590158268</v>
      </c>
    </row>
    <row r="400" spans="1:22" x14ac:dyDescent="0.25">
      <c r="A400" s="13" t="s">
        <v>620</v>
      </c>
      <c r="B400" s="21" t="s">
        <v>621</v>
      </c>
      <c r="C400" s="15" t="s">
        <v>17</v>
      </c>
      <c r="D400" s="77">
        <f>D406+D408</f>
        <v>5.6670437966101597</v>
      </c>
      <c r="E400" s="81">
        <f>E406+E408</f>
        <v>130.85256557384753</v>
      </c>
      <c r="F400" s="55">
        <f>F406+F408</f>
        <v>180.0928429283899</v>
      </c>
      <c r="G400" s="55">
        <f>G406+G408</f>
        <v>0</v>
      </c>
      <c r="H400" s="55">
        <f>H406+H408</f>
        <v>92.506531211474567</v>
      </c>
      <c r="I400" s="55">
        <v>55.124856399999999</v>
      </c>
      <c r="J400" s="55">
        <f t="shared" ref="J400:T400" si="62">J406+J408</f>
        <v>39.247830641365468</v>
      </c>
      <c r="K400" s="55">
        <v>61.648153310169505</v>
      </c>
      <c r="L400" s="55">
        <f t="shared" ref="L400" si="63">L406+L408</f>
        <v>75.508838269152477</v>
      </c>
      <c r="M400" s="55">
        <v>117.15756126266666</v>
      </c>
      <c r="N400" s="55">
        <f t="shared" si="62"/>
        <v>117.15756126266666</v>
      </c>
      <c r="O400" s="55">
        <v>138.58057992198414</v>
      </c>
      <c r="P400" s="55">
        <f t="shared" si="62"/>
        <v>234.9166407127498</v>
      </c>
      <c r="Q400" s="55">
        <v>148.49268993337949</v>
      </c>
      <c r="R400" s="55">
        <f t="shared" si="62"/>
        <v>228.22263135445431</v>
      </c>
      <c r="S400" s="55">
        <v>138.78659042668892</v>
      </c>
      <c r="T400" s="55">
        <f t="shared" si="62"/>
        <v>176.3537324497195</v>
      </c>
      <c r="U400" s="55">
        <f t="shared" si="59"/>
        <v>659.79043125488874</v>
      </c>
      <c r="V400" s="56">
        <f t="shared" si="59"/>
        <v>963.91376590158268</v>
      </c>
    </row>
    <row r="401" spans="1:22" outlineLevel="1" x14ac:dyDescent="0.25">
      <c r="A401" s="13" t="s">
        <v>622</v>
      </c>
      <c r="B401" s="23" t="s">
        <v>623</v>
      </c>
      <c r="C401" s="15" t="s">
        <v>17</v>
      </c>
      <c r="D401" s="77" t="s">
        <v>224</v>
      </c>
      <c r="E401" s="81" t="s">
        <v>224</v>
      </c>
      <c r="F401" s="55" t="s">
        <v>224</v>
      </c>
      <c r="G401" s="55" t="s">
        <v>224</v>
      </c>
      <c r="H401" s="55" t="s">
        <v>224</v>
      </c>
      <c r="I401" s="55" t="s">
        <v>224</v>
      </c>
      <c r="J401" s="55" t="s">
        <v>224</v>
      </c>
      <c r="K401" s="55" t="s">
        <v>224</v>
      </c>
      <c r="L401" s="55" t="s">
        <v>224</v>
      </c>
      <c r="M401" s="55" t="s">
        <v>224</v>
      </c>
      <c r="N401" s="55" t="s">
        <v>224</v>
      </c>
      <c r="O401" s="55" t="s">
        <v>224</v>
      </c>
      <c r="P401" s="55" t="s">
        <v>224</v>
      </c>
      <c r="Q401" s="55" t="s">
        <v>224</v>
      </c>
      <c r="R401" s="55" t="s">
        <v>224</v>
      </c>
      <c r="S401" s="55" t="s">
        <v>224</v>
      </c>
      <c r="T401" s="55" t="s">
        <v>224</v>
      </c>
      <c r="U401" s="55" t="s">
        <v>224</v>
      </c>
      <c r="V401" s="56" t="s">
        <v>224</v>
      </c>
    </row>
    <row r="402" spans="1:22" ht="31.5" outlineLevel="1" x14ac:dyDescent="0.25">
      <c r="A402" s="13" t="s">
        <v>624</v>
      </c>
      <c r="B402" s="23" t="s">
        <v>21</v>
      </c>
      <c r="C402" s="15" t="s">
        <v>17</v>
      </c>
      <c r="D402" s="77" t="s">
        <v>224</v>
      </c>
      <c r="E402" s="81" t="s">
        <v>224</v>
      </c>
      <c r="F402" s="55" t="s">
        <v>224</v>
      </c>
      <c r="G402" s="55" t="s">
        <v>224</v>
      </c>
      <c r="H402" s="55" t="s">
        <v>224</v>
      </c>
      <c r="I402" s="55" t="s">
        <v>224</v>
      </c>
      <c r="J402" s="55" t="s">
        <v>224</v>
      </c>
      <c r="K402" s="55" t="s">
        <v>224</v>
      </c>
      <c r="L402" s="55" t="s">
        <v>224</v>
      </c>
      <c r="M402" s="55" t="s">
        <v>224</v>
      </c>
      <c r="N402" s="55" t="s">
        <v>224</v>
      </c>
      <c r="O402" s="55" t="s">
        <v>224</v>
      </c>
      <c r="P402" s="55" t="s">
        <v>224</v>
      </c>
      <c r="Q402" s="55" t="s">
        <v>224</v>
      </c>
      <c r="R402" s="55" t="s">
        <v>224</v>
      </c>
      <c r="S402" s="55" t="s">
        <v>224</v>
      </c>
      <c r="T402" s="55" t="s">
        <v>224</v>
      </c>
      <c r="U402" s="55" t="s">
        <v>224</v>
      </c>
      <c r="V402" s="56" t="s">
        <v>224</v>
      </c>
    </row>
    <row r="403" spans="1:22" ht="31.5" outlineLevel="1" x14ac:dyDescent="0.25">
      <c r="A403" s="13" t="s">
        <v>625</v>
      </c>
      <c r="B403" s="23" t="s">
        <v>23</v>
      </c>
      <c r="C403" s="15" t="s">
        <v>17</v>
      </c>
      <c r="D403" s="77" t="s">
        <v>224</v>
      </c>
      <c r="E403" s="81" t="s">
        <v>224</v>
      </c>
      <c r="F403" s="55" t="s">
        <v>224</v>
      </c>
      <c r="G403" s="55" t="s">
        <v>224</v>
      </c>
      <c r="H403" s="55" t="s">
        <v>224</v>
      </c>
      <c r="I403" s="55" t="s">
        <v>224</v>
      </c>
      <c r="J403" s="55" t="s">
        <v>224</v>
      </c>
      <c r="K403" s="55" t="s">
        <v>224</v>
      </c>
      <c r="L403" s="55" t="s">
        <v>224</v>
      </c>
      <c r="M403" s="55" t="s">
        <v>224</v>
      </c>
      <c r="N403" s="55" t="s">
        <v>224</v>
      </c>
      <c r="O403" s="55" t="s">
        <v>224</v>
      </c>
      <c r="P403" s="55" t="s">
        <v>224</v>
      </c>
      <c r="Q403" s="55" t="s">
        <v>224</v>
      </c>
      <c r="R403" s="55" t="s">
        <v>224</v>
      </c>
      <c r="S403" s="55" t="s">
        <v>224</v>
      </c>
      <c r="T403" s="55" t="s">
        <v>224</v>
      </c>
      <c r="U403" s="55" t="s">
        <v>224</v>
      </c>
      <c r="V403" s="56" t="s">
        <v>224</v>
      </c>
    </row>
    <row r="404" spans="1:22" ht="31.5" outlineLevel="1" x14ac:dyDescent="0.25">
      <c r="A404" s="13" t="s">
        <v>626</v>
      </c>
      <c r="B404" s="23" t="s">
        <v>25</v>
      </c>
      <c r="C404" s="15" t="s">
        <v>17</v>
      </c>
      <c r="D404" s="77" t="s">
        <v>224</v>
      </c>
      <c r="E404" s="81" t="s">
        <v>224</v>
      </c>
      <c r="F404" s="55" t="s">
        <v>224</v>
      </c>
      <c r="G404" s="55" t="s">
        <v>224</v>
      </c>
      <c r="H404" s="55" t="s">
        <v>224</v>
      </c>
      <c r="I404" s="55" t="s">
        <v>224</v>
      </c>
      <c r="J404" s="55" t="s">
        <v>224</v>
      </c>
      <c r="K404" s="55" t="s">
        <v>224</v>
      </c>
      <c r="L404" s="55" t="s">
        <v>224</v>
      </c>
      <c r="M404" s="55" t="s">
        <v>224</v>
      </c>
      <c r="N404" s="55" t="s">
        <v>224</v>
      </c>
      <c r="O404" s="55" t="s">
        <v>224</v>
      </c>
      <c r="P404" s="55" t="s">
        <v>224</v>
      </c>
      <c r="Q404" s="55" t="s">
        <v>224</v>
      </c>
      <c r="R404" s="55" t="s">
        <v>224</v>
      </c>
      <c r="S404" s="55" t="s">
        <v>224</v>
      </c>
      <c r="T404" s="55" t="s">
        <v>224</v>
      </c>
      <c r="U404" s="55" t="s">
        <v>224</v>
      </c>
      <c r="V404" s="56" t="s">
        <v>224</v>
      </c>
    </row>
    <row r="405" spans="1:22" outlineLevel="1" x14ac:dyDescent="0.25">
      <c r="A405" s="13" t="s">
        <v>627</v>
      </c>
      <c r="B405" s="23" t="s">
        <v>402</v>
      </c>
      <c r="C405" s="15" t="s">
        <v>17</v>
      </c>
      <c r="D405" s="77" t="s">
        <v>224</v>
      </c>
      <c r="E405" s="81" t="s">
        <v>224</v>
      </c>
      <c r="F405" s="55" t="s">
        <v>224</v>
      </c>
      <c r="G405" s="55" t="s">
        <v>224</v>
      </c>
      <c r="H405" s="55" t="s">
        <v>224</v>
      </c>
      <c r="I405" s="55" t="s">
        <v>224</v>
      </c>
      <c r="J405" s="55" t="s">
        <v>224</v>
      </c>
      <c r="K405" s="55" t="s">
        <v>224</v>
      </c>
      <c r="L405" s="55" t="s">
        <v>224</v>
      </c>
      <c r="M405" s="55" t="s">
        <v>224</v>
      </c>
      <c r="N405" s="55" t="s">
        <v>224</v>
      </c>
      <c r="O405" s="55" t="s">
        <v>224</v>
      </c>
      <c r="P405" s="55" t="s">
        <v>224</v>
      </c>
      <c r="Q405" s="55" t="s">
        <v>224</v>
      </c>
      <c r="R405" s="55" t="s">
        <v>224</v>
      </c>
      <c r="S405" s="55" t="s">
        <v>224</v>
      </c>
      <c r="T405" s="55" t="s">
        <v>224</v>
      </c>
      <c r="U405" s="55" t="s">
        <v>224</v>
      </c>
      <c r="V405" s="56" t="s">
        <v>224</v>
      </c>
    </row>
    <row r="406" spans="1:22" x14ac:dyDescent="0.25">
      <c r="A406" s="13" t="s">
        <v>628</v>
      </c>
      <c r="B406" s="23" t="s">
        <v>405</v>
      </c>
      <c r="C406" s="15" t="s">
        <v>17</v>
      </c>
      <c r="D406" s="77">
        <v>5.6670437966101597</v>
      </c>
      <c r="E406" s="81">
        <v>130.85256557384753</v>
      </c>
      <c r="F406" s="55">
        <v>180.0928429283899</v>
      </c>
      <c r="G406" s="55">
        <v>0</v>
      </c>
      <c r="H406" s="55">
        <v>92.506531211474567</v>
      </c>
      <c r="I406" s="55">
        <v>55.124856399999999</v>
      </c>
      <c r="J406" s="55">
        <v>39.247830641365468</v>
      </c>
      <c r="K406" s="55">
        <v>61.648153310169505</v>
      </c>
      <c r="L406" s="55">
        <v>75.508838269152477</v>
      </c>
      <c r="M406" s="55">
        <v>117.15756126266666</v>
      </c>
      <c r="N406" s="55">
        <v>117.15756126266666</v>
      </c>
      <c r="O406" s="55">
        <v>138.58057992198414</v>
      </c>
      <c r="P406" s="55">
        <v>234.9166407127498</v>
      </c>
      <c r="Q406" s="55">
        <v>148.49268993337949</v>
      </c>
      <c r="R406" s="55">
        <v>228.22263135445431</v>
      </c>
      <c r="S406" s="55">
        <v>138.78659042668892</v>
      </c>
      <c r="T406" s="55">
        <v>176.3537324497195</v>
      </c>
      <c r="U406" s="55">
        <f>G406+I406+K406+M406+O406+Q406+S406</f>
        <v>659.79043125488874</v>
      </c>
      <c r="V406" s="56">
        <f>H406+J406+L406+N406+P406+R406+T406</f>
        <v>963.91376590158268</v>
      </c>
    </row>
    <row r="407" spans="1:22" outlineLevel="1" x14ac:dyDescent="0.25">
      <c r="A407" s="13" t="s">
        <v>629</v>
      </c>
      <c r="B407" s="23" t="s">
        <v>408</v>
      </c>
      <c r="C407" s="15" t="s">
        <v>17</v>
      </c>
      <c r="D407" s="77" t="s">
        <v>224</v>
      </c>
      <c r="E407" s="81" t="s">
        <v>224</v>
      </c>
      <c r="F407" s="55" t="s">
        <v>224</v>
      </c>
      <c r="G407" s="55" t="s">
        <v>224</v>
      </c>
      <c r="H407" s="55" t="s">
        <v>224</v>
      </c>
      <c r="I407" s="55" t="s">
        <v>224</v>
      </c>
      <c r="J407" s="55" t="s">
        <v>224</v>
      </c>
      <c r="K407" s="55" t="s">
        <v>224</v>
      </c>
      <c r="L407" s="55" t="s">
        <v>224</v>
      </c>
      <c r="M407" s="55" t="s">
        <v>224</v>
      </c>
      <c r="N407" s="55" t="s">
        <v>224</v>
      </c>
      <c r="O407" s="55" t="s">
        <v>224</v>
      </c>
      <c r="P407" s="55" t="s">
        <v>224</v>
      </c>
      <c r="Q407" s="55" t="s">
        <v>224</v>
      </c>
      <c r="R407" s="55" t="s">
        <v>224</v>
      </c>
      <c r="S407" s="55" t="s">
        <v>224</v>
      </c>
      <c r="T407" s="55" t="s">
        <v>224</v>
      </c>
      <c r="U407" s="55" t="s">
        <v>224</v>
      </c>
      <c r="V407" s="56" t="s">
        <v>224</v>
      </c>
    </row>
    <row r="408" spans="1:22" x14ac:dyDescent="0.25">
      <c r="A408" s="13" t="s">
        <v>630</v>
      </c>
      <c r="B408" s="23" t="s">
        <v>414</v>
      </c>
      <c r="C408" s="15" t="s">
        <v>17</v>
      </c>
      <c r="D408" s="77">
        <v>0</v>
      </c>
      <c r="E408" s="81">
        <v>0</v>
      </c>
      <c r="F408" s="55">
        <v>0</v>
      </c>
      <c r="G408" s="55">
        <v>0</v>
      </c>
      <c r="H408" s="55">
        <v>0</v>
      </c>
      <c r="I408" s="55">
        <v>0</v>
      </c>
      <c r="J408" s="55">
        <v>0</v>
      </c>
      <c r="K408" s="55">
        <v>0</v>
      </c>
      <c r="L408" s="55">
        <v>0</v>
      </c>
      <c r="M408" s="55">
        <v>0</v>
      </c>
      <c r="N408" s="55">
        <v>0</v>
      </c>
      <c r="O408" s="55">
        <v>0</v>
      </c>
      <c r="P408" s="55">
        <v>0</v>
      </c>
      <c r="Q408" s="55">
        <v>0</v>
      </c>
      <c r="R408" s="55">
        <v>0</v>
      </c>
      <c r="S408" s="55">
        <v>0</v>
      </c>
      <c r="T408" s="55">
        <v>0</v>
      </c>
      <c r="U408" s="55">
        <f>G408+I408+K408+M408+O408+Q408+S408</f>
        <v>0</v>
      </c>
      <c r="V408" s="56">
        <f>H408+J408+L408+N408+P408+R408+T408</f>
        <v>0</v>
      </c>
    </row>
    <row r="409" spans="1:22" outlineLevel="1" x14ac:dyDescent="0.25">
      <c r="A409" s="13" t="s">
        <v>631</v>
      </c>
      <c r="B409" s="23" t="s">
        <v>416</v>
      </c>
      <c r="C409" s="15" t="s">
        <v>17</v>
      </c>
      <c r="D409" s="77" t="s">
        <v>224</v>
      </c>
      <c r="E409" s="81" t="s">
        <v>224</v>
      </c>
      <c r="F409" s="55" t="s">
        <v>224</v>
      </c>
      <c r="G409" s="55" t="s">
        <v>224</v>
      </c>
      <c r="H409" s="55" t="s">
        <v>224</v>
      </c>
      <c r="I409" s="55" t="s">
        <v>224</v>
      </c>
      <c r="J409" s="55" t="s">
        <v>224</v>
      </c>
      <c r="K409" s="55" t="s">
        <v>224</v>
      </c>
      <c r="L409" s="55" t="s">
        <v>224</v>
      </c>
      <c r="M409" s="55" t="s">
        <v>224</v>
      </c>
      <c r="N409" s="55" t="s">
        <v>224</v>
      </c>
      <c r="O409" s="55" t="s">
        <v>224</v>
      </c>
      <c r="P409" s="55" t="s">
        <v>224</v>
      </c>
      <c r="Q409" s="55" t="s">
        <v>224</v>
      </c>
      <c r="R409" s="55" t="s">
        <v>224</v>
      </c>
      <c r="S409" s="55" t="s">
        <v>224</v>
      </c>
      <c r="T409" s="55" t="s">
        <v>224</v>
      </c>
      <c r="U409" s="55" t="s">
        <v>224</v>
      </c>
      <c r="V409" s="56" t="s">
        <v>224</v>
      </c>
    </row>
    <row r="410" spans="1:22" ht="31.5" outlineLevel="1" x14ac:dyDescent="0.25">
      <c r="A410" s="13" t="s">
        <v>632</v>
      </c>
      <c r="B410" s="23" t="s">
        <v>419</v>
      </c>
      <c r="C410" s="15" t="s">
        <v>17</v>
      </c>
      <c r="D410" s="77" t="s">
        <v>224</v>
      </c>
      <c r="E410" s="81" t="s">
        <v>224</v>
      </c>
      <c r="F410" s="55" t="s">
        <v>224</v>
      </c>
      <c r="G410" s="55" t="s">
        <v>224</v>
      </c>
      <c r="H410" s="55" t="s">
        <v>224</v>
      </c>
      <c r="I410" s="55" t="s">
        <v>224</v>
      </c>
      <c r="J410" s="55" t="s">
        <v>224</v>
      </c>
      <c r="K410" s="55" t="s">
        <v>224</v>
      </c>
      <c r="L410" s="55" t="s">
        <v>224</v>
      </c>
      <c r="M410" s="55" t="s">
        <v>224</v>
      </c>
      <c r="N410" s="55" t="s">
        <v>224</v>
      </c>
      <c r="O410" s="55" t="s">
        <v>224</v>
      </c>
      <c r="P410" s="55" t="s">
        <v>224</v>
      </c>
      <c r="Q410" s="55" t="s">
        <v>224</v>
      </c>
      <c r="R410" s="55" t="s">
        <v>224</v>
      </c>
      <c r="S410" s="55" t="s">
        <v>224</v>
      </c>
      <c r="T410" s="55" t="s">
        <v>224</v>
      </c>
      <c r="U410" s="55" t="s">
        <v>224</v>
      </c>
      <c r="V410" s="56" t="s">
        <v>224</v>
      </c>
    </row>
    <row r="411" spans="1:22" outlineLevel="1" x14ac:dyDescent="0.25">
      <c r="A411" s="13" t="s">
        <v>633</v>
      </c>
      <c r="B411" s="24" t="s">
        <v>41</v>
      </c>
      <c r="C411" s="15" t="s">
        <v>17</v>
      </c>
      <c r="D411" s="77" t="s">
        <v>224</v>
      </c>
      <c r="E411" s="81" t="s">
        <v>224</v>
      </c>
      <c r="F411" s="55" t="s">
        <v>224</v>
      </c>
      <c r="G411" s="55" t="s">
        <v>224</v>
      </c>
      <c r="H411" s="55" t="s">
        <v>224</v>
      </c>
      <c r="I411" s="55" t="s">
        <v>224</v>
      </c>
      <c r="J411" s="55" t="s">
        <v>224</v>
      </c>
      <c r="K411" s="55" t="s">
        <v>224</v>
      </c>
      <c r="L411" s="55" t="s">
        <v>224</v>
      </c>
      <c r="M411" s="55" t="s">
        <v>224</v>
      </c>
      <c r="N411" s="55" t="s">
        <v>224</v>
      </c>
      <c r="O411" s="55" t="s">
        <v>224</v>
      </c>
      <c r="P411" s="55" t="s">
        <v>224</v>
      </c>
      <c r="Q411" s="55" t="s">
        <v>224</v>
      </c>
      <c r="R411" s="55" t="s">
        <v>224</v>
      </c>
      <c r="S411" s="55" t="s">
        <v>224</v>
      </c>
      <c r="T411" s="55" t="s">
        <v>224</v>
      </c>
      <c r="U411" s="55" t="s">
        <v>224</v>
      </c>
      <c r="V411" s="56" t="s">
        <v>224</v>
      </c>
    </row>
    <row r="412" spans="1:22" outlineLevel="1" x14ac:dyDescent="0.25">
      <c r="A412" s="13" t="s">
        <v>634</v>
      </c>
      <c r="B412" s="135" t="s">
        <v>43</v>
      </c>
      <c r="C412" s="15" t="s">
        <v>17</v>
      </c>
      <c r="D412" s="77" t="s">
        <v>224</v>
      </c>
      <c r="E412" s="81" t="s">
        <v>224</v>
      </c>
      <c r="F412" s="55" t="s">
        <v>224</v>
      </c>
      <c r="G412" s="55" t="s">
        <v>224</v>
      </c>
      <c r="H412" s="55" t="s">
        <v>224</v>
      </c>
      <c r="I412" s="55" t="s">
        <v>224</v>
      </c>
      <c r="J412" s="55" t="s">
        <v>224</v>
      </c>
      <c r="K412" s="55" t="s">
        <v>224</v>
      </c>
      <c r="L412" s="55" t="s">
        <v>224</v>
      </c>
      <c r="M412" s="55" t="s">
        <v>224</v>
      </c>
      <c r="N412" s="55" t="s">
        <v>224</v>
      </c>
      <c r="O412" s="55" t="s">
        <v>224</v>
      </c>
      <c r="P412" s="55" t="s">
        <v>224</v>
      </c>
      <c r="Q412" s="55" t="s">
        <v>224</v>
      </c>
      <c r="R412" s="55" t="s">
        <v>224</v>
      </c>
      <c r="S412" s="55" t="s">
        <v>224</v>
      </c>
      <c r="T412" s="55" t="s">
        <v>224</v>
      </c>
      <c r="U412" s="55" t="s">
        <v>224</v>
      </c>
      <c r="V412" s="56" t="s">
        <v>224</v>
      </c>
    </row>
    <row r="413" spans="1:22" x14ac:dyDescent="0.25">
      <c r="A413" s="13" t="s">
        <v>635</v>
      </c>
      <c r="B413" s="21" t="s">
        <v>636</v>
      </c>
      <c r="C413" s="15" t="s">
        <v>17</v>
      </c>
      <c r="D413" s="77">
        <v>0</v>
      </c>
      <c r="E413" s="80">
        <v>0</v>
      </c>
      <c r="F413" s="55">
        <v>0</v>
      </c>
      <c r="G413" s="55">
        <v>0</v>
      </c>
      <c r="H413" s="55">
        <v>0</v>
      </c>
      <c r="I413" s="55">
        <v>0</v>
      </c>
      <c r="J413" s="55">
        <v>0</v>
      </c>
      <c r="K413" s="55">
        <v>0</v>
      </c>
      <c r="L413" s="55">
        <v>0</v>
      </c>
      <c r="M413" s="55">
        <v>0</v>
      </c>
      <c r="N413" s="55">
        <v>0</v>
      </c>
      <c r="O413" s="55">
        <v>0</v>
      </c>
      <c r="P413" s="55">
        <v>0</v>
      </c>
      <c r="Q413" s="55">
        <v>0</v>
      </c>
      <c r="R413" s="55">
        <v>0</v>
      </c>
      <c r="S413" s="55">
        <v>0</v>
      </c>
      <c r="T413" s="55">
        <v>0</v>
      </c>
      <c r="U413" s="55">
        <f>G413+I413+K413+M413+O413+Q413+S413</f>
        <v>0</v>
      </c>
      <c r="V413" s="56">
        <f>H413+J413+L413+N413+P413+R413+T413</f>
        <v>0</v>
      </c>
    </row>
    <row r="414" spans="1:22" x14ac:dyDescent="0.25">
      <c r="A414" s="13" t="s">
        <v>637</v>
      </c>
      <c r="B414" s="21" t="s">
        <v>638</v>
      </c>
      <c r="C414" s="15" t="s">
        <v>17</v>
      </c>
      <c r="D414" s="77">
        <f>D420+D422</f>
        <v>0</v>
      </c>
      <c r="E414" s="80">
        <f>E420+E422</f>
        <v>0</v>
      </c>
      <c r="F414" s="55">
        <f>F420+F422</f>
        <v>0</v>
      </c>
      <c r="G414" s="55">
        <f>G420+G422</f>
        <v>0</v>
      </c>
      <c r="H414" s="55">
        <f>H420+H422</f>
        <v>0</v>
      </c>
      <c r="I414" s="55">
        <v>0</v>
      </c>
      <c r="J414" s="55">
        <f t="shared" ref="J414:T414" si="64">J420+J422</f>
        <v>0</v>
      </c>
      <c r="K414" s="55">
        <v>0</v>
      </c>
      <c r="L414" s="55">
        <f t="shared" ref="L414" si="65">L420+L422</f>
        <v>0</v>
      </c>
      <c r="M414" s="55">
        <v>0</v>
      </c>
      <c r="N414" s="55">
        <f t="shared" si="64"/>
        <v>0</v>
      </c>
      <c r="O414" s="55">
        <v>0</v>
      </c>
      <c r="P414" s="55">
        <f t="shared" si="64"/>
        <v>0</v>
      </c>
      <c r="Q414" s="55">
        <v>0</v>
      </c>
      <c r="R414" s="55">
        <f t="shared" si="64"/>
        <v>0</v>
      </c>
      <c r="S414" s="55">
        <v>0</v>
      </c>
      <c r="T414" s="55">
        <f t="shared" si="64"/>
        <v>0</v>
      </c>
      <c r="U414" s="55">
        <f>G414+I414+K414+M414+O414+Q414+S414</f>
        <v>0</v>
      </c>
      <c r="V414" s="56">
        <f>H414+J414+L414+N414+P414+R414+T414</f>
        <v>0</v>
      </c>
    </row>
    <row r="415" spans="1:22" outlineLevel="1" x14ac:dyDescent="0.25">
      <c r="A415" s="13" t="s">
        <v>639</v>
      </c>
      <c r="B415" s="23" t="s">
        <v>623</v>
      </c>
      <c r="C415" s="15" t="s">
        <v>17</v>
      </c>
      <c r="D415" s="77" t="s">
        <v>224</v>
      </c>
      <c r="E415" s="80" t="s">
        <v>224</v>
      </c>
      <c r="F415" s="55" t="s">
        <v>224</v>
      </c>
      <c r="G415" s="55" t="s">
        <v>224</v>
      </c>
      <c r="H415" s="55" t="s">
        <v>224</v>
      </c>
      <c r="I415" s="55" t="s">
        <v>224</v>
      </c>
      <c r="J415" s="55" t="s">
        <v>224</v>
      </c>
      <c r="K415" s="55" t="s">
        <v>224</v>
      </c>
      <c r="L415" s="55" t="s">
        <v>224</v>
      </c>
      <c r="M415" s="55" t="s">
        <v>224</v>
      </c>
      <c r="N415" s="55" t="s">
        <v>224</v>
      </c>
      <c r="O415" s="55" t="s">
        <v>224</v>
      </c>
      <c r="P415" s="55" t="s">
        <v>224</v>
      </c>
      <c r="Q415" s="55" t="s">
        <v>224</v>
      </c>
      <c r="R415" s="55" t="s">
        <v>224</v>
      </c>
      <c r="S415" s="55" t="s">
        <v>224</v>
      </c>
      <c r="T415" s="55" t="s">
        <v>224</v>
      </c>
      <c r="U415" s="55" t="s">
        <v>224</v>
      </c>
      <c r="V415" s="56" t="s">
        <v>224</v>
      </c>
    </row>
    <row r="416" spans="1:22" ht="31.5" outlineLevel="1" x14ac:dyDescent="0.25">
      <c r="A416" s="13" t="s">
        <v>640</v>
      </c>
      <c r="B416" s="23" t="s">
        <v>21</v>
      </c>
      <c r="C416" s="15" t="s">
        <v>17</v>
      </c>
      <c r="D416" s="77" t="s">
        <v>224</v>
      </c>
      <c r="E416" s="80" t="s">
        <v>224</v>
      </c>
      <c r="F416" s="55" t="s">
        <v>224</v>
      </c>
      <c r="G416" s="55" t="s">
        <v>224</v>
      </c>
      <c r="H416" s="55" t="s">
        <v>224</v>
      </c>
      <c r="I416" s="55" t="s">
        <v>224</v>
      </c>
      <c r="J416" s="55" t="s">
        <v>224</v>
      </c>
      <c r="K416" s="55" t="s">
        <v>224</v>
      </c>
      <c r="L416" s="55" t="s">
        <v>224</v>
      </c>
      <c r="M416" s="55" t="s">
        <v>224</v>
      </c>
      <c r="N416" s="55" t="s">
        <v>224</v>
      </c>
      <c r="O416" s="55" t="s">
        <v>224</v>
      </c>
      <c r="P416" s="55" t="s">
        <v>224</v>
      </c>
      <c r="Q416" s="55" t="s">
        <v>224</v>
      </c>
      <c r="R416" s="55" t="s">
        <v>224</v>
      </c>
      <c r="S416" s="55" t="s">
        <v>224</v>
      </c>
      <c r="T416" s="55" t="s">
        <v>224</v>
      </c>
      <c r="U416" s="55" t="s">
        <v>224</v>
      </c>
      <c r="V416" s="56" t="s">
        <v>224</v>
      </c>
    </row>
    <row r="417" spans="1:22" ht="31.5" outlineLevel="1" x14ac:dyDescent="0.25">
      <c r="A417" s="13" t="s">
        <v>641</v>
      </c>
      <c r="B417" s="23" t="s">
        <v>23</v>
      </c>
      <c r="C417" s="15" t="s">
        <v>17</v>
      </c>
      <c r="D417" s="77" t="s">
        <v>224</v>
      </c>
      <c r="E417" s="80" t="s">
        <v>224</v>
      </c>
      <c r="F417" s="55" t="s">
        <v>224</v>
      </c>
      <c r="G417" s="55" t="s">
        <v>224</v>
      </c>
      <c r="H417" s="55" t="s">
        <v>224</v>
      </c>
      <c r="I417" s="55" t="s">
        <v>224</v>
      </c>
      <c r="J417" s="55" t="s">
        <v>224</v>
      </c>
      <c r="K417" s="55" t="s">
        <v>224</v>
      </c>
      <c r="L417" s="55" t="s">
        <v>224</v>
      </c>
      <c r="M417" s="55" t="s">
        <v>224</v>
      </c>
      <c r="N417" s="55" t="s">
        <v>224</v>
      </c>
      <c r="O417" s="55" t="s">
        <v>224</v>
      </c>
      <c r="P417" s="55" t="s">
        <v>224</v>
      </c>
      <c r="Q417" s="55" t="s">
        <v>224</v>
      </c>
      <c r="R417" s="55" t="s">
        <v>224</v>
      </c>
      <c r="S417" s="55" t="s">
        <v>224</v>
      </c>
      <c r="T417" s="55" t="s">
        <v>224</v>
      </c>
      <c r="U417" s="55" t="s">
        <v>224</v>
      </c>
      <c r="V417" s="56" t="s">
        <v>224</v>
      </c>
    </row>
    <row r="418" spans="1:22" ht="31.5" outlineLevel="1" x14ac:dyDescent="0.25">
      <c r="A418" s="13" t="s">
        <v>642</v>
      </c>
      <c r="B418" s="23" t="s">
        <v>25</v>
      </c>
      <c r="C418" s="15" t="s">
        <v>17</v>
      </c>
      <c r="D418" s="77" t="s">
        <v>224</v>
      </c>
      <c r="E418" s="80" t="s">
        <v>224</v>
      </c>
      <c r="F418" s="55" t="s">
        <v>224</v>
      </c>
      <c r="G418" s="55" t="s">
        <v>224</v>
      </c>
      <c r="H418" s="55" t="s">
        <v>224</v>
      </c>
      <c r="I418" s="55" t="s">
        <v>224</v>
      </c>
      <c r="J418" s="55" t="s">
        <v>224</v>
      </c>
      <c r="K418" s="55" t="s">
        <v>224</v>
      </c>
      <c r="L418" s="55" t="s">
        <v>224</v>
      </c>
      <c r="M418" s="55" t="s">
        <v>224</v>
      </c>
      <c r="N418" s="55" t="s">
        <v>224</v>
      </c>
      <c r="O418" s="55" t="s">
        <v>224</v>
      </c>
      <c r="P418" s="55" t="s">
        <v>224</v>
      </c>
      <c r="Q418" s="55" t="s">
        <v>224</v>
      </c>
      <c r="R418" s="55" t="s">
        <v>224</v>
      </c>
      <c r="S418" s="55" t="s">
        <v>224</v>
      </c>
      <c r="T418" s="55" t="s">
        <v>224</v>
      </c>
      <c r="U418" s="55" t="s">
        <v>224</v>
      </c>
      <c r="V418" s="56" t="s">
        <v>224</v>
      </c>
    </row>
    <row r="419" spans="1:22" outlineLevel="1" x14ac:dyDescent="0.25">
      <c r="A419" s="13" t="s">
        <v>643</v>
      </c>
      <c r="B419" s="23" t="s">
        <v>402</v>
      </c>
      <c r="C419" s="15" t="s">
        <v>17</v>
      </c>
      <c r="D419" s="77" t="s">
        <v>224</v>
      </c>
      <c r="E419" s="80" t="s">
        <v>224</v>
      </c>
      <c r="F419" s="55" t="s">
        <v>224</v>
      </c>
      <c r="G419" s="55" t="s">
        <v>224</v>
      </c>
      <c r="H419" s="55" t="s">
        <v>224</v>
      </c>
      <c r="I419" s="55" t="s">
        <v>224</v>
      </c>
      <c r="J419" s="55" t="s">
        <v>224</v>
      </c>
      <c r="K419" s="55" t="s">
        <v>224</v>
      </c>
      <c r="L419" s="55" t="s">
        <v>224</v>
      </c>
      <c r="M419" s="55" t="s">
        <v>224</v>
      </c>
      <c r="N419" s="55" t="s">
        <v>224</v>
      </c>
      <c r="O419" s="55" t="s">
        <v>224</v>
      </c>
      <c r="P419" s="55" t="s">
        <v>224</v>
      </c>
      <c r="Q419" s="55" t="s">
        <v>224</v>
      </c>
      <c r="R419" s="55" t="s">
        <v>224</v>
      </c>
      <c r="S419" s="55" t="s">
        <v>224</v>
      </c>
      <c r="T419" s="55" t="s">
        <v>224</v>
      </c>
      <c r="U419" s="55" t="s">
        <v>224</v>
      </c>
      <c r="V419" s="56" t="s">
        <v>224</v>
      </c>
    </row>
    <row r="420" spans="1:22" x14ac:dyDescent="0.25">
      <c r="A420" s="13" t="s">
        <v>644</v>
      </c>
      <c r="B420" s="23" t="s">
        <v>405</v>
      </c>
      <c r="C420" s="15" t="s">
        <v>17</v>
      </c>
      <c r="D420" s="77">
        <v>0</v>
      </c>
      <c r="E420" s="80">
        <v>0</v>
      </c>
      <c r="F420" s="55">
        <v>0</v>
      </c>
      <c r="G420" s="55">
        <v>0</v>
      </c>
      <c r="H420" s="55">
        <v>0</v>
      </c>
      <c r="I420" s="55">
        <v>0</v>
      </c>
      <c r="J420" s="55">
        <v>0</v>
      </c>
      <c r="K420" s="55">
        <v>0</v>
      </c>
      <c r="L420" s="55">
        <v>0</v>
      </c>
      <c r="M420" s="55">
        <v>0</v>
      </c>
      <c r="N420" s="55">
        <v>0</v>
      </c>
      <c r="O420" s="55">
        <v>0</v>
      </c>
      <c r="P420" s="55">
        <v>0</v>
      </c>
      <c r="Q420" s="55">
        <v>0</v>
      </c>
      <c r="R420" s="55">
        <v>0</v>
      </c>
      <c r="S420" s="55">
        <v>0</v>
      </c>
      <c r="T420" s="55">
        <v>0</v>
      </c>
      <c r="U420" s="55">
        <f>G420+I420+K420+M420+O420+Q420+S420</f>
        <v>0</v>
      </c>
      <c r="V420" s="56">
        <f>H420+J420+L420+N420+P420+R420+T420</f>
        <v>0</v>
      </c>
    </row>
    <row r="421" spans="1:22" outlineLevel="1" x14ac:dyDescent="0.25">
      <c r="A421" s="13" t="s">
        <v>645</v>
      </c>
      <c r="B421" s="23" t="s">
        <v>408</v>
      </c>
      <c r="C421" s="15" t="s">
        <v>17</v>
      </c>
      <c r="D421" s="77" t="s">
        <v>224</v>
      </c>
      <c r="E421" s="80" t="s">
        <v>224</v>
      </c>
      <c r="F421" s="55" t="s">
        <v>224</v>
      </c>
      <c r="G421" s="55" t="s">
        <v>224</v>
      </c>
      <c r="H421" s="55" t="s">
        <v>224</v>
      </c>
      <c r="I421" s="55" t="s">
        <v>224</v>
      </c>
      <c r="J421" s="55" t="s">
        <v>224</v>
      </c>
      <c r="K421" s="55" t="s">
        <v>224</v>
      </c>
      <c r="L421" s="55" t="s">
        <v>224</v>
      </c>
      <c r="M421" s="55" t="s">
        <v>224</v>
      </c>
      <c r="N421" s="55" t="s">
        <v>224</v>
      </c>
      <c r="O421" s="55" t="s">
        <v>224</v>
      </c>
      <c r="P421" s="55" t="s">
        <v>224</v>
      </c>
      <c r="Q421" s="55" t="s">
        <v>224</v>
      </c>
      <c r="R421" s="55" t="s">
        <v>224</v>
      </c>
      <c r="S421" s="55" t="s">
        <v>224</v>
      </c>
      <c r="T421" s="55" t="s">
        <v>224</v>
      </c>
      <c r="U421" s="55" t="s">
        <v>224</v>
      </c>
      <c r="V421" s="56" t="s">
        <v>224</v>
      </c>
    </row>
    <row r="422" spans="1:22" x14ac:dyDescent="0.25">
      <c r="A422" s="13" t="s">
        <v>646</v>
      </c>
      <c r="B422" s="23" t="s">
        <v>414</v>
      </c>
      <c r="C422" s="15" t="s">
        <v>17</v>
      </c>
      <c r="D422" s="77">
        <v>0</v>
      </c>
      <c r="E422" s="80">
        <v>0</v>
      </c>
      <c r="F422" s="55">
        <v>0</v>
      </c>
      <c r="G422" s="55">
        <v>0</v>
      </c>
      <c r="H422" s="55">
        <v>0</v>
      </c>
      <c r="I422" s="55">
        <v>0</v>
      </c>
      <c r="J422" s="55">
        <v>0</v>
      </c>
      <c r="K422" s="55">
        <v>0</v>
      </c>
      <c r="L422" s="55">
        <v>0</v>
      </c>
      <c r="M422" s="55">
        <v>0</v>
      </c>
      <c r="N422" s="55">
        <v>0</v>
      </c>
      <c r="O422" s="55">
        <v>0</v>
      </c>
      <c r="P422" s="55">
        <v>0</v>
      </c>
      <c r="Q422" s="55">
        <v>0</v>
      </c>
      <c r="R422" s="55">
        <v>0</v>
      </c>
      <c r="S422" s="55">
        <v>0</v>
      </c>
      <c r="T422" s="55">
        <v>0</v>
      </c>
      <c r="U422" s="55">
        <f>G422+I422+K422+M422+O422+Q422+S422</f>
        <v>0</v>
      </c>
      <c r="V422" s="56">
        <f>H422+J422+L422+N422+P422+R422+T422</f>
        <v>0</v>
      </c>
    </row>
    <row r="423" spans="1:22" outlineLevel="1" x14ac:dyDescent="0.25">
      <c r="A423" s="13" t="s">
        <v>647</v>
      </c>
      <c r="B423" s="23" t="s">
        <v>416</v>
      </c>
      <c r="C423" s="15" t="s">
        <v>17</v>
      </c>
      <c r="D423" s="77" t="s">
        <v>224</v>
      </c>
      <c r="E423" s="80" t="s">
        <v>224</v>
      </c>
      <c r="F423" s="55" t="s">
        <v>224</v>
      </c>
      <c r="G423" s="55" t="s">
        <v>224</v>
      </c>
      <c r="H423" s="55" t="s">
        <v>224</v>
      </c>
      <c r="I423" s="55" t="s">
        <v>224</v>
      </c>
      <c r="J423" s="55" t="s">
        <v>224</v>
      </c>
      <c r="K423" s="55" t="s">
        <v>224</v>
      </c>
      <c r="L423" s="55" t="s">
        <v>224</v>
      </c>
      <c r="M423" s="55" t="s">
        <v>224</v>
      </c>
      <c r="N423" s="55" t="s">
        <v>224</v>
      </c>
      <c r="O423" s="55" t="s">
        <v>224</v>
      </c>
      <c r="P423" s="55" t="s">
        <v>224</v>
      </c>
      <c r="Q423" s="55" t="s">
        <v>224</v>
      </c>
      <c r="R423" s="55" t="s">
        <v>224</v>
      </c>
      <c r="S423" s="55" t="s">
        <v>224</v>
      </c>
      <c r="T423" s="55" t="s">
        <v>224</v>
      </c>
      <c r="U423" s="55" t="s">
        <v>224</v>
      </c>
      <c r="V423" s="56" t="s">
        <v>224</v>
      </c>
    </row>
    <row r="424" spans="1:22" ht="31.5" outlineLevel="1" x14ac:dyDescent="0.25">
      <c r="A424" s="13" t="s">
        <v>648</v>
      </c>
      <c r="B424" s="23" t="s">
        <v>419</v>
      </c>
      <c r="C424" s="15" t="s">
        <v>17</v>
      </c>
      <c r="D424" s="77" t="s">
        <v>224</v>
      </c>
      <c r="E424" s="80" t="s">
        <v>224</v>
      </c>
      <c r="F424" s="55" t="s">
        <v>224</v>
      </c>
      <c r="G424" s="55" t="s">
        <v>224</v>
      </c>
      <c r="H424" s="55" t="s">
        <v>224</v>
      </c>
      <c r="I424" s="55" t="s">
        <v>224</v>
      </c>
      <c r="J424" s="55" t="s">
        <v>224</v>
      </c>
      <c r="K424" s="55" t="s">
        <v>224</v>
      </c>
      <c r="L424" s="55" t="s">
        <v>224</v>
      </c>
      <c r="M424" s="55" t="s">
        <v>224</v>
      </c>
      <c r="N424" s="55" t="s">
        <v>224</v>
      </c>
      <c r="O424" s="55" t="s">
        <v>224</v>
      </c>
      <c r="P424" s="55" t="s">
        <v>224</v>
      </c>
      <c r="Q424" s="55" t="s">
        <v>224</v>
      </c>
      <c r="R424" s="55" t="s">
        <v>224</v>
      </c>
      <c r="S424" s="55" t="s">
        <v>224</v>
      </c>
      <c r="T424" s="55" t="s">
        <v>224</v>
      </c>
      <c r="U424" s="55" t="s">
        <v>224</v>
      </c>
      <c r="V424" s="56" t="s">
        <v>224</v>
      </c>
    </row>
    <row r="425" spans="1:22" outlineLevel="1" x14ac:dyDescent="0.25">
      <c r="A425" s="13" t="s">
        <v>649</v>
      </c>
      <c r="B425" s="135" t="s">
        <v>41</v>
      </c>
      <c r="C425" s="15" t="s">
        <v>17</v>
      </c>
      <c r="D425" s="77" t="s">
        <v>224</v>
      </c>
      <c r="E425" s="80" t="s">
        <v>224</v>
      </c>
      <c r="F425" s="55" t="s">
        <v>224</v>
      </c>
      <c r="G425" s="55" t="s">
        <v>224</v>
      </c>
      <c r="H425" s="55" t="s">
        <v>224</v>
      </c>
      <c r="I425" s="55" t="s">
        <v>224</v>
      </c>
      <c r="J425" s="55" t="s">
        <v>224</v>
      </c>
      <c r="K425" s="55" t="s">
        <v>224</v>
      </c>
      <c r="L425" s="55" t="s">
        <v>224</v>
      </c>
      <c r="M425" s="55" t="s">
        <v>224</v>
      </c>
      <c r="N425" s="55" t="s">
        <v>224</v>
      </c>
      <c r="O425" s="55" t="s">
        <v>224</v>
      </c>
      <c r="P425" s="55" t="s">
        <v>224</v>
      </c>
      <c r="Q425" s="55" t="s">
        <v>224</v>
      </c>
      <c r="R425" s="55" t="s">
        <v>224</v>
      </c>
      <c r="S425" s="55" t="s">
        <v>224</v>
      </c>
      <c r="T425" s="55" t="s">
        <v>224</v>
      </c>
      <c r="U425" s="55" t="s">
        <v>224</v>
      </c>
      <c r="V425" s="56" t="s">
        <v>224</v>
      </c>
    </row>
    <row r="426" spans="1:22" outlineLevel="1" x14ac:dyDescent="0.25">
      <c r="A426" s="13" t="s">
        <v>650</v>
      </c>
      <c r="B426" s="135" t="s">
        <v>43</v>
      </c>
      <c r="C426" s="15" t="s">
        <v>17</v>
      </c>
      <c r="D426" s="77" t="s">
        <v>224</v>
      </c>
      <c r="E426" s="80" t="s">
        <v>224</v>
      </c>
      <c r="F426" s="55" t="s">
        <v>224</v>
      </c>
      <c r="G426" s="55" t="s">
        <v>224</v>
      </c>
      <c r="H426" s="55" t="s">
        <v>224</v>
      </c>
      <c r="I426" s="55" t="s">
        <v>224</v>
      </c>
      <c r="J426" s="55" t="s">
        <v>224</v>
      </c>
      <c r="K426" s="55" t="s">
        <v>224</v>
      </c>
      <c r="L426" s="55" t="s">
        <v>224</v>
      </c>
      <c r="M426" s="55" t="s">
        <v>224</v>
      </c>
      <c r="N426" s="55" t="s">
        <v>224</v>
      </c>
      <c r="O426" s="55" t="s">
        <v>224</v>
      </c>
      <c r="P426" s="55" t="s">
        <v>224</v>
      </c>
      <c r="Q426" s="55" t="s">
        <v>224</v>
      </c>
      <c r="R426" s="55" t="s">
        <v>224</v>
      </c>
      <c r="S426" s="55" t="s">
        <v>224</v>
      </c>
      <c r="T426" s="55" t="s">
        <v>224</v>
      </c>
      <c r="U426" s="55" t="s">
        <v>224</v>
      </c>
      <c r="V426" s="56" t="s">
        <v>224</v>
      </c>
    </row>
    <row r="427" spans="1:22" x14ac:dyDescent="0.25">
      <c r="A427" s="13" t="s">
        <v>28</v>
      </c>
      <c r="B427" s="20" t="s">
        <v>651</v>
      </c>
      <c r="C427" s="15" t="s">
        <v>17</v>
      </c>
      <c r="D427" s="77">
        <v>1.02006788338983</v>
      </c>
      <c r="E427" s="80">
        <v>213.77956180329258</v>
      </c>
      <c r="F427" s="55">
        <v>32.416819367110165</v>
      </c>
      <c r="G427" s="55">
        <v>0</v>
      </c>
      <c r="H427" s="55">
        <v>11.09622609152542</v>
      </c>
      <c r="I427" s="55">
        <v>29.274579999999997</v>
      </c>
      <c r="J427" s="55">
        <v>87.141912167579662</v>
      </c>
      <c r="K427" s="55">
        <v>143.50032225162056</v>
      </c>
      <c r="L427" s="55">
        <v>134.48855626084745</v>
      </c>
      <c r="M427" s="55">
        <v>6.5422220305332992</v>
      </c>
      <c r="N427" s="55">
        <v>6.5422220305332992</v>
      </c>
      <c r="O427" s="55">
        <v>46.740877411229732</v>
      </c>
      <c r="P427" s="55">
        <v>53.570988823949925</v>
      </c>
      <c r="Q427" s="55">
        <v>41.41104959251745</v>
      </c>
      <c r="R427" s="55">
        <v>51.971667729572076</v>
      </c>
      <c r="S427" s="55">
        <v>35.27074648994391</v>
      </c>
      <c r="T427" s="55">
        <v>35.27074648994391</v>
      </c>
      <c r="U427" s="55">
        <f t="shared" ref="U427:U436" si="66">G427+I427+K427+M427+O427+Q427+S427</f>
        <v>302.73979777584492</v>
      </c>
      <c r="V427" s="56">
        <f t="shared" ref="V427:V436" si="67">H427+J427+L427+N427+P427+R427+T427</f>
        <v>380.08231959395175</v>
      </c>
    </row>
    <row r="428" spans="1:22" x14ac:dyDescent="0.25">
      <c r="A428" s="13" t="s">
        <v>30</v>
      </c>
      <c r="B428" s="20" t="s">
        <v>652</v>
      </c>
      <c r="C428" s="15" t="s">
        <v>17</v>
      </c>
      <c r="D428" s="77">
        <v>17.785515</v>
      </c>
      <c r="E428" s="80">
        <f>E429+E430</f>
        <v>0</v>
      </c>
      <c r="F428" s="55">
        <f>F429+F430</f>
        <v>0</v>
      </c>
      <c r="G428" s="55">
        <f>G429+G430</f>
        <v>71.317722959999998</v>
      </c>
      <c r="H428" s="55">
        <f>H429+H430</f>
        <v>0</v>
      </c>
      <c r="I428" s="55">
        <v>1587.07619476439</v>
      </c>
      <c r="J428" s="55">
        <f t="shared" ref="J428:T428" si="68">J429+J430</f>
        <v>1219.5292489600001</v>
      </c>
      <c r="K428" s="55">
        <v>205</v>
      </c>
      <c r="L428" s="55">
        <f t="shared" ref="L428" si="69">L429+L430</f>
        <v>0</v>
      </c>
      <c r="M428" s="55">
        <v>699.55725124000003</v>
      </c>
      <c r="N428" s="55">
        <f t="shared" si="68"/>
        <v>699.55725124000003</v>
      </c>
      <c r="O428" s="55">
        <v>558.50353881666672</v>
      </c>
      <c r="P428" s="55">
        <f t="shared" si="68"/>
        <v>525.33583023860001</v>
      </c>
      <c r="Q428" s="55">
        <v>1289.0854595195615</v>
      </c>
      <c r="R428" s="55">
        <f t="shared" si="68"/>
        <v>7503.5658303497039</v>
      </c>
      <c r="S428" s="55">
        <v>0</v>
      </c>
      <c r="T428" s="55">
        <f t="shared" si="68"/>
        <v>2211.9479737113752</v>
      </c>
      <c r="U428" s="55">
        <f t="shared" si="66"/>
        <v>4410.5401673006181</v>
      </c>
      <c r="V428" s="56">
        <f t="shared" si="67"/>
        <v>12159.93613449968</v>
      </c>
    </row>
    <row r="429" spans="1:22" x14ac:dyDescent="0.25">
      <c r="A429" s="13" t="s">
        <v>653</v>
      </c>
      <c r="B429" s="21" t="s">
        <v>654</v>
      </c>
      <c r="C429" s="15" t="s">
        <v>17</v>
      </c>
      <c r="D429" s="77">
        <v>0</v>
      </c>
      <c r="E429" s="80">
        <v>0</v>
      </c>
      <c r="F429" s="55">
        <v>0</v>
      </c>
      <c r="G429" s="55">
        <v>71.317722959999998</v>
      </c>
      <c r="H429" s="55">
        <v>0</v>
      </c>
      <c r="I429" s="55">
        <v>1587.07619476439</v>
      </c>
      <c r="J429" s="55">
        <v>1219.5292489600001</v>
      </c>
      <c r="K429" s="55">
        <v>205</v>
      </c>
      <c r="L429" s="55">
        <v>0</v>
      </c>
      <c r="M429" s="55">
        <v>699.55725124000003</v>
      </c>
      <c r="N429" s="55">
        <v>699.55725124000003</v>
      </c>
      <c r="O429" s="55">
        <v>558.50353881666672</v>
      </c>
      <c r="P429" s="55">
        <v>525.33583023860001</v>
      </c>
      <c r="Q429" s="55">
        <v>1289.0854595195615</v>
      </c>
      <c r="R429" s="55">
        <v>7503.5658303497039</v>
      </c>
      <c r="S429" s="55">
        <v>0</v>
      </c>
      <c r="T429" s="55">
        <v>2211.9479737113752</v>
      </c>
      <c r="U429" s="55">
        <f t="shared" si="66"/>
        <v>4410.5401673006181</v>
      </c>
      <c r="V429" s="56">
        <f t="shared" si="67"/>
        <v>12159.93613449968</v>
      </c>
    </row>
    <row r="430" spans="1:22" x14ac:dyDescent="0.25">
      <c r="A430" s="13" t="s">
        <v>655</v>
      </c>
      <c r="B430" s="21" t="s">
        <v>656</v>
      </c>
      <c r="C430" s="15" t="s">
        <v>17</v>
      </c>
      <c r="D430" s="77">
        <v>0</v>
      </c>
      <c r="E430" s="80">
        <v>0</v>
      </c>
      <c r="F430" s="55">
        <v>0</v>
      </c>
      <c r="G430" s="55">
        <v>0</v>
      </c>
      <c r="H430" s="55">
        <v>0</v>
      </c>
      <c r="I430" s="55">
        <v>0</v>
      </c>
      <c r="J430" s="55">
        <v>0</v>
      </c>
      <c r="K430" s="55">
        <v>0</v>
      </c>
      <c r="L430" s="55">
        <v>0</v>
      </c>
      <c r="M430" s="55">
        <v>0</v>
      </c>
      <c r="N430" s="55">
        <v>0</v>
      </c>
      <c r="O430" s="55">
        <v>0</v>
      </c>
      <c r="P430" s="55">
        <v>0</v>
      </c>
      <c r="Q430" s="55">
        <v>0</v>
      </c>
      <c r="R430" s="55">
        <v>0</v>
      </c>
      <c r="S430" s="55">
        <v>0</v>
      </c>
      <c r="T430" s="55">
        <v>0</v>
      </c>
      <c r="U430" s="55">
        <f t="shared" si="66"/>
        <v>0</v>
      </c>
      <c r="V430" s="56">
        <f t="shared" si="67"/>
        <v>0</v>
      </c>
    </row>
    <row r="431" spans="1:22" x14ac:dyDescent="0.25">
      <c r="A431" s="13" t="s">
        <v>46</v>
      </c>
      <c r="B431" s="54" t="s">
        <v>657</v>
      </c>
      <c r="C431" s="15" t="s">
        <v>17</v>
      </c>
      <c r="D431" s="77">
        <f>D432+D433+D434+D435+D436+D441+D442</f>
        <v>325.57052000000004</v>
      </c>
      <c r="E431" s="80">
        <f>E432+E433+E434+E435+E436+E441+E442</f>
        <v>200</v>
      </c>
      <c r="F431" s="55">
        <f>F432+F433+F434+F435+F436+F441+F442</f>
        <v>0</v>
      </c>
      <c r="G431" s="55">
        <f>G432+G433+G434+G435+G436+G441+G442</f>
        <v>0</v>
      </c>
      <c r="H431" s="55">
        <f>H432+H433+H434+H435+H436+H441+H442</f>
        <v>74.727550039999997</v>
      </c>
      <c r="I431" s="55">
        <v>0</v>
      </c>
      <c r="J431" s="55">
        <f>J432+J433+J434+J435+J436+J441+J442</f>
        <v>0</v>
      </c>
      <c r="K431" s="55">
        <v>882.99859634357313</v>
      </c>
      <c r="L431" s="55">
        <f t="shared" ref="L431" si="70">L432+L433+L434+L435+L436+L441+L442</f>
        <v>464.11625699999996</v>
      </c>
      <c r="M431" s="55">
        <v>339.64742852999996</v>
      </c>
      <c r="N431" s="55">
        <f t="shared" ref="N431:T431" si="71">N432+N433+N434+N435+N436+N441+N442</f>
        <v>339.64742852999996</v>
      </c>
      <c r="O431" s="55">
        <v>784.42148152368441</v>
      </c>
      <c r="P431" s="55">
        <f t="shared" si="71"/>
        <v>568.50504235999995</v>
      </c>
      <c r="Q431" s="55">
        <v>0</v>
      </c>
      <c r="R431" s="55">
        <f t="shared" si="71"/>
        <v>0</v>
      </c>
      <c r="S431" s="55">
        <v>0</v>
      </c>
      <c r="T431" s="55">
        <f t="shared" si="71"/>
        <v>0</v>
      </c>
      <c r="U431" s="55">
        <f t="shared" si="66"/>
        <v>2007.0675063972574</v>
      </c>
      <c r="V431" s="56">
        <f t="shared" si="67"/>
        <v>1446.9962779299999</v>
      </c>
    </row>
    <row r="432" spans="1:22" x14ac:dyDescent="0.25">
      <c r="A432" s="13" t="s">
        <v>48</v>
      </c>
      <c r="B432" s="20" t="s">
        <v>658</v>
      </c>
      <c r="C432" s="15" t="s">
        <v>17</v>
      </c>
      <c r="D432" s="77">
        <v>0</v>
      </c>
      <c r="E432" s="80">
        <v>0</v>
      </c>
      <c r="F432" s="55">
        <v>0</v>
      </c>
      <c r="G432" s="55">
        <v>0</v>
      </c>
      <c r="H432" s="55">
        <v>0</v>
      </c>
      <c r="I432" s="55">
        <v>0</v>
      </c>
      <c r="J432" s="55">
        <v>0</v>
      </c>
      <c r="K432" s="55">
        <v>0</v>
      </c>
      <c r="L432" s="55">
        <v>0</v>
      </c>
      <c r="M432" s="55">
        <v>0</v>
      </c>
      <c r="N432" s="55">
        <v>0</v>
      </c>
      <c r="O432" s="55">
        <v>0</v>
      </c>
      <c r="P432" s="55">
        <v>0</v>
      </c>
      <c r="Q432" s="55">
        <v>0</v>
      </c>
      <c r="R432" s="55">
        <v>0</v>
      </c>
      <c r="S432" s="55">
        <v>0</v>
      </c>
      <c r="T432" s="55">
        <v>0</v>
      </c>
      <c r="U432" s="55">
        <f t="shared" si="66"/>
        <v>0</v>
      </c>
      <c r="V432" s="56">
        <f t="shared" si="67"/>
        <v>0</v>
      </c>
    </row>
    <row r="433" spans="1:22" x14ac:dyDescent="0.25">
      <c r="A433" s="13" t="s">
        <v>52</v>
      </c>
      <c r="B433" s="20" t="s">
        <v>659</v>
      </c>
      <c r="C433" s="15" t="s">
        <v>17</v>
      </c>
      <c r="D433" s="77">
        <v>0</v>
      </c>
      <c r="E433" s="80">
        <v>0</v>
      </c>
      <c r="F433" s="55">
        <v>0</v>
      </c>
      <c r="G433" s="55">
        <v>0</v>
      </c>
      <c r="H433" s="55">
        <v>0</v>
      </c>
      <c r="I433" s="55">
        <v>0</v>
      </c>
      <c r="J433" s="55">
        <v>0</v>
      </c>
      <c r="K433" s="55">
        <v>0</v>
      </c>
      <c r="L433" s="55">
        <v>0</v>
      </c>
      <c r="M433" s="55">
        <v>0</v>
      </c>
      <c r="N433" s="55">
        <v>0</v>
      </c>
      <c r="O433" s="55">
        <v>0</v>
      </c>
      <c r="P433" s="55">
        <v>0</v>
      </c>
      <c r="Q433" s="55">
        <v>0</v>
      </c>
      <c r="R433" s="55">
        <v>0</v>
      </c>
      <c r="S433" s="55">
        <v>0</v>
      </c>
      <c r="T433" s="55">
        <v>0</v>
      </c>
      <c r="U433" s="55">
        <f t="shared" si="66"/>
        <v>0</v>
      </c>
      <c r="V433" s="56">
        <f t="shared" si="67"/>
        <v>0</v>
      </c>
    </row>
    <row r="434" spans="1:22" x14ac:dyDescent="0.25">
      <c r="A434" s="13" t="s">
        <v>53</v>
      </c>
      <c r="B434" s="20" t="s">
        <v>660</v>
      </c>
      <c r="C434" s="15" t="s">
        <v>17</v>
      </c>
      <c r="D434" s="77">
        <v>0</v>
      </c>
      <c r="E434" s="80">
        <v>0</v>
      </c>
      <c r="F434" s="55">
        <v>0</v>
      </c>
      <c r="G434" s="55">
        <v>0</v>
      </c>
      <c r="H434" s="55">
        <v>0</v>
      </c>
      <c r="I434" s="55">
        <v>0</v>
      </c>
      <c r="J434" s="55">
        <v>0</v>
      </c>
      <c r="K434" s="55">
        <v>0</v>
      </c>
      <c r="L434" s="55">
        <v>0</v>
      </c>
      <c r="M434" s="55">
        <v>0</v>
      </c>
      <c r="N434" s="55">
        <v>0</v>
      </c>
      <c r="O434" s="55">
        <v>0</v>
      </c>
      <c r="P434" s="55">
        <v>0</v>
      </c>
      <c r="Q434" s="55">
        <v>0</v>
      </c>
      <c r="R434" s="55">
        <v>0</v>
      </c>
      <c r="S434" s="55">
        <v>0</v>
      </c>
      <c r="T434" s="55">
        <v>0</v>
      </c>
      <c r="U434" s="55">
        <f t="shared" si="66"/>
        <v>0</v>
      </c>
      <c r="V434" s="56">
        <f t="shared" si="67"/>
        <v>0</v>
      </c>
    </row>
    <row r="435" spans="1:22" x14ac:dyDescent="0.25">
      <c r="A435" s="13" t="s">
        <v>54</v>
      </c>
      <c r="B435" s="20" t="s">
        <v>661</v>
      </c>
      <c r="C435" s="15" t="s">
        <v>17</v>
      </c>
      <c r="D435" s="77">
        <v>325.57052000000004</v>
      </c>
      <c r="E435" s="80">
        <v>200</v>
      </c>
      <c r="F435" s="55">
        <v>0</v>
      </c>
      <c r="G435" s="55">
        <v>0</v>
      </c>
      <c r="H435" s="55">
        <v>74.727550039999997</v>
      </c>
      <c r="I435" s="55">
        <v>0</v>
      </c>
      <c r="J435" s="55">
        <v>0</v>
      </c>
      <c r="K435" s="55">
        <v>882.99859634357313</v>
      </c>
      <c r="L435" s="55">
        <v>464.11625699999996</v>
      </c>
      <c r="M435" s="55">
        <v>339.64742852999996</v>
      </c>
      <c r="N435" s="55">
        <v>339.64742852999996</v>
      </c>
      <c r="O435" s="55">
        <v>784.42148152368441</v>
      </c>
      <c r="P435" s="55">
        <v>568.50504235999995</v>
      </c>
      <c r="Q435" s="55">
        <v>0</v>
      </c>
      <c r="R435" s="55">
        <v>0</v>
      </c>
      <c r="S435" s="55">
        <v>0</v>
      </c>
      <c r="T435" s="55">
        <v>0</v>
      </c>
      <c r="U435" s="55">
        <f t="shared" si="66"/>
        <v>2007.0675063972574</v>
      </c>
      <c r="V435" s="56">
        <f t="shared" si="67"/>
        <v>1446.9962779299999</v>
      </c>
    </row>
    <row r="436" spans="1:22" x14ac:dyDescent="0.25">
      <c r="A436" s="13" t="s">
        <v>55</v>
      </c>
      <c r="B436" s="20" t="s">
        <v>662</v>
      </c>
      <c r="C436" s="15" t="s">
        <v>17</v>
      </c>
      <c r="D436" s="77">
        <v>0</v>
      </c>
      <c r="E436" s="80">
        <v>0</v>
      </c>
      <c r="F436" s="55">
        <v>0</v>
      </c>
      <c r="G436" s="55">
        <v>0</v>
      </c>
      <c r="H436" s="55">
        <v>0</v>
      </c>
      <c r="I436" s="55">
        <v>0</v>
      </c>
      <c r="J436" s="55">
        <v>0</v>
      </c>
      <c r="K436" s="55">
        <v>0</v>
      </c>
      <c r="L436" s="55">
        <v>0</v>
      </c>
      <c r="M436" s="55">
        <v>0</v>
      </c>
      <c r="N436" s="55">
        <v>0</v>
      </c>
      <c r="O436" s="55">
        <v>0</v>
      </c>
      <c r="P436" s="55">
        <v>0</v>
      </c>
      <c r="Q436" s="55">
        <v>0</v>
      </c>
      <c r="R436" s="55">
        <v>0</v>
      </c>
      <c r="S436" s="55">
        <v>0</v>
      </c>
      <c r="T436" s="55">
        <v>0</v>
      </c>
      <c r="U436" s="55">
        <f t="shared" si="66"/>
        <v>0</v>
      </c>
      <c r="V436" s="56">
        <f t="shared" si="67"/>
        <v>0</v>
      </c>
    </row>
    <row r="437" spans="1:22" x14ac:dyDescent="0.25">
      <c r="A437" s="13" t="s">
        <v>95</v>
      </c>
      <c r="B437" s="21" t="s">
        <v>305</v>
      </c>
      <c r="C437" s="15" t="s">
        <v>17</v>
      </c>
      <c r="D437" s="77">
        <v>0</v>
      </c>
      <c r="E437" s="80">
        <v>0</v>
      </c>
      <c r="F437" s="55">
        <v>0</v>
      </c>
      <c r="G437" s="55">
        <v>0</v>
      </c>
      <c r="H437" s="55">
        <v>0</v>
      </c>
      <c r="I437" s="55">
        <v>0</v>
      </c>
      <c r="J437" s="55">
        <v>0</v>
      </c>
      <c r="K437" s="55">
        <v>0</v>
      </c>
      <c r="L437" s="55">
        <v>0</v>
      </c>
      <c r="M437" s="55">
        <v>0</v>
      </c>
      <c r="N437" s="55">
        <v>0</v>
      </c>
      <c r="O437" s="55">
        <v>0</v>
      </c>
      <c r="P437" s="55">
        <v>0</v>
      </c>
      <c r="Q437" s="55">
        <v>0</v>
      </c>
      <c r="R437" s="55">
        <v>0</v>
      </c>
      <c r="S437" s="55">
        <v>0</v>
      </c>
      <c r="T437" s="55">
        <v>0</v>
      </c>
      <c r="U437" s="55">
        <f t="shared" ref="U437:V442" si="72">G437+I437+K437+M437+O437+Q437+S437</f>
        <v>0</v>
      </c>
      <c r="V437" s="56">
        <f t="shared" si="72"/>
        <v>0</v>
      </c>
    </row>
    <row r="438" spans="1:22" ht="31.5" x14ac:dyDescent="0.25">
      <c r="A438" s="13" t="s">
        <v>663</v>
      </c>
      <c r="B438" s="23" t="s">
        <v>664</v>
      </c>
      <c r="C438" s="15" t="s">
        <v>17</v>
      </c>
      <c r="D438" s="77" t="s">
        <v>224</v>
      </c>
      <c r="E438" s="81" t="s">
        <v>224</v>
      </c>
      <c r="F438" s="55" t="s">
        <v>224</v>
      </c>
      <c r="G438" s="55" t="s">
        <v>224</v>
      </c>
      <c r="H438" s="55" t="s">
        <v>224</v>
      </c>
      <c r="I438" s="55" t="s">
        <v>224</v>
      </c>
      <c r="J438" s="55" t="s">
        <v>224</v>
      </c>
      <c r="K438" s="55" t="s">
        <v>224</v>
      </c>
      <c r="L438" s="55" t="s">
        <v>224</v>
      </c>
      <c r="M438" s="55" t="s">
        <v>224</v>
      </c>
      <c r="N438" s="55" t="s">
        <v>224</v>
      </c>
      <c r="O438" s="55" t="s">
        <v>224</v>
      </c>
      <c r="P438" s="55" t="s">
        <v>224</v>
      </c>
      <c r="Q438" s="55" t="s">
        <v>224</v>
      </c>
      <c r="R438" s="55" t="s">
        <v>224</v>
      </c>
      <c r="S438" s="55" t="s">
        <v>224</v>
      </c>
      <c r="T438" s="55" t="s">
        <v>224</v>
      </c>
      <c r="U438" s="55" t="s">
        <v>224</v>
      </c>
      <c r="V438" s="56" t="s">
        <v>224</v>
      </c>
    </row>
    <row r="439" spans="1:22" x14ac:dyDescent="0.25">
      <c r="A439" s="13" t="s">
        <v>97</v>
      </c>
      <c r="B439" s="21" t="s">
        <v>307</v>
      </c>
      <c r="C439" s="15" t="s">
        <v>17</v>
      </c>
      <c r="D439" s="77">
        <v>0</v>
      </c>
      <c r="E439" s="81">
        <v>0</v>
      </c>
      <c r="F439" s="55">
        <v>0</v>
      </c>
      <c r="G439" s="55">
        <v>0</v>
      </c>
      <c r="H439" s="55">
        <v>0</v>
      </c>
      <c r="I439" s="55">
        <v>0</v>
      </c>
      <c r="J439" s="55">
        <v>0</v>
      </c>
      <c r="K439" s="55">
        <v>0</v>
      </c>
      <c r="L439" s="55">
        <v>0</v>
      </c>
      <c r="M439" s="55">
        <v>0</v>
      </c>
      <c r="N439" s="55">
        <v>0</v>
      </c>
      <c r="O439" s="55">
        <v>0</v>
      </c>
      <c r="P439" s="55">
        <v>0</v>
      </c>
      <c r="Q439" s="55">
        <v>0</v>
      </c>
      <c r="R439" s="55">
        <v>0</v>
      </c>
      <c r="S439" s="55">
        <v>0</v>
      </c>
      <c r="T439" s="55">
        <v>0</v>
      </c>
      <c r="U439" s="55">
        <f t="shared" si="72"/>
        <v>0</v>
      </c>
      <c r="V439" s="56">
        <f t="shared" si="72"/>
        <v>0</v>
      </c>
    </row>
    <row r="440" spans="1:22" ht="31.5" x14ac:dyDescent="0.25">
      <c r="A440" s="13" t="s">
        <v>665</v>
      </c>
      <c r="B440" s="23" t="s">
        <v>666</v>
      </c>
      <c r="C440" s="15" t="s">
        <v>17</v>
      </c>
      <c r="D440" s="77" t="s">
        <v>224</v>
      </c>
      <c r="E440" s="81" t="s">
        <v>224</v>
      </c>
      <c r="F440" s="55" t="s">
        <v>224</v>
      </c>
      <c r="G440" s="55" t="s">
        <v>224</v>
      </c>
      <c r="H440" s="55" t="s">
        <v>224</v>
      </c>
      <c r="I440" s="55" t="s">
        <v>224</v>
      </c>
      <c r="J440" s="55" t="s">
        <v>224</v>
      </c>
      <c r="K440" s="55" t="s">
        <v>224</v>
      </c>
      <c r="L440" s="55" t="s">
        <v>224</v>
      </c>
      <c r="M440" s="55" t="s">
        <v>224</v>
      </c>
      <c r="N440" s="55" t="s">
        <v>224</v>
      </c>
      <c r="O440" s="55" t="s">
        <v>224</v>
      </c>
      <c r="P440" s="55" t="s">
        <v>224</v>
      </c>
      <c r="Q440" s="55" t="s">
        <v>224</v>
      </c>
      <c r="R440" s="55" t="s">
        <v>224</v>
      </c>
      <c r="S440" s="55" t="s">
        <v>224</v>
      </c>
      <c r="T440" s="55" t="s">
        <v>224</v>
      </c>
      <c r="U440" s="55" t="s">
        <v>224</v>
      </c>
      <c r="V440" s="56" t="s">
        <v>224</v>
      </c>
    </row>
    <row r="441" spans="1:22" x14ac:dyDescent="0.25">
      <c r="A441" s="13" t="s">
        <v>56</v>
      </c>
      <c r="B441" s="20" t="s">
        <v>667</v>
      </c>
      <c r="C441" s="15" t="s">
        <v>17</v>
      </c>
      <c r="D441" s="77">
        <v>0</v>
      </c>
      <c r="E441" s="80">
        <v>0</v>
      </c>
      <c r="F441" s="55">
        <v>0</v>
      </c>
      <c r="G441" s="55">
        <v>0</v>
      </c>
      <c r="H441" s="55">
        <v>0</v>
      </c>
      <c r="I441" s="55">
        <v>0</v>
      </c>
      <c r="J441" s="55">
        <v>0</v>
      </c>
      <c r="K441" s="55">
        <v>0</v>
      </c>
      <c r="L441" s="55">
        <v>0</v>
      </c>
      <c r="M441" s="55">
        <v>0</v>
      </c>
      <c r="N441" s="55">
        <v>0</v>
      </c>
      <c r="O441" s="55">
        <v>0</v>
      </c>
      <c r="P441" s="55">
        <v>0</v>
      </c>
      <c r="Q441" s="55">
        <v>0</v>
      </c>
      <c r="R441" s="55">
        <v>0</v>
      </c>
      <c r="S441" s="55">
        <v>0</v>
      </c>
      <c r="T441" s="55">
        <v>0</v>
      </c>
      <c r="U441" s="55">
        <f t="shared" si="72"/>
        <v>0</v>
      </c>
      <c r="V441" s="56">
        <f t="shared" si="72"/>
        <v>0</v>
      </c>
    </row>
    <row r="442" spans="1:22" ht="16.5" thickBot="1" x14ac:dyDescent="0.3">
      <c r="A442" s="25" t="s">
        <v>57</v>
      </c>
      <c r="B442" s="57" t="s">
        <v>668</v>
      </c>
      <c r="C442" s="27" t="s">
        <v>17</v>
      </c>
      <c r="D442" s="82">
        <v>0</v>
      </c>
      <c r="E442" s="83">
        <v>0</v>
      </c>
      <c r="F442" s="58">
        <v>0</v>
      </c>
      <c r="G442" s="58">
        <v>0</v>
      </c>
      <c r="H442" s="58">
        <v>0</v>
      </c>
      <c r="I442" s="58">
        <v>0</v>
      </c>
      <c r="J442" s="58">
        <v>0</v>
      </c>
      <c r="K442" s="58">
        <v>0</v>
      </c>
      <c r="L442" s="58">
        <v>0</v>
      </c>
      <c r="M442" s="58">
        <v>0</v>
      </c>
      <c r="N442" s="58">
        <v>0</v>
      </c>
      <c r="O442" s="58">
        <v>0</v>
      </c>
      <c r="P442" s="58">
        <v>0</v>
      </c>
      <c r="Q442" s="58">
        <v>0</v>
      </c>
      <c r="R442" s="58">
        <v>0</v>
      </c>
      <c r="S442" s="58">
        <v>0</v>
      </c>
      <c r="T442" s="58">
        <v>0</v>
      </c>
      <c r="U442" s="58">
        <f t="shared" si="72"/>
        <v>0</v>
      </c>
      <c r="V442" s="59">
        <f t="shared" si="72"/>
        <v>0</v>
      </c>
    </row>
    <row r="443" spans="1:22" x14ac:dyDescent="0.25">
      <c r="A443" s="7" t="s">
        <v>115</v>
      </c>
      <c r="B443" s="8" t="s">
        <v>108</v>
      </c>
      <c r="C443" s="60" t="s">
        <v>224</v>
      </c>
      <c r="D443" s="84"/>
      <c r="E443" s="61"/>
      <c r="F443" s="62"/>
      <c r="G443" s="62"/>
      <c r="H443" s="62"/>
      <c r="I443" s="62">
        <v>0</v>
      </c>
      <c r="J443" s="62"/>
      <c r="K443" s="62">
        <v>0</v>
      </c>
      <c r="L443" s="62"/>
      <c r="M443" s="62">
        <v>0</v>
      </c>
      <c r="N443" s="62"/>
      <c r="O443" s="62">
        <v>0</v>
      </c>
      <c r="P443" s="62"/>
      <c r="Q443" s="62">
        <v>0</v>
      </c>
      <c r="R443" s="62"/>
      <c r="S443" s="62">
        <v>0</v>
      </c>
      <c r="T443" s="62"/>
      <c r="U443" s="62"/>
      <c r="V443" s="63"/>
    </row>
    <row r="444" spans="1:22" ht="47.25" x14ac:dyDescent="0.25">
      <c r="A444" s="64" t="s">
        <v>669</v>
      </c>
      <c r="B444" s="20" t="s">
        <v>670</v>
      </c>
      <c r="C444" s="27" t="s">
        <v>17</v>
      </c>
      <c r="D444" s="82">
        <v>0</v>
      </c>
      <c r="E444" s="55">
        <v>0</v>
      </c>
      <c r="F444" s="65">
        <v>0.193248</v>
      </c>
      <c r="G444" s="65">
        <v>0</v>
      </c>
      <c r="H444" s="65">
        <v>11.191435429999999</v>
      </c>
      <c r="I444" s="65">
        <v>0</v>
      </c>
      <c r="J444" s="65">
        <v>8.5420639999999992E-2</v>
      </c>
      <c r="K444" s="65">
        <v>1.1203785205999941</v>
      </c>
      <c r="L444" s="65">
        <v>1.1203785205999941</v>
      </c>
      <c r="M444" s="65">
        <v>1.77</v>
      </c>
      <c r="N444" s="65">
        <v>1.77</v>
      </c>
      <c r="O444" s="65">
        <v>36.760829268800627</v>
      </c>
      <c r="P444" s="65">
        <v>1.8682596400000002</v>
      </c>
      <c r="Q444" s="65">
        <v>38.865401670399997</v>
      </c>
      <c r="R444" s="65">
        <v>68.7991733004</v>
      </c>
      <c r="S444" s="65">
        <v>42.913515677297731</v>
      </c>
      <c r="T444" s="65">
        <v>42.913515677297731</v>
      </c>
      <c r="U444" s="65">
        <f>G444+I444+K444+M444+O444+Q444+S444</f>
        <v>121.43012513709834</v>
      </c>
      <c r="V444" s="66">
        <f>H444+J444+L444+N444+P444+R444+T444</f>
        <v>127.74818320829772</v>
      </c>
    </row>
    <row r="445" spans="1:22" x14ac:dyDescent="0.25">
      <c r="A445" s="64" t="s">
        <v>118</v>
      </c>
      <c r="B445" s="21" t="s">
        <v>671</v>
      </c>
      <c r="C445" s="27" t="s">
        <v>17</v>
      </c>
      <c r="D445" s="82" t="s">
        <v>224</v>
      </c>
      <c r="E445" s="55" t="s">
        <v>224</v>
      </c>
      <c r="F445" s="65" t="s">
        <v>224</v>
      </c>
      <c r="G445" s="65" t="s">
        <v>224</v>
      </c>
      <c r="H445" s="65" t="s">
        <v>224</v>
      </c>
      <c r="I445" s="65" t="s">
        <v>224</v>
      </c>
      <c r="J445" s="65" t="s">
        <v>224</v>
      </c>
      <c r="K445" s="65" t="s">
        <v>224</v>
      </c>
      <c r="L445" s="65" t="s">
        <v>224</v>
      </c>
      <c r="M445" s="65" t="s">
        <v>224</v>
      </c>
      <c r="N445" s="65" t="s">
        <v>224</v>
      </c>
      <c r="O445" s="65" t="s">
        <v>224</v>
      </c>
      <c r="P445" s="65" t="s">
        <v>224</v>
      </c>
      <c r="Q445" s="65" t="s">
        <v>224</v>
      </c>
      <c r="R445" s="65" t="s">
        <v>224</v>
      </c>
      <c r="S445" s="65" t="s">
        <v>224</v>
      </c>
      <c r="T445" s="65" t="s">
        <v>224</v>
      </c>
      <c r="U445" s="65" t="s">
        <v>224</v>
      </c>
      <c r="V445" s="66" t="s">
        <v>224</v>
      </c>
    </row>
    <row r="446" spans="1:22" ht="31.5" x14ac:dyDescent="0.25">
      <c r="A446" s="64" t="s">
        <v>119</v>
      </c>
      <c r="B446" s="21" t="s">
        <v>672</v>
      </c>
      <c r="C446" s="27" t="s">
        <v>17</v>
      </c>
      <c r="D446" s="82">
        <v>0</v>
      </c>
      <c r="E446" s="55">
        <v>0</v>
      </c>
      <c r="F446" s="65">
        <v>0.193248</v>
      </c>
      <c r="G446" s="65">
        <v>0</v>
      </c>
      <c r="H446" s="65">
        <v>0.85442466000000006</v>
      </c>
      <c r="I446" s="65">
        <v>0</v>
      </c>
      <c r="J446" s="65">
        <v>8.5420639999999992E-2</v>
      </c>
      <c r="K446" s="65">
        <v>1.1203785205999941</v>
      </c>
      <c r="L446" s="65">
        <v>1.1203785205999941</v>
      </c>
      <c r="M446" s="65">
        <v>1.77</v>
      </c>
      <c r="N446" s="65">
        <v>1.77</v>
      </c>
      <c r="O446" s="65">
        <v>30.634024390667228</v>
      </c>
      <c r="P446" s="65">
        <v>1.5568830333333301</v>
      </c>
      <c r="Q446" s="65">
        <v>32.387834725333335</v>
      </c>
      <c r="R446" s="65">
        <v>57.091418695910221</v>
      </c>
      <c r="S446" s="65">
        <v>35.761263064414777</v>
      </c>
      <c r="T446" s="65">
        <v>35.761263064414777</v>
      </c>
      <c r="U446" s="65">
        <f>G446+I446+K446+M446+O446+Q446+S446</f>
        <v>101.67350070101534</v>
      </c>
      <c r="V446" s="66">
        <f>H446+J446+L446+N446+P446+R446+T446</f>
        <v>98.239788614258316</v>
      </c>
    </row>
    <row r="447" spans="1:22" x14ac:dyDescent="0.25">
      <c r="A447" s="64" t="s">
        <v>120</v>
      </c>
      <c r="B447" s="21" t="s">
        <v>673</v>
      </c>
      <c r="C447" s="27" t="s">
        <v>17</v>
      </c>
      <c r="D447" s="82" t="s">
        <v>224</v>
      </c>
      <c r="E447" s="55" t="s">
        <v>224</v>
      </c>
      <c r="F447" s="65" t="s">
        <v>224</v>
      </c>
      <c r="G447" s="65" t="s">
        <v>224</v>
      </c>
      <c r="H447" s="65" t="s">
        <v>224</v>
      </c>
      <c r="I447" s="65" t="s">
        <v>224</v>
      </c>
      <c r="J447" s="65" t="s">
        <v>224</v>
      </c>
      <c r="K447" s="65" t="s">
        <v>224</v>
      </c>
      <c r="L447" s="65" t="s">
        <v>224</v>
      </c>
      <c r="M447" s="65" t="s">
        <v>224</v>
      </c>
      <c r="N447" s="65" t="s">
        <v>224</v>
      </c>
      <c r="O447" s="65" t="s">
        <v>224</v>
      </c>
      <c r="P447" s="65" t="s">
        <v>224</v>
      </c>
      <c r="Q447" s="65" t="s">
        <v>224</v>
      </c>
      <c r="R447" s="65" t="s">
        <v>224</v>
      </c>
      <c r="S447" s="65" t="s">
        <v>224</v>
      </c>
      <c r="T447" s="65" t="s">
        <v>224</v>
      </c>
      <c r="U447" s="65" t="s">
        <v>224</v>
      </c>
      <c r="V447" s="66" t="s">
        <v>224</v>
      </c>
    </row>
    <row r="448" spans="1:22" ht="33" customHeight="1" x14ac:dyDescent="0.25">
      <c r="A448" s="64" t="s">
        <v>121</v>
      </c>
      <c r="B448" s="20" t="s">
        <v>674</v>
      </c>
      <c r="C448" s="46" t="s">
        <v>224</v>
      </c>
      <c r="D448" s="85" t="s">
        <v>224</v>
      </c>
      <c r="E448" s="55" t="s">
        <v>224</v>
      </c>
      <c r="F448" s="65" t="s">
        <v>224</v>
      </c>
      <c r="G448" s="65" t="s">
        <v>224</v>
      </c>
      <c r="H448" s="65" t="s">
        <v>224</v>
      </c>
      <c r="I448" s="65" t="s">
        <v>224</v>
      </c>
      <c r="J448" s="65" t="s">
        <v>224</v>
      </c>
      <c r="K448" s="65" t="s">
        <v>224</v>
      </c>
      <c r="L448" s="65" t="s">
        <v>224</v>
      </c>
      <c r="M448" s="65" t="s">
        <v>224</v>
      </c>
      <c r="N448" s="65" t="s">
        <v>224</v>
      </c>
      <c r="O448" s="65" t="s">
        <v>224</v>
      </c>
      <c r="P448" s="65" t="s">
        <v>224</v>
      </c>
      <c r="Q448" s="65" t="s">
        <v>224</v>
      </c>
      <c r="R448" s="65" t="s">
        <v>224</v>
      </c>
      <c r="S448" s="65" t="s">
        <v>224</v>
      </c>
      <c r="T448" s="65" t="s">
        <v>224</v>
      </c>
      <c r="U448" s="65" t="s">
        <v>224</v>
      </c>
      <c r="V448" s="66" t="s">
        <v>224</v>
      </c>
    </row>
    <row r="449" spans="1:22" x14ac:dyDescent="0.25">
      <c r="A449" s="64" t="s">
        <v>675</v>
      </c>
      <c r="B449" s="21" t="s">
        <v>676</v>
      </c>
      <c r="C449" s="27" t="s">
        <v>17</v>
      </c>
      <c r="D449" s="82" t="s">
        <v>224</v>
      </c>
      <c r="E449" s="55" t="s">
        <v>224</v>
      </c>
      <c r="F449" s="65" t="s">
        <v>224</v>
      </c>
      <c r="G449" s="65" t="s">
        <v>224</v>
      </c>
      <c r="H449" s="65" t="s">
        <v>224</v>
      </c>
      <c r="I449" s="65" t="s">
        <v>224</v>
      </c>
      <c r="J449" s="65" t="s">
        <v>224</v>
      </c>
      <c r="K449" s="65" t="s">
        <v>224</v>
      </c>
      <c r="L449" s="65" t="s">
        <v>224</v>
      </c>
      <c r="M449" s="65" t="s">
        <v>224</v>
      </c>
      <c r="N449" s="65" t="s">
        <v>224</v>
      </c>
      <c r="O449" s="65" t="s">
        <v>224</v>
      </c>
      <c r="P449" s="65" t="s">
        <v>224</v>
      </c>
      <c r="Q449" s="65" t="s">
        <v>224</v>
      </c>
      <c r="R449" s="65" t="s">
        <v>224</v>
      </c>
      <c r="S449" s="65" t="s">
        <v>224</v>
      </c>
      <c r="T449" s="65" t="s">
        <v>224</v>
      </c>
      <c r="U449" s="65" t="s">
        <v>224</v>
      </c>
      <c r="V449" s="66" t="s">
        <v>224</v>
      </c>
    </row>
    <row r="450" spans="1:22" x14ac:dyDescent="0.25">
      <c r="A450" s="64" t="s">
        <v>677</v>
      </c>
      <c r="B450" s="21" t="s">
        <v>678</v>
      </c>
      <c r="C450" s="27" t="s">
        <v>17</v>
      </c>
      <c r="D450" s="82" t="s">
        <v>224</v>
      </c>
      <c r="E450" s="55" t="s">
        <v>224</v>
      </c>
      <c r="F450" s="65" t="s">
        <v>224</v>
      </c>
      <c r="G450" s="65" t="s">
        <v>224</v>
      </c>
      <c r="H450" s="65" t="s">
        <v>224</v>
      </c>
      <c r="I450" s="65" t="s">
        <v>224</v>
      </c>
      <c r="J450" s="65" t="s">
        <v>224</v>
      </c>
      <c r="K450" s="65" t="s">
        <v>224</v>
      </c>
      <c r="L450" s="65" t="s">
        <v>224</v>
      </c>
      <c r="M450" s="65" t="s">
        <v>224</v>
      </c>
      <c r="N450" s="65" t="s">
        <v>224</v>
      </c>
      <c r="O450" s="65" t="s">
        <v>224</v>
      </c>
      <c r="P450" s="65" t="s">
        <v>224</v>
      </c>
      <c r="Q450" s="65" t="s">
        <v>224</v>
      </c>
      <c r="R450" s="65" t="s">
        <v>224</v>
      </c>
      <c r="S450" s="65" t="s">
        <v>224</v>
      </c>
      <c r="T450" s="65" t="s">
        <v>224</v>
      </c>
      <c r="U450" s="65" t="s">
        <v>224</v>
      </c>
      <c r="V450" s="66" t="s">
        <v>224</v>
      </c>
    </row>
    <row r="451" spans="1:22" ht="16.5" thickBot="1" x14ac:dyDescent="0.3">
      <c r="A451" s="67" t="s">
        <v>679</v>
      </c>
      <c r="B451" s="68" t="s">
        <v>680</v>
      </c>
      <c r="C451" s="31" t="s">
        <v>17</v>
      </c>
      <c r="D451" s="78" t="s">
        <v>224</v>
      </c>
      <c r="E451" s="69" t="s">
        <v>224</v>
      </c>
      <c r="F451" s="70" t="s">
        <v>224</v>
      </c>
      <c r="G451" s="70" t="s">
        <v>224</v>
      </c>
      <c r="H451" s="70" t="s">
        <v>224</v>
      </c>
      <c r="I451" s="70" t="s">
        <v>224</v>
      </c>
      <c r="J451" s="70" t="s">
        <v>224</v>
      </c>
      <c r="K451" s="70" t="s">
        <v>224</v>
      </c>
      <c r="L451" s="70" t="s">
        <v>224</v>
      </c>
      <c r="M451" s="70" t="s">
        <v>224</v>
      </c>
      <c r="N451" s="70" t="s">
        <v>224</v>
      </c>
      <c r="O451" s="70" t="s">
        <v>224</v>
      </c>
      <c r="P451" s="70" t="s">
        <v>224</v>
      </c>
      <c r="Q451" s="70" t="s">
        <v>224</v>
      </c>
      <c r="R451" s="70" t="s">
        <v>224</v>
      </c>
      <c r="S451" s="70" t="s">
        <v>224</v>
      </c>
      <c r="T451" s="70" t="s">
        <v>224</v>
      </c>
      <c r="U451" s="70" t="s">
        <v>224</v>
      </c>
      <c r="V451" s="71" t="s">
        <v>224</v>
      </c>
    </row>
    <row r="453" spans="1:22" x14ac:dyDescent="0.25">
      <c r="J453" s="88"/>
      <c r="L453" s="88"/>
    </row>
    <row r="454" spans="1:22" x14ac:dyDescent="0.25">
      <c r="A454" s="76" t="s">
        <v>681</v>
      </c>
    </row>
    <row r="455" spans="1:22" x14ac:dyDescent="0.25">
      <c r="A455" s="166" t="s">
        <v>682</v>
      </c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  <c r="T455" s="166"/>
      <c r="U455" s="166"/>
      <c r="V455" s="166"/>
    </row>
    <row r="456" spans="1:22" x14ac:dyDescent="0.25">
      <c r="A456" s="166" t="s">
        <v>683</v>
      </c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  <c r="T456" s="166"/>
      <c r="U456" s="166"/>
      <c r="V456" s="166"/>
    </row>
    <row r="457" spans="1:22" x14ac:dyDescent="0.25">
      <c r="A457" s="166" t="s">
        <v>684</v>
      </c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  <c r="T457" s="166"/>
      <c r="U457" s="166"/>
      <c r="V457" s="166"/>
    </row>
    <row r="458" spans="1:22" x14ac:dyDescent="0.25">
      <c r="A458" s="111" t="s">
        <v>685</v>
      </c>
    </row>
    <row r="459" spans="1:22" ht="54" customHeight="1" x14ac:dyDescent="0.25">
      <c r="A459" s="167" t="s">
        <v>686</v>
      </c>
      <c r="B459" s="167"/>
      <c r="C459" s="167"/>
      <c r="D459" s="167"/>
      <c r="E459" s="167"/>
      <c r="F459" s="167"/>
      <c r="G459" s="167"/>
      <c r="H459" s="167"/>
      <c r="I459" s="167"/>
      <c r="J459" s="167"/>
      <c r="K459" s="167"/>
      <c r="L459" s="167"/>
      <c r="M459" s="167"/>
      <c r="N459" s="167"/>
      <c r="O459" s="167"/>
      <c r="P459" s="167"/>
      <c r="Q459" s="167"/>
      <c r="R459" s="167"/>
      <c r="S459" s="167"/>
      <c r="T459" s="167"/>
      <c r="U459" s="167"/>
      <c r="V459" s="167"/>
    </row>
  </sheetData>
  <mergeCells count="37">
    <mergeCell ref="A456:V456"/>
    <mergeCell ref="A457:V457"/>
    <mergeCell ref="A459:V459"/>
    <mergeCell ref="O370:P370"/>
    <mergeCell ref="Q370:R370"/>
    <mergeCell ref="S370:T370"/>
    <mergeCell ref="U370:V370"/>
    <mergeCell ref="A373:B373"/>
    <mergeCell ref="A455:V455"/>
    <mergeCell ref="A166:V166"/>
    <mergeCell ref="A318:V318"/>
    <mergeCell ref="A368:V369"/>
    <mergeCell ref="A370:A371"/>
    <mergeCell ref="B370:B371"/>
    <mergeCell ref="C370:C371"/>
    <mergeCell ref="G370:H370"/>
    <mergeCell ref="I370:J370"/>
    <mergeCell ref="K370:L370"/>
    <mergeCell ref="M370:N370"/>
    <mergeCell ref="A22:V22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S19:T19"/>
    <mergeCell ref="U19:V19"/>
    <mergeCell ref="A18:V18"/>
    <mergeCell ref="A6:V7"/>
    <mergeCell ref="A9:B9"/>
    <mergeCell ref="A12:B12"/>
    <mergeCell ref="A14:B14"/>
    <mergeCell ref="A15:B15"/>
  </mergeCells>
  <printOptions horizontalCentered="1"/>
  <pageMargins left="0" right="0" top="0" bottom="0" header="0" footer="0"/>
  <pageSetup paperSize="8" scale="49" fitToHeight="0" orientation="landscape" r:id="rId1"/>
  <rowBreaks count="3" manualBreakCount="3">
    <brk id="139" max="21" man="1"/>
    <brk id="252" max="21" man="1"/>
    <brk id="369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Горбоконь Ольга Викторовна</cp:lastModifiedBy>
  <cp:lastPrinted>2017-03-30T13:18:27Z</cp:lastPrinted>
  <dcterms:created xsi:type="dcterms:W3CDTF">2017-03-28T11:54:45Z</dcterms:created>
  <dcterms:modified xsi:type="dcterms:W3CDTF">2021-03-29T15:40:55Z</dcterms:modified>
</cp:coreProperties>
</file>