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0квФ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'10квФ'!$A$24:$T$195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'10квФ'!$A$48:$T$195</definedName>
    <definedName name="Z_02F617A7_AC90_4FC1_8EBD_0119B58FDA4E_.wvu.FilterData" localSheetId="0" hidden="1">'10квФ'!$A$24:$X$195</definedName>
    <definedName name="Z_03EB9DF4_AC98_4BC6_9F99_BC4E566A59EB_.wvu.FilterData" localSheetId="0" hidden="1">'10квФ'!$A$48:$T$195</definedName>
    <definedName name="Z_072137E3_9A31_40C6_B2F8_9E0682CF001C_.wvu.FilterData" localSheetId="0" hidden="1">'10квФ'!$A$48:$T$195</definedName>
    <definedName name="Z_087625E1_6442_4CFE_9ADB_7A5E7D20F421_.wvu.FilterData" localSheetId="0" hidden="1">'10квФ'!$A$21:$T$205</definedName>
    <definedName name="Z_099F8D69_7585_4416_A0D9_3B92F624255C_.wvu.FilterData" localSheetId="0" hidden="1">'10квФ'!$A$48:$T$195</definedName>
    <definedName name="Z_14D794F6_4F7F_4AF1_9EE2_74A5805884BE_.wvu.FilterData" localSheetId="0" hidden="1">'10квФ'!$A$24:$T$195</definedName>
    <definedName name="Z_1AC8BE7E_0DED_439F_B13B_11567D3511F1_.wvu.FilterData" localSheetId="0" hidden="1">'10квФ'!$A$24:$T$195</definedName>
    <definedName name="Z_1D4769C9_22D3_41D7_BB10_557E5B558A42_.wvu.FilterData" localSheetId="0" hidden="1">'10квФ'!$A$48:$T$201</definedName>
    <definedName name="Z_1E9E47DB_E471_43B9_861B_FD185A540B58_.wvu.FilterData" localSheetId="0" hidden="1">'10квФ'!$A$24:$T$195</definedName>
    <definedName name="Z_2411F0DF_B06E_4B96_B6E2_07231CDB021F_.wvu.FilterData" localSheetId="0" hidden="1">'10квФ'!$A$24:$T$195</definedName>
    <definedName name="Z_247B49AF_46A0_4107_B849_879CB7CACC3B_.wvu.FilterData" localSheetId="0" hidden="1">'10квФ'!$A$24:$T$195</definedName>
    <definedName name="Z_26DAEAC3_92A5_4121_942A_41E1C66C8C7F_.wvu.FilterData" localSheetId="0" hidden="1">'10квФ'!$A$48:$T$201</definedName>
    <definedName name="Z_28C854DD_575D_436D_BB89_4EBFD66A31F2_.wvu.FilterData" localSheetId="0" hidden="1">'10квФ'!$A$24:$T$195</definedName>
    <definedName name="Z_28DD50A5_FF68_433B_8BB2_B3B3CEA0C4F3_.wvu.FilterData" localSheetId="0" hidden="1">'10квФ'!$A$48:$T$201</definedName>
    <definedName name="Z_2AD7D8A5_D91B_4BFF_A9D2_3942C99EEDAD_.wvu.FilterData" localSheetId="0" hidden="1">'10квФ'!$A$48:$T$201</definedName>
    <definedName name="Z_2B705702_B67B_491C_8E54_4D0D6F3E9453_.wvu.FilterData" localSheetId="0" hidden="1">'10квФ'!$A$48:$T$199</definedName>
    <definedName name="Z_2B944529_4431_4AE3_A585_21D645644E2B_.wvu.FilterData" localSheetId="0" hidden="1">'10квФ'!$A$24:$T$195</definedName>
    <definedName name="Z_2B944529_4431_4AE3_A585_21D645644E2B_.wvu.PrintArea" localSheetId="0" hidden="1">'10квФ'!$A$1:$T$203</definedName>
    <definedName name="Z_2BF31BFA_465C_4F9A_9D42_0A095C5E416C_.wvu.FilterData" localSheetId="0" hidden="1">'10квФ'!$A$48:$T$195</definedName>
    <definedName name="Z_2CFCE4CA_55B5_4637_B259_AE94B627BC55_.wvu.FilterData" localSheetId="0" hidden="1">'10квФ'!$A$48:$T$201</definedName>
    <definedName name="Z_2D0AFCAA_9364_47AA_B985_49881280DD67_.wvu.FilterData" localSheetId="0" hidden="1">'10квФ'!$A$48:$T$201</definedName>
    <definedName name="Z_2DB1AFA1_9EED_47A4_81DD_AA83ACAA5BC0_.wvu.FilterData" localSheetId="0" hidden="1">'10квФ'!$A$24:$T$195</definedName>
    <definedName name="Z_2DB1AFA1_9EED_47A4_81DD_AA83ACAA5BC0_.wvu.PrintArea" localSheetId="0" hidden="1">'10квФ'!$A$1:$T$203</definedName>
    <definedName name="Z_335B1A39_E67B_4103_AB1A_6E342BFD7E7E_.wvu.FilterData" localSheetId="0" hidden="1">'10квФ'!$A$24:$T$195</definedName>
    <definedName name="Z_35E5254D_33D2_4F9E_A1A3_D8A4A840691E_.wvu.FilterData" localSheetId="0" hidden="1">'10квФ'!$A$48:$T$199</definedName>
    <definedName name="Z_37FDCE4A_6CA4_4AB4_B747_B6F8179F01AF_.wvu.FilterData" localSheetId="0" hidden="1">'10квФ'!$A$48:$T$201</definedName>
    <definedName name="Z_3B21D198_1A45_49A7_A89A_F5CB90E4F1F5_.wvu.FilterData" localSheetId="0" hidden="1">'10квФ'!$A$24:$T$195</definedName>
    <definedName name="Z_3DA5BA36_6938_471F_B773_58C819FFA9C8_.wvu.FilterData" localSheetId="0" hidden="1">'10квФ'!$A$48:$T$195</definedName>
    <definedName name="Z_3E704B2B_2057_4AAE_87C3_E767D1ECBD4F_.wvu.FilterData" localSheetId="0" hidden="1">'10квФ'!$A$24:$T$195</definedName>
    <definedName name="Z_40AF2882_EE60_4760_BBBA_B54B2DAF72F9_.wvu.FilterData" localSheetId="0" hidden="1">'10квФ'!$A$48:$T$199</definedName>
    <definedName name="Z_41B76FCA_8ADA_4407_878E_56A7264D83C4_.wvu.FilterData" localSheetId="0" hidden="1">'10квФ'!$A$48:$T$201</definedName>
    <definedName name="Z_41C0B97A_7C2A_448D_8128_336FADFB8128_.wvu.FilterData" localSheetId="0" hidden="1">'10квФ'!$A$48:$T$201</definedName>
    <definedName name="Z_434B79F9_CE67_44DF_BBA0_0AA985688936_.wvu.FilterData" localSheetId="0" hidden="1">'10квФ'!$A$24:$T$195</definedName>
    <definedName name="Z_434B79F9_CE67_44DF_BBA0_0AA985688936_.wvu.PrintArea" localSheetId="0" hidden="1">'10квФ'!$A$1:$T$203</definedName>
    <definedName name="Z_4540E8E9_6871_4C85_9E6A_95C4A28A8744_.wvu.FilterData" localSheetId="0" hidden="1">'10квФ'!$A$21:$T$195</definedName>
    <definedName name="Z_456B260A_4433_4764_B08B_5A07673D1E6C_.wvu.FilterData" localSheetId="0" hidden="1">'10квФ'!$A$48:$T$195</definedName>
    <definedName name="Z_47DD029F_F51C_4CE5_86C3_DA74699192FA_.wvu.FilterData" localSheetId="0" hidden="1">'10квФ'!$A$24:$T$195</definedName>
    <definedName name="Z_48A60FB0_9A73_41A3_99DB_17520660C91A_.wvu.FilterData" localSheetId="0" hidden="1">'10квФ'!$A$24:$T$195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'10квФ'!$A$48:$T$201</definedName>
    <definedName name="Z_55AAC02E_354B_458A_B57A_9A758D9C24F6_.wvu.FilterData" localSheetId="0" hidden="1">'10квФ'!$A$48:$T$195</definedName>
    <definedName name="Z_58612208_4A7E_4665_80FF_BCE33818B79B_.wvu.FilterData" localSheetId="0" hidden="1">'10квФ'!$A$48:$T$201</definedName>
    <definedName name="Z_5939E2BE_D513_447E_886D_794B8773EF22_.wvu.FilterData" localSheetId="0" hidden="1">'10квФ'!$A$48:$T$195</definedName>
    <definedName name="Z_5B2849A4_10D6_4C56_82E3_213F2F39DEE0_.wvu.FilterData" localSheetId="0" hidden="1">'10квФ'!$A$48:$T$201</definedName>
    <definedName name="Z_5D48D966_D569_49BE_B8D5_CFFF304C931B_.wvu.FilterData" localSheetId="0" hidden="1">'10квФ'!$A$48:$T$201</definedName>
    <definedName name="Z_5D68B30A_F5AE_47A2_98B4_A896BFA1BCD4_.wvu.FilterData" localSheetId="0" hidden="1">'10квФ'!$A$48:$T$201</definedName>
    <definedName name="Z_5EADC1CF_ED63_4C90_B528_B134FE0A2319_.wvu.FilterData" localSheetId="0" hidden="1">'10квФ'!$A$48:$T$201</definedName>
    <definedName name="Z_5F2A370E_836A_4992_942B_22CE95057883_.wvu.FilterData" localSheetId="0" hidden="1">'10квФ'!$A$48:$T$195</definedName>
    <definedName name="Z_5F39CD15_C553_4CF0_940C_0295EF87970E_.wvu.FilterData" localSheetId="0" hidden="1">'10квФ'!$A$48:$T$201</definedName>
    <definedName name="Z_61510D42_B063_4ADF_A949_818D1528B5E0_.wvu.FilterData" localSheetId="0" hidden="1">'10квФ'!$A$48:$T$201</definedName>
    <definedName name="Z_638697C3_FF78_4B65_B9E8_EA2C7C52D3B4_.wvu.FilterData" localSheetId="0" hidden="1">'10квФ'!$A$24:$T$195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'10квФ'!$A$48:$T$201</definedName>
    <definedName name="Z_68608AB4_99AC_4E4C_A27D_0DD29BE6EC94_.wvu.FilterData" localSheetId="0" hidden="1">'10квФ'!$A$48:$T$201</definedName>
    <definedName name="Z_68608AB4_99AC_4E4C_A27D_0DD29BE6EC94_.wvu.PrintArea" localSheetId="0" hidden="1">'10квФ'!$A$1:$T$201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'10квФ'!$A$24:$X$195</definedName>
    <definedName name="Z_6C2EF594_2AAE_49CD_B2EE_04868D58222D_.wvu.FilterData" localSheetId="0" hidden="1">'10квФ'!$A$24:$T$195</definedName>
    <definedName name="Z_702FE522_82F0_49A6_943F_84353B6A3E15_.wvu.FilterData" localSheetId="0" hidden="1">'10квФ'!$A$48:$T$195</definedName>
    <definedName name="Z_74CDDA0B_6EA5_45C3_8536_928670DB09CC_.wvu.FilterData" localSheetId="0" hidden="1">'10квФ'!$A$48:$T$201</definedName>
    <definedName name="Z_74CE0FEA_305F_4C35_BF60_A17DA60785C5_.wvu.FilterData" localSheetId="0" hidden="1">'10квФ'!$A$24:$T$195</definedName>
    <definedName name="Z_74CE0FEA_305F_4C35_BF60_A17DA60785C5_.wvu.PrintArea" localSheetId="0" hidden="1">'10квФ'!$A$1:$T$203</definedName>
    <definedName name="Z_766CD927_FE78_456E_A583_90276AFECC53_.wvu.FilterData" localSheetId="0" hidden="1">'10квФ'!$A$24:$T$195</definedName>
    <definedName name="Z_780ADA64_387F_4F1E_ACF3_1D1791DBD82F_.wvu.FilterData" localSheetId="0" hidden="1">'10квФ'!$A$24:$T$195</definedName>
    <definedName name="Z_7A5C0ADA_811C_434A_9B3E_CBAB5F597987_.wvu.FilterData" localSheetId="0" hidden="1">'10квФ'!$A$21:$T$205</definedName>
    <definedName name="Z_7A600714_71D6_47BA_A813_775E7C7D2FBC_.wvu.FilterData" localSheetId="0" hidden="1">'10квФ'!$A$48:$T$195</definedName>
    <definedName name="Z_7AF98FE0_D761_4DCC_843E_01D5FF3D89E1_.wvu.FilterData" localSheetId="0" hidden="1">'10квФ'!$A$48:$T$195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'10квФ'!$A$24:$T$195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'10квФ'!$A$48:$T$201</definedName>
    <definedName name="Z_802102DC_FBE0_4A84_A4E5_B623C4572B73_.wvu.Cols" localSheetId="0" hidden="1">'10квФ'!$I:$P</definedName>
    <definedName name="Z_802102DC_FBE0_4A84_A4E5_B623C4572B73_.wvu.FilterData" localSheetId="0" hidden="1">'10квФ'!$A$24:$T$195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'10квФ'!$A$48:$T$206</definedName>
    <definedName name="Z_82FE6FC8_CA67_4A4B_AF05_E7C978721CCD_.wvu.FilterData" localSheetId="0" hidden="1">'10квФ'!$A$48:$T$195</definedName>
    <definedName name="Z_84321A1D_5D30_4E68_AC39_2B3966EB8B19_.wvu.FilterData" localSheetId="0" hidden="1">'10квФ'!$A$48:$T$201</definedName>
    <definedName name="Z_8562E1EA_A7A6_4ECB_965F_7FEF3C69B7FB_.wvu.FilterData" localSheetId="0" hidden="1">'10квФ'!$A$48:$T$201</definedName>
    <definedName name="Z_8609CDA3_AB64_4E40_9F81_97675513AB4D_.wvu.FilterData" localSheetId="0" hidden="1">'10квФ'!$A$48:$T$201</definedName>
    <definedName name="Z_86ABB103_B007_4CE7_BE9F_F4EED57FA42A_.wvu.FilterData" localSheetId="0" hidden="1">'10квФ'!$A$24:$T$195</definedName>
    <definedName name="Z_86ABB103_B007_4CE7_BE9F_F4EED57FA42A_.wvu.PrintArea" localSheetId="0" hidden="1">'10квФ'!$A$1:$T$203</definedName>
    <definedName name="Z_880704C7_F409_41C4_8E00_6A41EAC6D809_.wvu.FilterData" localSheetId="0" hidden="1">'10квФ'!$A$48:$T$195</definedName>
    <definedName name="Z_89AA2589_40EB_4397_AF22_58DDA26E25C4_.wvu.FilterData" localSheetId="0" hidden="1">'10квФ'!$A$24:$T$195</definedName>
    <definedName name="Z_8C96D9DD_5E01_4B30_95B0_086CFC2C6C55_.wvu.FilterData" localSheetId="0" hidden="1">'10квФ'!$A$48:$T$201</definedName>
    <definedName name="Z_8CF66D4F_C382_40A9_9E2A_969FC78174FB_.wvu.FilterData" localSheetId="0" hidden="1">'10квФ'!$A$48:$T$201</definedName>
    <definedName name="Z_8F1D26EC_2A17_448C_B03E_3E3FACB015C6_.wvu.FilterData" localSheetId="0" hidden="1">'10квФ'!$A$24:$T$195</definedName>
    <definedName name="Z_8F1D26EC_2A17_448C_B03E_3E3FACB015C6_.wvu.PrintArea" localSheetId="0" hidden="1">'10квФ'!$A$1:$T$203</definedName>
    <definedName name="Z_8F60B858_F6CB_493A_8F80_44A2D25571BD_.wvu.FilterData" localSheetId="0" hidden="1">'10квФ'!$A$21:$T$205</definedName>
    <definedName name="Z_90F446D3_8F17_4085_80BE_278C9FB5921D_.wvu.FilterData" localSheetId="0" hidden="1">'10квФ'!$A$48:$T$201</definedName>
    <definedName name="Z_91286600_34AB_40CD_9DFB_63954696C4F7_.wvu.FilterData" localSheetId="0" hidden="1">'10квФ'!$A$24:$T$195</definedName>
    <definedName name="Z_91494F75_FA16_4211_B67C_8409302B5530_.wvu.FilterData" localSheetId="0" hidden="1">'10квФ'!$A$24:$T$195</definedName>
    <definedName name="Z_91515713_F106_4382_8189_86D702C61567_.wvu.Cols" localSheetId="0" hidden="1">'10квФ'!#REF!</definedName>
    <definedName name="Z_91515713_F106_4382_8189_86D702C61567_.wvu.FilterData" localSheetId="0" hidden="1">'10квФ'!$A$48:$T$201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'10квФ'!$A$48:$T$199</definedName>
    <definedName name="Z_91B3C248_D769_4FF3_ADD2_66FB1E146DB1_.wvu.FilterData" localSheetId="0" hidden="1">'10квФ'!$A$48:$T$201</definedName>
    <definedName name="Z_91C6F324_F361_4A8F_B9C3_6FF2051955FB_.wvu.FilterData" localSheetId="0" hidden="1">'10квФ'!$A$48:$T$201</definedName>
    <definedName name="Z_92A9B708_7856_444B_B4D2_F25F43E6C0C3_.wvu.FilterData" localSheetId="0" hidden="1">'10квФ'!$A$48:$T$195</definedName>
    <definedName name="Z_96D66BBF_87D4_466D_B500_423361C5C709_.wvu.FilterData" localSheetId="0" hidden="1">'10квФ'!$A$48:$T$195</definedName>
    <definedName name="Z_97A96CCC_FE99_437D_B8D6_12A96FD7E5E0_.wvu.FilterData" localSheetId="0" hidden="1">'10квФ'!$A$24:$T$195</definedName>
    <definedName name="Z_992A4BBD_9184_4F17_9E7C_14886515C900_.wvu.FilterData" localSheetId="0" hidden="1">'10квФ'!$A$48:$T$201</definedName>
    <definedName name="Z_9EB4C06B_C4E3_4FC8_B82B_63B953E6624A_.wvu.FilterData" localSheetId="0" hidden="1">'10квФ'!$A$48:$T$195</definedName>
    <definedName name="Z_9F5406DC_89AB_4D73_8A15_7589A4B6E17E_.wvu.FilterData" localSheetId="0" hidden="1">'10квФ'!$A$48:$T$201</definedName>
    <definedName name="Z_A0CC8554_66A6_49FF_911C_B8E862557F96_.wvu.FilterData" localSheetId="0" hidden="1">'10квФ'!$A$24:$T$195</definedName>
    <definedName name="Z_A132F0A7_D9B6_4BF3_83AB_B244BEA6BB51_.wvu.FilterData" localSheetId="0" hidden="1">'10квФ'!$A$48:$T$201</definedName>
    <definedName name="Z_A15C0F21_5131_41E0_AFE4_42812F6B0841_.wvu.FilterData" localSheetId="0" hidden="1">'10квФ'!$A$48:$T$195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'10квФ'!$A$24:$T$195</definedName>
    <definedName name="Z_A26238BE_7791_46AE_8DC7_FDB913DC2957_.wvu.PrintArea" localSheetId="0" hidden="1">'10квФ'!$A$1:$T$203</definedName>
    <definedName name="Z_A36DA4C0_9581_4E59_95FC_3E8FC0901F8C_.wvu.FilterData" localSheetId="0" hidden="1">'10квФ'!$A$48:$T$195</definedName>
    <definedName name="Z_A6016254_B165_4134_8764_5CABD680509E_.wvu.FilterData" localSheetId="0" hidden="1">'10квФ'!$A$24:$T$195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'10квФ'!$A$48:$T$201</definedName>
    <definedName name="Z_A9216DE1_6650_4651_9830_13DDA1C2CD91_.wvu.FilterData" localSheetId="0" hidden="1">'10квФ'!$A$48:$T$195</definedName>
    <definedName name="Z_AB8D6E5A_B563_4E6A_A417_E8622BA78E0B_.wvu.FilterData" localSheetId="0" hidden="1">'10квФ'!$A$48:$T$199</definedName>
    <definedName name="Z_AFBDF438_B40A_4684_94F8_56FA1356ADC3_.wvu.FilterData" localSheetId="0" hidden="1">'10квФ'!$A$48:$T$195</definedName>
    <definedName name="Z_B055BBF1_1392_4F34_8C3F_70B08B3A67E7_.wvu.FilterData" localSheetId="0" hidden="1">'10квФ'!$A$24:$T$195</definedName>
    <definedName name="Z_B5BE75AE_9D7A_4463_90B4_A4B1B19172CB_.wvu.FilterData" localSheetId="0" hidden="1">'10квФ'!$A$48:$T$201</definedName>
    <definedName name="Z_B7343056_A75A_4C54_8731_E17F57DE7967_.wvu.FilterData" localSheetId="0" hidden="1">'10квФ'!$A$48:$T$195</definedName>
    <definedName name="Z_B74C834F_88DE_4FBD_9E60_56D6F61CCB0C_.wvu.FilterData" localSheetId="0" hidden="1">'10квФ'!$A$48:$T$201</definedName>
    <definedName name="Z_B81CE5DD_59C7_4219_9F64_9F23059D6732_.wvu.FilterData" localSheetId="0" hidden="1">'10квФ'!$A$24:$T$195</definedName>
    <definedName name="Z_B81CE5DD_59C7_4219_9F64_9F23059D6732_.wvu.PrintArea" localSheetId="0" hidden="1">'10квФ'!$A$1:$T$203</definedName>
    <definedName name="Z_B84EC98E_84AB_4AF0_98C3_5A65C514C6C5_.wvu.FilterData" localSheetId="0" hidden="1">'10квФ'!$A$48:$T$201</definedName>
    <definedName name="Z_B8C11432_7879_4F6B_96D4_6AB50672E558_.wvu.FilterData" localSheetId="0" hidden="1">'10квФ'!$A$48:$T$199</definedName>
    <definedName name="Z_BBF0EF1B_DBD8_4492_9CF8_F958D341F225_.wvu.FilterData" localSheetId="0" hidden="1">'10квФ'!$A$48:$T$201</definedName>
    <definedName name="Z_BE151334_7720_47A8_B744_1F1F36FD5527_.wvu.FilterData" localSheetId="0" hidden="1">'10квФ'!$A$48:$T$201</definedName>
    <definedName name="Z_BFFE2A37_2C1B_436E_B89F_7510F15CEFB6_.wvu.FilterData" localSheetId="0" hidden="1">'10квФ'!$A$48:$T$195</definedName>
    <definedName name="Z_C4035866_E753_4E74_BD98_B610EDCCE194_.wvu.FilterData" localSheetId="0" hidden="1">'10квФ'!$A$24:$T$195</definedName>
    <definedName name="Z_C4035866_E753_4E74_BD98_B610EDCCE194_.wvu.PrintArea" localSheetId="0" hidden="1">'10квФ'!$A$1:$T$203</definedName>
    <definedName name="Z_C4127FE5_12E8_464C_B290_602AD096A853_.wvu.FilterData" localSheetId="0" hidden="1">'10квФ'!$A$48:$T$195</definedName>
    <definedName name="Z_C5EFF124_8741_4FB2_8DFD_FFFD2E175AA6_.wvu.Cols" localSheetId="0" hidden="1">'10квФ'!$F:$F</definedName>
    <definedName name="Z_C5EFF124_8741_4FB2_8DFD_FFFD2E175AA6_.wvu.FilterData" localSheetId="0" hidden="1">'10квФ'!$A$48:$T$195</definedName>
    <definedName name="Z_C676504B_35FD_4DBE_B657_AE4202CDC300_.wvu.Cols" localSheetId="0" hidden="1">'10квФ'!$M:$P</definedName>
    <definedName name="Z_C676504B_35FD_4DBE_B657_AE4202CDC300_.wvu.FilterData" localSheetId="0" hidden="1">'10квФ'!$A$48:$T$195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'10квФ'!$A$48:$T$201</definedName>
    <definedName name="Z_C784D978_84A4_4849_AEF3_4B731E7B807D_.wvu.FilterData" localSheetId="0" hidden="1">'10квФ'!$A$48:$T$201</definedName>
    <definedName name="Z_C8008826_10AC_4917_AE8D_1FAF506D7F03_.wvu.FilterData" localSheetId="0" hidden="1">'10квФ'!$A$48:$T$201</definedName>
    <definedName name="Z_C8FA6197_CC21_417A_B799_F08136F5C70B_.wvu.FilterData" localSheetId="0" hidden="1">'10квФ'!$A$24:$T$195</definedName>
    <definedName name="Z_CA769590_FE17_45EE_B2BE_AFEDEEB57907_.wvu.FilterData" localSheetId="0" hidden="1">'10квФ'!$A$48:$T$195</definedName>
    <definedName name="Z_CB37D951_96F5_4AE8_99D2_D7A8085BE3F7_.wvu.FilterData" localSheetId="0" hidden="1">'10квФ'!$A$48:$T$201</definedName>
    <definedName name="Z_CBCE1805_078A_40E0_B01A_2A86DFDA611F_.wvu.FilterData" localSheetId="0" hidden="1">'10квФ'!$A$48:$T$199</definedName>
    <definedName name="Z_CC123666_CB75_43B7_BE8D_6AA4F2C525E2_.wvu.FilterData" localSheetId="0" hidden="1">'10квФ'!$A$48:$T$195</definedName>
    <definedName name="Z_CD2BBFCB_F678_40DB_8294_B16D7E70A3F2_.wvu.FilterData" localSheetId="0" hidden="1">'10квФ'!$A$48:$T$195</definedName>
    <definedName name="Z_D2510616_5538_4496_B8B3_EFACE99A621B_.wvu.FilterData" localSheetId="0" hidden="1">'10квФ'!$A$48:$T$201</definedName>
    <definedName name="Z_D35C68D5_4AB4_4876_B7AC_DB5808787904_.wvu.FilterData" localSheetId="0" hidden="1">'10квФ'!$A$48:$T$201</definedName>
    <definedName name="Z_D3DBB31F_2638_4B8E_8CBC_AE53EAEE53E8_.wvu.FilterData" localSheetId="0" hidden="1">'10квФ'!$A$48:$T$201</definedName>
    <definedName name="Z_DA122019_8AEE_403B_8CA9_CE2DE64BEB84_.wvu.FilterData" localSheetId="0" hidden="1">'10квФ'!$A$48:$T$195</definedName>
    <definedName name="Z_DDBF35F0_7C68_4913_9639_7E016F52C9C6_.wvu.FilterData" localSheetId="0" hidden="1">'10квФ'!$A$24:$T$195</definedName>
    <definedName name="Z_DDBFD93F_B53F_49B8_9E4F_E6E743173263_.wvu.FilterData" localSheetId="0" hidden="1">'10квФ'!$A$24:$T$195</definedName>
    <definedName name="Z_DE9A4A19_2B5F_40D3_AC7B_9CBC28641CAC_.wvu.FilterData" localSheetId="0" hidden="1">'10квФ'!$A$48:$T$201</definedName>
    <definedName name="Z_E044C467_E737_4DD1_A683_090AEE546589_.wvu.FilterData" localSheetId="0" hidden="1">'10квФ'!$A$48:$T$201</definedName>
    <definedName name="Z_E0F715AC_EC95_4989_9B43_95240978CE30_.wvu.FilterData" localSheetId="0" hidden="1">'10квФ'!$A$48:$T$195</definedName>
    <definedName name="Z_E222F804_7F63_4CAB_BA7F_EB015BC276B9_.wvu.FilterData" localSheetId="0" hidden="1">'10квФ'!$A$48:$T$206</definedName>
    <definedName name="Z_E26A94BD_FBAC_41ED_8339_7D59AFA7B3CD_.wvu.FilterData" localSheetId="0" hidden="1">'10квФ'!$A$48:$T$195</definedName>
    <definedName name="Z_E2760D9D_711F_48FF_88BA_568697ED1953_.wvu.FilterData" localSheetId="0" hidden="1">'10квФ'!$A$48:$T$199</definedName>
    <definedName name="Z_E325E2CA_7281_4949_B750_13CA2C2C7D18_.wvu.FilterData" localSheetId="0" hidden="1">'10квФ'!$A$24:$T$195</definedName>
    <definedName name="Z_E35C38A5_5727_4360_B062_90A9188B0F56_.wvu.FilterData" localSheetId="0" hidden="1">'10квФ'!$A$48:$T$201</definedName>
    <definedName name="Z_E6561C9A_632C_41BB_8A75_C9A4FA81ADE6_.wvu.FilterData" localSheetId="0" hidden="1">'10квФ'!$A$24:$T$195</definedName>
    <definedName name="Z_E67E8D2C_C698_4923_AE59_CA6766696DF8_.wvu.FilterData" localSheetId="0" hidden="1">'10квФ'!$A$48:$T$195</definedName>
    <definedName name="Z_E8AB7D24_B488_4D37_9F3E_5A93A8365930_.wvu.FilterData" localSheetId="0" hidden="1">'10квФ'!$A$24:$T$195</definedName>
    <definedName name="Z_E8F36E3D_6729_4114_942B_5226BE6574BA_.wvu.FilterData" localSheetId="0" hidden="1">'10квФ'!$A$48:$T$195</definedName>
    <definedName name="Z_E9C71993_3DA8_42BC_B3BF_66DEC161149F_.wvu.FilterData" localSheetId="0" hidden="1">'10квФ'!$A$48:$T$195</definedName>
    <definedName name="Z_EDE0ED8E_E34E_4BB0_ABEA_40847C828F8F_.wvu.FilterData" localSheetId="0" hidden="1">'10квФ'!$A$48:$T$201</definedName>
    <definedName name="Z_F1AA8E75_AC05_4FC1_B5E1_D271B0A93A4F_.wvu.FilterData" localSheetId="0" hidden="1">'10квФ'!$A$24:$T$195</definedName>
    <definedName name="Z_F29DD04C_48E6_48FE_90D7_16D4A05BCFB2_.wvu.FilterData" localSheetId="0" hidden="1">'10квФ'!$A$24:$T$195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'10квФ'!$A$48:$T$201</definedName>
    <definedName name="Z_F76F23A2_F414_4A2E_84E8_865337660174_.wvu.FilterData" localSheetId="0" hidden="1">'10квФ'!$A$48:$T$201</definedName>
    <definedName name="Z_F979D6CF_076C_43BF_8A89_212D37CD2E24_.wvu.FilterData" localSheetId="0" hidden="1">'10квФ'!$A$48:$T$201</definedName>
    <definedName name="Z_F98F2E63_0546_4C4F_8D46_045300C4EEF7_.wvu.FilterData" localSheetId="0" hidden="1">'10квФ'!$A$48:$T$201</definedName>
    <definedName name="Z_FB08CD6B_30AF_4D5D_BBA2_72A2A4786C23_.wvu.FilterData" localSheetId="0" hidden="1">'10квФ'!$A$48:$T$201</definedName>
    <definedName name="Z_FF0BECDC_6018_439F_BA8A_653BFFBC84E9_.wvu.FilterData" localSheetId="0" hidden="1">'10квФ'!$A$48:$T$195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'10квФ'!$A$1:$T$203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0" i="1" l="1"/>
  <c r="R190" i="1"/>
  <c r="Q189" i="1"/>
  <c r="Q188" i="1" s="1"/>
  <c r="Q166" i="1" s="1"/>
  <c r="Q41" i="1" s="1"/>
  <c r="O188" i="1"/>
  <c r="M188" i="1"/>
  <c r="M166" i="1" s="1"/>
  <c r="M41" i="1" s="1"/>
  <c r="L188" i="1"/>
  <c r="H189" i="1"/>
  <c r="F188" i="1"/>
  <c r="E188" i="1"/>
  <c r="E166" i="1" s="1"/>
  <c r="E41" i="1" s="1"/>
  <c r="P188" i="1"/>
  <c r="P166" i="1" s="1"/>
  <c r="P41" i="1" s="1"/>
  <c r="N188" i="1"/>
  <c r="N166" i="1" s="1"/>
  <c r="K188" i="1"/>
  <c r="K166" i="1" s="1"/>
  <c r="K41" i="1" s="1"/>
  <c r="J188" i="1"/>
  <c r="J166" i="1" s="1"/>
  <c r="H188" i="1"/>
  <c r="H166" i="1" s="1"/>
  <c r="H41" i="1" s="1"/>
  <c r="D188" i="1"/>
  <c r="D46" i="1" s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D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S127" i="1"/>
  <c r="R127" i="1"/>
  <c r="S126" i="1"/>
  <c r="H126" i="1"/>
  <c r="Q126" i="1" s="1"/>
  <c r="R126" i="1"/>
  <c r="H125" i="1"/>
  <c r="S125" i="1"/>
  <c r="Q125" i="1"/>
  <c r="Q124" i="1"/>
  <c r="H124" i="1"/>
  <c r="R124" i="1"/>
  <c r="H123" i="1"/>
  <c r="S123" i="1"/>
  <c r="Q123" i="1"/>
  <c r="Q122" i="1"/>
  <c r="H122" i="1"/>
  <c r="R122" i="1"/>
  <c r="H121" i="1"/>
  <c r="Q121" i="1"/>
  <c r="H120" i="1"/>
  <c r="Q120" i="1" s="1"/>
  <c r="O118" i="1"/>
  <c r="O32" i="1" s="1"/>
  <c r="K118" i="1"/>
  <c r="K32" i="1" s="1"/>
  <c r="H119" i="1"/>
  <c r="Q119" i="1"/>
  <c r="D118" i="1"/>
  <c r="D32" i="1" s="1"/>
  <c r="P118" i="1"/>
  <c r="N118" i="1"/>
  <c r="L118" i="1"/>
  <c r="J118" i="1"/>
  <c r="S117" i="1"/>
  <c r="R117" i="1"/>
  <c r="H116" i="1"/>
  <c r="Q116" i="1"/>
  <c r="H115" i="1"/>
  <c r="Q115" i="1" s="1"/>
  <c r="H114" i="1"/>
  <c r="Q114" i="1"/>
  <c r="H113" i="1"/>
  <c r="Q112" i="1"/>
  <c r="H112" i="1"/>
  <c r="R111" i="1"/>
  <c r="H111" i="1"/>
  <c r="H110" i="1"/>
  <c r="H109" i="1"/>
  <c r="S109" i="1"/>
  <c r="D106" i="1"/>
  <c r="D30" i="1" s="1"/>
  <c r="P106" i="1"/>
  <c r="P30" i="1" s="1"/>
  <c r="L106" i="1"/>
  <c r="L30" i="1" s="1"/>
  <c r="H108" i="1"/>
  <c r="Q108" i="1"/>
  <c r="H107" i="1"/>
  <c r="S107" i="1"/>
  <c r="N106" i="1"/>
  <c r="N30" i="1" s="1"/>
  <c r="F106" i="1"/>
  <c r="F30" i="1" s="1"/>
  <c r="S105" i="1"/>
  <c r="R105" i="1"/>
  <c r="S104" i="1"/>
  <c r="R104" i="1"/>
  <c r="Q103" i="1"/>
  <c r="P103" i="1"/>
  <c r="O103" i="1"/>
  <c r="O29" i="1" s="1"/>
  <c r="N103" i="1"/>
  <c r="M103" i="1"/>
  <c r="L103" i="1"/>
  <c r="K103" i="1"/>
  <c r="K29" i="1" s="1"/>
  <c r="J103" i="1"/>
  <c r="I103" i="1"/>
  <c r="H103" i="1"/>
  <c r="G103" i="1"/>
  <c r="S103" i="1" s="1"/>
  <c r="F103" i="1"/>
  <c r="E103" i="1"/>
  <c r="D103" i="1"/>
  <c r="S102" i="1"/>
  <c r="R102" i="1"/>
  <c r="S101" i="1"/>
  <c r="R101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H99" i="1"/>
  <c r="R99" i="1"/>
  <c r="Q98" i="1"/>
  <c r="H98" i="1"/>
  <c r="H97" i="1"/>
  <c r="H96" i="1"/>
  <c r="Q96" i="1"/>
  <c r="O93" i="1"/>
  <c r="K93" i="1"/>
  <c r="H94" i="1"/>
  <c r="S94" i="1"/>
  <c r="E93" i="1"/>
  <c r="M93" i="1"/>
  <c r="S92" i="1"/>
  <c r="R92" i="1"/>
  <c r="S91" i="1"/>
  <c r="H91" i="1"/>
  <c r="Q91" i="1"/>
  <c r="O88" i="1"/>
  <c r="O87" i="1" s="1"/>
  <c r="K88" i="1"/>
  <c r="K87" i="1" s="1"/>
  <c r="H89" i="1"/>
  <c r="E88" i="1"/>
  <c r="E87" i="1" s="1"/>
  <c r="D88" i="1"/>
  <c r="D87" i="1" s="1"/>
  <c r="M88" i="1"/>
  <c r="M87" i="1" s="1"/>
  <c r="I88" i="1"/>
  <c r="I87" i="1" s="1"/>
  <c r="S86" i="1"/>
  <c r="R86" i="1"/>
  <c r="H85" i="1"/>
  <c r="P83" i="1"/>
  <c r="P82" i="1" s="1"/>
  <c r="M83" i="1"/>
  <c r="M82" i="1" s="1"/>
  <c r="L83" i="1"/>
  <c r="L82" i="1" s="1"/>
  <c r="H84" i="1"/>
  <c r="D83" i="1"/>
  <c r="D82" i="1" s="1"/>
  <c r="O83" i="1"/>
  <c r="O82" i="1" s="1"/>
  <c r="K83" i="1"/>
  <c r="E83" i="1"/>
  <c r="E82" i="1" s="1"/>
  <c r="K82" i="1"/>
  <c r="M76" i="1"/>
  <c r="M74" i="1" s="1"/>
  <c r="I76" i="1"/>
  <c r="I74" i="1" s="1"/>
  <c r="E76" i="1"/>
  <c r="E74" i="1" s="1"/>
  <c r="H79" i="1"/>
  <c r="H78" i="1"/>
  <c r="S78" i="1"/>
  <c r="P76" i="1"/>
  <c r="P74" i="1" s="1"/>
  <c r="O76" i="1"/>
  <c r="O74" i="1" s="1"/>
  <c r="L76" i="1"/>
  <c r="L74" i="1" s="1"/>
  <c r="H77" i="1"/>
  <c r="K76" i="1"/>
  <c r="K74" i="1" s="1"/>
  <c r="S75" i="1"/>
  <c r="R75" i="1"/>
  <c r="S73" i="1"/>
  <c r="R73" i="1"/>
  <c r="S72" i="1"/>
  <c r="R72" i="1"/>
  <c r="S71" i="1"/>
  <c r="R71" i="1"/>
  <c r="Q70" i="1"/>
  <c r="P70" i="1"/>
  <c r="O70" i="1"/>
  <c r="N70" i="1"/>
  <c r="N64" i="1" s="1"/>
  <c r="M70" i="1"/>
  <c r="L70" i="1"/>
  <c r="K70" i="1"/>
  <c r="J70" i="1"/>
  <c r="R70" i="1" s="1"/>
  <c r="I70" i="1"/>
  <c r="H70" i="1"/>
  <c r="G70" i="1"/>
  <c r="S70" i="1" s="1"/>
  <c r="F70" i="1"/>
  <c r="E70" i="1"/>
  <c r="D70" i="1"/>
  <c r="R69" i="1"/>
  <c r="P68" i="1"/>
  <c r="M68" i="1"/>
  <c r="M65" i="1" s="1"/>
  <c r="M64" i="1" s="1"/>
  <c r="L68" i="1"/>
  <c r="H69" i="1"/>
  <c r="H68" i="1" s="1"/>
  <c r="H65" i="1" s="1"/>
  <c r="H64" i="1" s="1"/>
  <c r="I68" i="1"/>
  <c r="S68" i="1" s="1"/>
  <c r="S69" i="1"/>
  <c r="D68" i="1"/>
  <c r="D65" i="1" s="1"/>
  <c r="D64" i="1" s="1"/>
  <c r="O68" i="1"/>
  <c r="O65" i="1" s="1"/>
  <c r="O64" i="1" s="1"/>
  <c r="N68" i="1"/>
  <c r="N65" i="1" s="1"/>
  <c r="K68" i="1"/>
  <c r="J68" i="1"/>
  <c r="J65" i="1" s="1"/>
  <c r="J64" i="1" s="1"/>
  <c r="G68" i="1"/>
  <c r="E68" i="1"/>
  <c r="E65" i="1" s="1"/>
  <c r="E64" i="1" s="1"/>
  <c r="S67" i="1"/>
  <c r="R67" i="1"/>
  <c r="S66" i="1"/>
  <c r="R66" i="1"/>
  <c r="P65" i="1"/>
  <c r="P64" i="1" s="1"/>
  <c r="L65" i="1"/>
  <c r="L64" i="1" s="1"/>
  <c r="K65" i="1"/>
  <c r="K64" i="1" s="1"/>
  <c r="G65" i="1"/>
  <c r="S63" i="1"/>
  <c r="R63" i="1"/>
  <c r="S62" i="1"/>
  <c r="R62" i="1"/>
  <c r="Q61" i="1"/>
  <c r="P61" i="1"/>
  <c r="O61" i="1"/>
  <c r="N61" i="1"/>
  <c r="M61" i="1"/>
  <c r="L61" i="1"/>
  <c r="K61" i="1"/>
  <c r="J61" i="1"/>
  <c r="I61" i="1"/>
  <c r="S61" i="1" s="1"/>
  <c r="H61" i="1"/>
  <c r="G61" i="1"/>
  <c r="F61" i="1"/>
  <c r="E61" i="1"/>
  <c r="D61" i="1"/>
  <c r="H60" i="1"/>
  <c r="H59" i="1"/>
  <c r="H58" i="1"/>
  <c r="S58" i="1"/>
  <c r="H57" i="1"/>
  <c r="Q57" i="1" s="1"/>
  <c r="S56" i="1"/>
  <c r="H56" i="1"/>
  <c r="R56" i="1"/>
  <c r="F54" i="1"/>
  <c r="E54" i="1"/>
  <c r="M54" i="1"/>
  <c r="H53" i="1"/>
  <c r="Q53" i="1"/>
  <c r="H52" i="1"/>
  <c r="F51" i="1"/>
  <c r="M51" i="1"/>
  <c r="S47" i="1"/>
  <c r="R47" i="1"/>
  <c r="Q47" i="1"/>
  <c r="N46" i="1"/>
  <c r="K46" i="1"/>
  <c r="J46" i="1"/>
  <c r="H46" i="1"/>
  <c r="E46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S43" i="1" s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N41" i="1"/>
  <c r="J41" i="1"/>
  <c r="D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P32" i="1"/>
  <c r="N32" i="1"/>
  <c r="L32" i="1"/>
  <c r="J32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Q29" i="1"/>
  <c r="P29" i="1"/>
  <c r="N29" i="1"/>
  <c r="M29" i="1"/>
  <c r="L29" i="1"/>
  <c r="J29" i="1"/>
  <c r="I29" i="1"/>
  <c r="H29" i="1"/>
  <c r="F29" i="1"/>
  <c r="E29" i="1"/>
  <c r="D29" i="1"/>
  <c r="C24" i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B24" i="1"/>
  <c r="E81" i="1" l="1"/>
  <c r="E28" i="1" s="1"/>
  <c r="R97" i="1"/>
  <c r="S97" i="1"/>
  <c r="H106" i="1"/>
  <c r="H30" i="1" s="1"/>
  <c r="Q110" i="1"/>
  <c r="R115" i="1"/>
  <c r="S115" i="1"/>
  <c r="F166" i="1"/>
  <c r="F41" i="1" s="1"/>
  <c r="F46" i="1"/>
  <c r="O166" i="1"/>
  <c r="O41" i="1" s="1"/>
  <c r="O46" i="1"/>
  <c r="R120" i="1"/>
  <c r="S120" i="1"/>
  <c r="L166" i="1"/>
  <c r="L41" i="1" s="1"/>
  <c r="L46" i="1"/>
  <c r="M81" i="1"/>
  <c r="M28" i="1" s="1"/>
  <c r="R29" i="1"/>
  <c r="R42" i="1"/>
  <c r="R44" i="1"/>
  <c r="P46" i="1"/>
  <c r="O54" i="1"/>
  <c r="K54" i="1"/>
  <c r="I83" i="1"/>
  <c r="I82" i="1" s="1"/>
  <c r="L88" i="1"/>
  <c r="L87" i="1" s="1"/>
  <c r="P88" i="1"/>
  <c r="P87" i="1" s="1"/>
  <c r="P81" i="1" s="1"/>
  <c r="P28" i="1" s="1"/>
  <c r="D93" i="1"/>
  <c r="L93" i="1"/>
  <c r="P93" i="1"/>
  <c r="R95" i="1"/>
  <c r="Q111" i="1"/>
  <c r="S122" i="1"/>
  <c r="S124" i="1"/>
  <c r="Q97" i="1"/>
  <c r="G29" i="1"/>
  <c r="S29" i="1" s="1"/>
  <c r="R31" i="1"/>
  <c r="S44" i="1"/>
  <c r="M46" i="1"/>
  <c r="Q46" i="1"/>
  <c r="Q69" i="1"/>
  <c r="Q68" i="1" s="1"/>
  <c r="Q65" i="1" s="1"/>
  <c r="Q64" i="1" s="1"/>
  <c r="D76" i="1"/>
  <c r="D74" i="1" s="1"/>
  <c r="S77" i="1"/>
  <c r="S80" i="1"/>
  <c r="Q84" i="1"/>
  <c r="R84" i="1"/>
  <c r="S84" i="1" s="1"/>
  <c r="H90" i="1"/>
  <c r="H88" i="1" s="1"/>
  <c r="H87" i="1" s="1"/>
  <c r="I93" i="1"/>
  <c r="H95" i="1"/>
  <c r="H93" i="1" s="1"/>
  <c r="S100" i="1"/>
  <c r="J106" i="1"/>
  <c r="J30" i="1" s="1"/>
  <c r="Q109" i="1"/>
  <c r="S110" i="1"/>
  <c r="F118" i="1"/>
  <c r="F32" i="1" s="1"/>
  <c r="S121" i="1"/>
  <c r="E51" i="1"/>
  <c r="E50" i="1" s="1"/>
  <c r="R43" i="1"/>
  <c r="R45" i="1"/>
  <c r="M50" i="1"/>
  <c r="N54" i="1"/>
  <c r="N51" i="1" s="1"/>
  <c r="S59" i="1"/>
  <c r="R78" i="1"/>
  <c r="H80" i="1"/>
  <c r="Q80" i="1" s="1"/>
  <c r="R91" i="1"/>
  <c r="Q99" i="1"/>
  <c r="R103" i="1"/>
  <c r="Q107" i="1"/>
  <c r="R109" i="1"/>
  <c r="Q113" i="1"/>
  <c r="E118" i="1"/>
  <c r="E32" i="1" s="1"/>
  <c r="H118" i="1"/>
  <c r="H32" i="1" s="1"/>
  <c r="E27" i="1"/>
  <c r="M27" i="1"/>
  <c r="G64" i="1"/>
  <c r="R77" i="1"/>
  <c r="S42" i="1"/>
  <c r="Q52" i="1"/>
  <c r="K51" i="1"/>
  <c r="K50" i="1" s="1"/>
  <c r="O51" i="1"/>
  <c r="O50" i="1" s="1"/>
  <c r="Q59" i="1"/>
  <c r="R68" i="1"/>
  <c r="S31" i="1"/>
  <c r="S45" i="1"/>
  <c r="S57" i="1"/>
  <c r="R57" i="1"/>
  <c r="R52" i="1"/>
  <c r="S52" i="1" s="1"/>
  <c r="H55" i="1"/>
  <c r="J54" i="1"/>
  <c r="S60" i="1"/>
  <c r="R60" i="1"/>
  <c r="I54" i="1"/>
  <c r="Q56" i="1"/>
  <c r="R58" i="1"/>
  <c r="F68" i="1"/>
  <c r="F65" i="1" s="1"/>
  <c r="F64" i="1" s="1"/>
  <c r="J76" i="1"/>
  <c r="J74" i="1" s="1"/>
  <c r="N76" i="1"/>
  <c r="N74" i="1" s="1"/>
  <c r="Q78" i="1"/>
  <c r="Q79" i="1"/>
  <c r="K81" i="1"/>
  <c r="K28" i="1" s="1"/>
  <c r="D81" i="1"/>
  <c r="D28" i="1" s="1"/>
  <c r="H83" i="1"/>
  <c r="H82" i="1" s="1"/>
  <c r="L81" i="1"/>
  <c r="L28" i="1" s="1"/>
  <c r="Q90" i="1"/>
  <c r="Q95" i="1"/>
  <c r="L54" i="1"/>
  <c r="L51" i="1" s="1"/>
  <c r="L50" i="1" s="1"/>
  <c r="P54" i="1"/>
  <c r="P51" i="1" s="1"/>
  <c r="P50" i="1" s="1"/>
  <c r="Q58" i="1"/>
  <c r="R61" i="1"/>
  <c r="I65" i="1"/>
  <c r="I64" i="1" s="1"/>
  <c r="Q77" i="1"/>
  <c r="F76" i="1"/>
  <c r="F74" i="1" s="1"/>
  <c r="O81" i="1"/>
  <c r="O28" i="1" s="1"/>
  <c r="Q85" i="1"/>
  <c r="Q83" i="1" s="1"/>
  <c r="Q82" i="1" s="1"/>
  <c r="Q89" i="1"/>
  <c r="R89" i="1"/>
  <c r="S89" i="1" s="1"/>
  <c r="N88" i="1"/>
  <c r="N87" i="1" s="1"/>
  <c r="G88" i="1"/>
  <c r="S90" i="1"/>
  <c r="R90" i="1"/>
  <c r="Q94" i="1"/>
  <c r="R94" i="1"/>
  <c r="N93" i="1"/>
  <c r="S95" i="1"/>
  <c r="G93" i="1"/>
  <c r="S114" i="1"/>
  <c r="R114" i="1"/>
  <c r="D54" i="1"/>
  <c r="D51" i="1" s="1"/>
  <c r="D50" i="1" s="1"/>
  <c r="Q60" i="1"/>
  <c r="H76" i="1"/>
  <c r="H74" i="1" s="1"/>
  <c r="R79" i="1"/>
  <c r="S79" i="1" s="1"/>
  <c r="N83" i="1"/>
  <c r="N82" i="1" s="1"/>
  <c r="G83" i="1"/>
  <c r="R85" i="1"/>
  <c r="S85" i="1" s="1"/>
  <c r="R113" i="1"/>
  <c r="S113" i="1"/>
  <c r="F83" i="1"/>
  <c r="F82" i="1" s="1"/>
  <c r="J83" i="1"/>
  <c r="J82" i="1" s="1"/>
  <c r="F88" i="1"/>
  <c r="F87" i="1" s="1"/>
  <c r="J88" i="1"/>
  <c r="J87" i="1" s="1"/>
  <c r="F93" i="1"/>
  <c r="J93" i="1"/>
  <c r="S96" i="1"/>
  <c r="R96" i="1"/>
  <c r="S99" i="1"/>
  <c r="R107" i="1"/>
  <c r="K106" i="1"/>
  <c r="K30" i="1" s="1"/>
  <c r="O106" i="1"/>
  <c r="O30" i="1" s="1"/>
  <c r="I106" i="1"/>
  <c r="I30" i="1" s="1"/>
  <c r="M106" i="1"/>
  <c r="M30" i="1" s="1"/>
  <c r="S111" i="1"/>
  <c r="S116" i="1"/>
  <c r="R116" i="1"/>
  <c r="S98" i="1"/>
  <c r="R98" i="1"/>
  <c r="E106" i="1"/>
  <c r="E30" i="1" s="1"/>
  <c r="I118" i="1"/>
  <c r="I32" i="1" s="1"/>
  <c r="M118" i="1"/>
  <c r="M32" i="1" s="1"/>
  <c r="Q118" i="1"/>
  <c r="Q32" i="1" s="1"/>
  <c r="S112" i="1"/>
  <c r="R112" i="1"/>
  <c r="I188" i="1"/>
  <c r="R123" i="1"/>
  <c r="R125" i="1"/>
  <c r="R100" i="1"/>
  <c r="G54" i="1" l="1"/>
  <c r="G51" i="1" s="1"/>
  <c r="R80" i="1"/>
  <c r="R110" i="1"/>
  <c r="R59" i="1"/>
  <c r="R121" i="1"/>
  <c r="G76" i="1"/>
  <c r="Q106" i="1"/>
  <c r="Q30" i="1" s="1"/>
  <c r="Q93" i="1"/>
  <c r="N50" i="1"/>
  <c r="N27" i="1" s="1"/>
  <c r="N26" i="1" s="1"/>
  <c r="N25" i="1" s="1"/>
  <c r="J81" i="1"/>
  <c r="J28" i="1" s="1"/>
  <c r="N81" i="1"/>
  <c r="N28" i="1" s="1"/>
  <c r="R53" i="1"/>
  <c r="S53" i="1" s="1"/>
  <c r="R65" i="1"/>
  <c r="R55" i="1"/>
  <c r="S55" i="1" s="1"/>
  <c r="H81" i="1"/>
  <c r="H28" i="1" s="1"/>
  <c r="I81" i="1"/>
  <c r="I28" i="1" s="1"/>
  <c r="L49" i="1"/>
  <c r="L48" i="1" s="1"/>
  <c r="L27" i="1"/>
  <c r="L26" i="1" s="1"/>
  <c r="L25" i="1" s="1"/>
  <c r="N49" i="1"/>
  <c r="N48" i="1" s="1"/>
  <c r="D49" i="1"/>
  <c r="D48" i="1" s="1"/>
  <c r="D27" i="1"/>
  <c r="D26" i="1" s="1"/>
  <c r="D25" i="1" s="1"/>
  <c r="P49" i="1"/>
  <c r="P48" i="1" s="1"/>
  <c r="P27" i="1"/>
  <c r="P26" i="1" s="1"/>
  <c r="P25" i="1" s="1"/>
  <c r="H54" i="1"/>
  <c r="H51" i="1" s="1"/>
  <c r="H50" i="1" s="1"/>
  <c r="Q55" i="1"/>
  <c r="Q54" i="1" s="1"/>
  <c r="I51" i="1"/>
  <c r="F81" i="1"/>
  <c r="F28" i="1" s="1"/>
  <c r="Q88" i="1"/>
  <c r="Q87" i="1" s="1"/>
  <c r="Q76" i="1"/>
  <c r="Q74" i="1" s="1"/>
  <c r="F50" i="1"/>
  <c r="O27" i="1"/>
  <c r="O26" i="1" s="1"/>
  <c r="O25" i="1" s="1"/>
  <c r="O49" i="1"/>
  <c r="O48" i="1" s="1"/>
  <c r="E49" i="1"/>
  <c r="E48" i="1" s="1"/>
  <c r="E26" i="1"/>
  <c r="E25" i="1" s="1"/>
  <c r="S189" i="1"/>
  <c r="R189" i="1"/>
  <c r="G188" i="1"/>
  <c r="S119" i="1"/>
  <c r="R119" i="1"/>
  <c r="G118" i="1"/>
  <c r="S108" i="1"/>
  <c r="R108" i="1"/>
  <c r="G106" i="1"/>
  <c r="S93" i="1"/>
  <c r="R93" i="1"/>
  <c r="R88" i="1"/>
  <c r="S88" i="1" s="1"/>
  <c r="G87" i="1"/>
  <c r="Q81" i="1"/>
  <c r="Q28" i="1" s="1"/>
  <c r="J51" i="1"/>
  <c r="K27" i="1"/>
  <c r="K26" i="1" s="1"/>
  <c r="K25" i="1" s="1"/>
  <c r="K49" i="1"/>
  <c r="K48" i="1" s="1"/>
  <c r="S65" i="1"/>
  <c r="M49" i="1"/>
  <c r="M48" i="1" s="1"/>
  <c r="I166" i="1"/>
  <c r="I41" i="1" s="1"/>
  <c r="I46" i="1"/>
  <c r="S83" i="1"/>
  <c r="R83" i="1"/>
  <c r="G82" i="1"/>
  <c r="R76" i="1"/>
  <c r="S76" i="1"/>
  <c r="G74" i="1"/>
  <c r="Q51" i="1"/>
  <c r="Q50" i="1" s="1"/>
  <c r="S64" i="1"/>
  <c r="R64" i="1"/>
  <c r="M26" i="1"/>
  <c r="M25" i="1" s="1"/>
  <c r="R54" i="1" l="1"/>
  <c r="S54" i="1" s="1"/>
  <c r="R82" i="1"/>
  <c r="S82" i="1" s="1"/>
  <c r="G81" i="1"/>
  <c r="S106" i="1"/>
  <c r="R106" i="1"/>
  <c r="G30" i="1"/>
  <c r="G166" i="1"/>
  <c r="S188" i="1"/>
  <c r="R188" i="1"/>
  <c r="G46" i="1"/>
  <c r="R87" i="1"/>
  <c r="S87" i="1"/>
  <c r="S118" i="1"/>
  <c r="R118" i="1"/>
  <c r="G32" i="1"/>
  <c r="H49" i="1"/>
  <c r="H48" i="1" s="1"/>
  <c r="H27" i="1"/>
  <c r="H26" i="1" s="1"/>
  <c r="H25" i="1" s="1"/>
  <c r="Q27" i="1"/>
  <c r="Q26" i="1" s="1"/>
  <c r="Q25" i="1" s="1"/>
  <c r="Q49" i="1"/>
  <c r="Q48" i="1" s="1"/>
  <c r="R74" i="1"/>
  <c r="S74" i="1" s="1"/>
  <c r="J50" i="1"/>
  <c r="R51" i="1"/>
  <c r="F27" i="1"/>
  <c r="F26" i="1" s="1"/>
  <c r="F25" i="1" s="1"/>
  <c r="F49" i="1"/>
  <c r="F48" i="1" s="1"/>
  <c r="I50" i="1"/>
  <c r="S51" i="1"/>
  <c r="G50" i="1"/>
  <c r="S32" i="1" l="1"/>
  <c r="R32" i="1"/>
  <c r="S166" i="1"/>
  <c r="R166" i="1"/>
  <c r="G41" i="1"/>
  <c r="G27" i="1"/>
  <c r="R50" i="1"/>
  <c r="S50" i="1" s="1"/>
  <c r="G49" i="1"/>
  <c r="I49" i="1"/>
  <c r="I48" i="1" s="1"/>
  <c r="I27" i="1"/>
  <c r="I26" i="1" s="1"/>
  <c r="I25" i="1" s="1"/>
  <c r="J49" i="1"/>
  <c r="J48" i="1" s="1"/>
  <c r="J27" i="1"/>
  <c r="J26" i="1" s="1"/>
  <c r="J25" i="1" s="1"/>
  <c r="S46" i="1"/>
  <c r="R46" i="1"/>
  <c r="S30" i="1"/>
  <c r="R30" i="1"/>
  <c r="R81" i="1"/>
  <c r="S81" i="1" s="1"/>
  <c r="G28" i="1"/>
  <c r="R28" i="1" l="1"/>
  <c r="S28" i="1" s="1"/>
  <c r="R27" i="1"/>
  <c r="S27" i="1" s="1"/>
  <c r="G26" i="1"/>
  <c r="R49" i="1"/>
  <c r="S49" i="1" s="1"/>
  <c r="G48" i="1"/>
  <c r="S41" i="1"/>
  <c r="R41" i="1"/>
  <c r="S48" i="1" l="1"/>
  <c r="R48" i="1"/>
  <c r="R26" i="1"/>
  <c r="S26" i="1" s="1"/>
  <c r="G25" i="1"/>
  <c r="R25" i="1" l="1"/>
  <c r="S25" i="1"/>
</calcChain>
</file>

<file path=xl/sharedStrings.xml><?xml version="1.0" encoding="utf-8"?>
<sst xmlns="http://schemas.openxmlformats.org/spreadsheetml/2006/main" count="744" uniqueCount="358">
  <si>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</si>
  <si>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</si>
  <si>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</si>
  <si>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</si>
  <si>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2 квартал 2024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</si>
  <si>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</si>
  <si>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</si>
  <si>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</si>
  <si>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</si>
  <si>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</si>
  <si>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</si>
  <si>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</si>
  <si>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</si>
  <si>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</si>
  <si>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01.01.2024, млн. рублей 
(с НДС) </t>
  </si>
  <si>
    <t xml:space="preserve">Остаток финансирования капитальных вложений 
на  01.01.2024  в прогнозных ценах соответствующих лет,  млн. рублей (с НДС) </t>
  </si>
  <si>
    <t>Финансирование капитальных вложений 2024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</si>
  <si>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</si>
  <si>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</si>
  <si>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</si>
  <si>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</si>
  <si>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</si>
  <si>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</si>
  <si>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</si>
  <si>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</si>
  <si>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</si>
  <si>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</si>
  <si>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</si>
  <si>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</si>
  <si>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</si>
  <si>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</si>
  <si>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</si>
  <si>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</si>
  <si>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</si>
  <si>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</si>
  <si>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</si>
  <si>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</si>
  <si>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</si>
  <si>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</si>
  <si>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</si>
  <si>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</si>
  <si>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</si>
  <si>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</si>
  <si>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</si>
  <si>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</si>
  <si>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</si>
  <si>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</si>
  <si>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</si>
  <si>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</si>
  <si>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</si>
  <si>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</si>
  <si>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</si>
  <si>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</si>
  <si>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</si>
  <si>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</si>
  <si>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</si>
  <si>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</si>
  <si>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</si>
  <si>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</si>
  <si>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</si>
  <si>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</si>
  <si>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</si>
  <si>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</si>
  <si>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</si>
  <si>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</si>
  <si>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</si>
  <si>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</si>
  <si>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</si>
  <si>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</si>
  <si>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</si>
  <si>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</si>
  <si>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</si>
  <si>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</si>
  <si>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</si>
  <si>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</si>
  <si>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</si>
  <si>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</si>
  <si>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</si>
  <si>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</si>
  <si>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</si>
  <si>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</si>
  <si>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</si>
  <si>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</si>
  <si>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</si>
  <si>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</si>
  <si>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</si>
  <si>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</si>
  <si>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</si>
  <si>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</si>
  <si>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</si>
  <si>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</si>
  <si>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</si>
  <si>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</si>
  <si>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</si>
  <si>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</si>
  <si>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</si>
  <si>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</si>
  <si>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</si>
  <si>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</si>
  <si>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</si>
  <si>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</si>
  <si>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</si>
  <si>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</si>
  <si>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</si>
  <si>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</si>
  <si>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</si>
  <si>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</si>
  <si>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</si>
  <si>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</si>
  <si>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</si>
  <si>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</si>
  <si>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</si>
  <si>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</si>
  <si>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</si>
  <si>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</si>
  <si>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</si>
  <si>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</si>
  <si>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</si>
  <si>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</si>
  <si>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</si>
  <si>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</si>
  <si>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</si>
  <si>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</si>
  <si>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</si>
  <si>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</si>
  <si>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</si>
  <si>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</si>
  <si>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</si>
  <si>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</si>
  <si>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</si>
  <si>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</si>
  <si>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</si>
  <si>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</si>
  <si>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</si>
  <si>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</si>
  <si>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</si>
  <si>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</si>
  <si>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</si>
  <si>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</si>
  <si>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</si>
  <si>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</si>
  <si>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</si>
  <si>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</si>
  <si>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</si>
  <si>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</si>
  <si>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</si>
  <si>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</si>
  <si>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</si>
  <si>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</si>
  <si>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</si>
  <si>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</si>
  <si>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</si>
  <si>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</si>
  <si>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</si>
  <si>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</si>
  <si>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</si>
  <si>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</si>
  <si>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</si>
  <si>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</si>
  <si>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</si>
  <si>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</si>
  <si>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</si>
  <si>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</si>
  <si>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</si>
  <si>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</si>
  <si>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</si>
  <si>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</si>
  <si>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</si>
  <si>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</si>
  <si>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</si>
  <si>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</si>
  <si>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</si>
  <si>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</si>
  <si>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</si>
  <si>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</si>
  <si>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</si>
  <si>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</si>
  <si>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</si>
  <si>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</si>
  <si>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</si>
  <si>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</si>
  <si>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</si>
  <si>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</si>
  <si>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</si>
  <si>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</si>
  <si>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</si>
  <si>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</si>
  <si>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</si>
  <si>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</si>
  <si>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</si>
  <si>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</si>
  <si>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</si>
  <si>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</si>
  <si>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</si>
  <si>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</si>
  <si>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</si>
  <si>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</si>
  <si>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</si>
  <si>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</si>
  <si>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</si>
  <si>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</si>
  <si>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</si>
  <si>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</si>
  <si>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</si>
  <si>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</si>
  <si>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</si>
  <si>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</si>
  <si>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</si>
  <si>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</si>
  <si>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</si>
  <si>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</si>
  <si>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</si>
  <si>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</si>
  <si>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</si>
  <si>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</si>
  <si>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</si>
  <si>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</si>
  <si>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</si>
  <si>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</si>
  <si>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</si>
  <si>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</si>
  <si>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</si>
  <si>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</si>
  <si>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</si>
  <si>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</si>
  <si>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</si>
  <si>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</si>
  <si>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</si>
  <si>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</si>
  <si>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</si>
  <si>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</si>
  <si>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</si>
  <si>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</si>
  <si>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</si>
  <si>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</si>
  <si>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</si>
  <si>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</si>
  <si>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</si>
  <si>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</si>
  <si>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</si>
  <si>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</si>
  <si>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</si>
  <si>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</si>
  <si>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</si>
  <si>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</si>
  <si>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</si>
  <si>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</si>
  <si>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</si>
  <si>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</si>
  <si>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</si>
  <si>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</si>
  <si>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</si>
  <si>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</si>
  <si>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</si>
  <si>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</si>
  <si>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</si>
  <si>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</si>
  <si>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</si>
  <si>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</si>
  <si>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</si>
  <si>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</si>
  <si>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</si>
  <si>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</si>
  <si>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</si>
  <si>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</si>
  <si>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</si>
  <si>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</si>
  <si>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</si>
  <si>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</si>
  <si>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Исполнение договорных обязательств по ТП</t>
  </si>
  <si>
    <t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t>
  </si>
  <si>
    <t>Отклонение по финансированию обусловлено исполнением обязательств по договору технологического присоединения от 27.04.2023 №21001/2022/ЧЭ/ИКРЭС</t>
  </si>
  <si>
    <t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t>
  </si>
  <si>
    <t xml:space="preserve">Необходимость исполнения обязательств по договору ТП от 27.01.2023 № 20384/2022/ЧЭ/АМРЭС (заявитель - ООО "Хевел Региональная генерация") </t>
  </si>
  <si>
    <t>Позднее предоставление актов выполненных работ со стороны подрядной организации (28.06.2024). Планируемый срок устранения отставаний от плановых – 3 квартал 2024</t>
  </si>
  <si>
    <t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3 кв. 2024 
</t>
  </si>
  <si>
    <t>Отклонение обусловлено приостановкой строительно-монтажных работ по причине включения и постановки под напряжение ВЛ 110 кВ Л-185 в связи с подготовкой к проведению Кавказского инвестиционного форума в 2024 году, а также обусловлено режимно-балансовой ситуацией в энергосистеме Чеченской Республики вследствие аномальной жары</t>
  </si>
  <si>
    <t>Отклонение по финансированию обусловлено необходимость исполнения договорных обязательств.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</si>
  <si>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</si>
  <si>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Начислены затраты на содержание службы заказчика-застройщика</t>
  </si>
  <si>
    <t>Необходимость исполнения обязательств по договору ТП от 24.12.2021 № 14769/2021/ЧЭ/ИКРЭС (заявитель - АО "КАВКАЗ.РФ")</t>
  </si>
  <si>
    <t>Приобретение ОНТМ в связи с производственной необходимостью.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</si>
  <si>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</si>
  <si>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</si>
  <si>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</si>
  <si>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</si>
  <si>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</si>
  <si>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</si>
  <si>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</si>
  <si>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</si>
  <si>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</si>
  <si>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</si>
  <si>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</si>
  <si>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</si>
  <si>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</si>
  <si>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</si>
  <si>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</si>
  <si>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</si>
  <si>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</si>
  <si>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</si>
  <si>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</si>
  <si>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</si>
  <si>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</si>
  <si>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</si>
  <si>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</si>
  <si>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</si>
  <si>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</si>
  <si>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</si>
  <si>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</si>
  <si>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</si>
  <si>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</si>
  <si>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</si>
  <si>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</si>
  <si>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</si>
  <si>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</si>
  <si>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</si>
  <si>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</si>
  <si>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</si>
  <si>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</si>
  <si>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</si>
  <si>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</si>
  <si>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</si>
  <si>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</si>
  <si>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</si>
  <si>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</si>
  <si>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</si>
  <si>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</si>
  <si>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</si>
  <si>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</si>
  <si>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</si>
  <si>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</si>
  <si>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</si>
  <si>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</si>
  <si>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</si>
  <si>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</si>
  <si>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</si>
  <si>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</si>
  <si>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</si>
  <si>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</si>
  <si>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</si>
  <si>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</si>
  <si>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</si>
  <si>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</si>
  <si>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</si>
  <si>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</si>
  <si>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</si>
  <si>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</si>
  <si>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</si>
  <si>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</si>
  <si>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</si>
  <si>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</si>
  <si>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</si>
  <si>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I_Che146</t>
  </si>
  <si>
    <t>N_Che460</t>
  </si>
  <si>
    <t>M_Che424</t>
  </si>
  <si>
    <t>M_Che425</t>
  </si>
  <si>
    <t>M_Che426</t>
  </si>
  <si>
    <t>M_Che427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</si>
</sst>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" fillId="2" borderId="0" xfId="2" applyFont="1" applyFill="1" applyAlignment="1">
      <alignment horizontal="center"/>
    </xf>
    <xf numFmtId="0" fontId="2" fillId="2" borderId="0" xfId="2" applyFont="1" applyFill="1"/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2" fillId="2" borderId="0" xfId="2" applyFont="1" applyFill="1" applyBorder="1"/>
    <xf numFmtId="0" fontId="3" fillId="2" borderId="0" xfId="2" applyFont="1" applyFill="1" applyAlignment="1">
      <alignment horizontal="center"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5" fillId="2" borderId="0" xfId="4" applyFont="1" applyFill="1" applyAlignment="1">
      <alignment horizontal="center" vertical="center"/>
    </xf>
    <xf numFmtId="0" fontId="2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164" fontId="2" fillId="2" borderId="0" xfId="2" applyNumberFormat="1" applyFont="1" applyFill="1" applyAlignment="1">
      <alignment horizontal="center" vertical="center"/>
    </xf>
    <xf numFmtId="2" fontId="2" fillId="2" borderId="0" xfId="2" applyNumberFormat="1" applyFont="1" applyFill="1" applyAlignment="1">
      <alignment horizontal="center" vertical="center"/>
    </xf>
    <xf numFmtId="165" fontId="2" fillId="2" borderId="0" xfId="2" applyNumberFormat="1" applyFont="1" applyFill="1" applyAlignment="1">
      <alignment horizontal="center"/>
    </xf>
    <xf numFmtId="0" fontId="2" fillId="2" borderId="0" xfId="5" applyFont="1" applyFill="1" applyAlignment="1">
      <alignment horizontal="center" vertical="center"/>
    </xf>
    <xf numFmtId="0" fontId="7" fillId="2" borderId="0" xfId="2" applyNumberFormat="1" applyFont="1" applyFill="1" applyAlignment="1">
      <alignment horizontal="center"/>
    </xf>
    <xf numFmtId="0" fontId="7" fillId="2" borderId="0" xfId="2" applyFont="1" applyFill="1"/>
    <xf numFmtId="166" fontId="8" fillId="2" borderId="0" xfId="2" applyNumberFormat="1" applyFont="1" applyFill="1" applyAlignment="1">
      <alignment horizontal="center" vertical="center"/>
    </xf>
    <xf numFmtId="2" fontId="7" fillId="2" borderId="0" xfId="2" applyNumberFormat="1" applyFont="1" applyFill="1" applyAlignment="1">
      <alignment horizontal="center" vertical="center"/>
    </xf>
    <xf numFmtId="164" fontId="8" fillId="2" borderId="0" xfId="2" applyNumberFormat="1" applyFont="1" applyFill="1" applyAlignment="1">
      <alignment horizontal="center" vertical="center"/>
    </xf>
    <xf numFmtId="2" fontId="8" fillId="2" borderId="0" xfId="2" applyNumberFormat="1" applyFont="1" applyFill="1" applyAlignment="1">
      <alignment horizontal="center"/>
    </xf>
    <xf numFmtId="9" fontId="2" fillId="2" borderId="0" xfId="2" applyNumberFormat="1" applyFont="1" applyFill="1" applyAlignment="1">
      <alignment horizontal="center" vertical="center"/>
    </xf>
    <xf numFmtId="0" fontId="9" fillId="2" borderId="1" xfId="2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4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9" fillId="2" borderId="1" xfId="6" applyNumberFormat="1" applyFont="1" applyFill="1" applyBorder="1" applyAlignment="1">
      <alignment horizontal="center" vertical="center" wrapText="1"/>
    </xf>
    <xf numFmtId="0" fontId="9" fillId="2" borderId="1" xfId="6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vertical="center" wrapText="1"/>
    </xf>
    <xf numFmtId="0" fontId="10" fillId="2" borderId="1" xfId="7" applyFont="1" applyFill="1" applyBorder="1" applyAlignment="1">
      <alignment horizontal="left" vertical="center" wrapText="1"/>
    </xf>
    <xf numFmtId="0" fontId="10" fillId="2" borderId="1" xfId="7" applyFont="1" applyFill="1" applyBorder="1" applyAlignment="1">
      <alignment horizontal="left" vertical="top" wrapText="1"/>
    </xf>
    <xf numFmtId="0" fontId="10" fillId="2" borderId="1" xfId="7" applyFont="1" applyFill="1" applyBorder="1" applyAlignment="1">
      <alignment horizontal="center" vertical="center" wrapText="1"/>
    </xf>
    <xf numFmtId="2" fontId="11" fillId="2" borderId="1" xfId="8" applyNumberFormat="1" applyFont="1" applyFill="1" applyBorder="1" applyAlignment="1">
      <alignment horizontal="center" vertical="top" wrapText="1"/>
    </xf>
    <xf numFmtId="2" fontId="5" fillId="2" borderId="1" xfId="7" applyNumberFormat="1" applyFont="1" applyFill="1" applyBorder="1" applyAlignment="1">
      <alignment horizontal="center" vertical="center" wrapText="1"/>
    </xf>
    <xf numFmtId="10" fontId="5" fillId="2" borderId="1" xfId="7" applyNumberFormat="1" applyFont="1" applyFill="1" applyBorder="1" applyAlignment="1">
      <alignment horizontal="center" vertical="center" wrapText="1"/>
    </xf>
    <xf numFmtId="2" fontId="11" fillId="2" borderId="1" xfId="8" applyNumberFormat="1" applyFont="1" applyFill="1" applyBorder="1" applyAlignment="1">
      <alignment horizontal="center" vertical="center" wrapText="1"/>
    </xf>
    <xf numFmtId="2" fontId="9" fillId="2" borderId="1" xfId="8" applyNumberFormat="1" applyFont="1" applyFill="1" applyBorder="1" applyAlignment="1">
      <alignment horizontal="center" vertical="center" wrapText="1"/>
    </xf>
    <xf numFmtId="0" fontId="5" fillId="2" borderId="1" xfId="7" applyFont="1" applyFill="1" applyBorder="1" applyAlignment="1">
      <alignment horizontal="left" vertical="center" wrapText="1"/>
    </xf>
    <xf numFmtId="0" fontId="5" fillId="2" borderId="1" xfId="7" applyFont="1" applyFill="1" applyBorder="1" applyAlignment="1">
      <alignment horizontal="left" vertical="top" wrapText="1"/>
    </xf>
    <xf numFmtId="2" fontId="2" fillId="2" borderId="1" xfId="8" applyNumberFormat="1" applyFont="1" applyFill="1" applyBorder="1" applyAlignment="1">
      <alignment horizontal="center" vertical="center" wrapText="1"/>
    </xf>
    <xf numFmtId="2" fontId="5" fillId="2" borderId="1" xfId="9" applyNumberFormat="1" applyFont="1" applyFill="1" applyBorder="1" applyAlignment="1">
      <alignment horizontal="center" vertical="center"/>
    </xf>
    <xf numFmtId="0" fontId="9" fillId="2" borderId="1" xfId="8" applyFont="1" applyFill="1" applyBorder="1" applyAlignment="1">
      <alignment horizontal="left" vertical="center" wrapText="1"/>
    </xf>
    <xf numFmtId="0" fontId="10" fillId="2" borderId="5" xfId="12" applyFont="1" applyFill="1" applyBorder="1" applyAlignment="1">
      <alignment horizontal="left" vertical="center" wrapText="1" shrinkToFit="1"/>
    </xf>
    <xf numFmtId="0" fontId="5" fillId="2" borderId="1" xfId="7" applyFont="1" applyFill="1" applyBorder="1" applyAlignment="1">
      <alignment horizontal="center" vertical="center" wrapText="1"/>
    </xf>
    <xf numFmtId="0" fontId="5" fillId="2" borderId="1" xfId="11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left" vertical="center" wrapText="1"/>
    </xf>
    <xf numFmtId="0" fontId="12" fillId="2" borderId="1" xfId="2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left" vertical="center" wrapText="1"/>
    </xf>
    <xf numFmtId="0" fontId="2" fillId="2" borderId="1" xfId="2" applyNumberFormat="1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center" vertical="center" wrapText="1"/>
    </xf>
    <xf numFmtId="2" fontId="2" fillId="2" borderId="1" xfId="2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left" wrapText="1"/>
    </xf>
    <xf numFmtId="0" fontId="2" fillId="2" borderId="0" xfId="2" applyNumberFormat="1" applyFont="1" applyFill="1" applyBorder="1" applyAlignment="1">
      <alignment horizontal="center" vertical="center"/>
    </xf>
    <xf numFmtId="165" fontId="2" fillId="2" borderId="0" xfId="2" applyNumberFormat="1" applyFont="1" applyFill="1" applyAlignment="1">
      <alignment horizontal="center" vertical="center"/>
    </xf>
    <xf numFmtId="0" fontId="2" fillId="2" borderId="0" xfId="2" applyNumberFormat="1" applyFont="1" applyFill="1" applyAlignment="1">
      <alignment horizontal="center" vertical="top"/>
    </xf>
    <xf numFmtId="49" fontId="2" fillId="2" borderId="0" xfId="2" applyNumberFormat="1" applyFont="1" applyFill="1" applyAlignment="1">
      <alignment horizontal="center" vertical="center" wrapText="1"/>
    </xf>
    <xf numFmtId="0" fontId="13" fillId="2" borderId="0" xfId="2" applyFont="1" applyFill="1"/>
    <xf numFmtId="49" fontId="2" fillId="2" borderId="0" xfId="2" applyNumberFormat="1" applyFont="1" applyFill="1" applyBorder="1" applyAlignment="1">
      <alignment horizontal="center" vertical="center"/>
    </xf>
    <xf numFmtId="2" fontId="2" fillId="2" borderId="0" xfId="2" applyNumberFormat="1" applyFont="1" applyFill="1" applyAlignment="1">
      <alignment horizontal="center" vertical="center" wrapText="1"/>
    </xf>
    <xf numFmtId="2" fontId="5" fillId="2" borderId="1" xfId="10" applyNumberFormat="1" applyFont="1" applyFill="1" applyBorder="1" applyAlignment="1">
      <alignment horizontal="center" vertical="center"/>
    </xf>
    <xf numFmtId="2" fontId="5" fillId="2" borderId="1" xfId="11" applyNumberFormat="1" applyFont="1" applyFill="1" applyBorder="1" applyAlignment="1">
      <alignment horizontal="center" vertical="top" wrapText="1"/>
    </xf>
  </cellXfs>
  <cellStyles count="13">
    <cellStyle name="Обычный" xfId="0" builtinId="0"/>
    <cellStyle name="Обычный 11 2" xfId="8"/>
    <cellStyle name="Обычный 18" xfId="9"/>
    <cellStyle name="Обычный 18 2" xfId="11"/>
    <cellStyle name="Обычный 29" xfId="12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T206"/>
  <sheetViews>
    <sheetView tabSelected="1" showRuler="0" view="pageBreakPreview" zoomScale="60" zoomScaleNormal="60" workbookViewId="0">
      <selection activeCell="O155" sqref="O155"/>
    </sheetView>
  </sheetViews>
  <sheetFormatPr defaultColWidth="10.28515625" defaultRowHeight="15.75" x14ac:dyDescent="0.25"/>
  <cols>
    <col min="1" max="1" width="12.28515625" style="14" customWidth="1"/>
    <col min="2" max="2" width="84.140625" style="2" customWidth="1"/>
    <col min="3" max="3" width="19.7109375" style="2" customWidth="1"/>
    <col min="4" max="5" width="16.5703125" style="2" customWidth="1"/>
    <col min="6" max="6" width="16.5703125" style="15" customWidth="1"/>
    <col min="7" max="7" width="20" style="15" customWidth="1"/>
    <col min="8" max="8" width="17.7109375" style="15" customWidth="1"/>
    <col min="9" max="13" width="16.5703125" style="15" customWidth="1"/>
    <col min="14" max="14" width="17.42578125" style="15" customWidth="1"/>
    <col min="15" max="15" width="16.5703125" style="15" customWidth="1"/>
    <col min="16" max="16" width="13.7109375" style="15" customWidth="1"/>
    <col min="17" max="17" width="23" style="15" customWidth="1"/>
    <col min="18" max="18" width="18.5703125" style="74" customWidth="1"/>
    <col min="19" max="19" width="15" style="15" customWidth="1"/>
    <col min="20" max="20" width="78.7109375" style="15" customWidth="1"/>
    <col min="21" max="42" width="10.28515625" style="2" customWidth="1"/>
    <col min="43" max="16384" width="10.28515625" style="2"/>
  </cols>
  <sheetData>
    <row r="1" spans="1:20" ht="18.75" x14ac:dyDescent="0.25">
      <c r="A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0</v>
      </c>
    </row>
    <row r="2" spans="1:20" ht="18.75" x14ac:dyDescent="0.3">
      <c r="A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1</v>
      </c>
    </row>
    <row r="3" spans="1:20" ht="18.75" x14ac:dyDescent="0.3">
      <c r="A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4" t="s">
        <v>2</v>
      </c>
    </row>
    <row r="4" spans="1:20" s="6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s="6" customFormat="1" ht="18.75" customHeight="1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6" customFormat="1" ht="18.75" customHeight="1" x14ac:dyDescent="0.3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x14ac:dyDescent="0.25">
      <c r="A8" s="9" t="s">
        <v>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ht="18.75" x14ac:dyDescent="0.3">
      <c r="A10" s="11" t="s">
        <v>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0" x14ac:dyDescent="0.25">
      <c r="A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"/>
    </row>
    <row r="12" spans="1:20" ht="18.75" x14ac:dyDescent="0.25">
      <c r="A12" s="12" t="s">
        <v>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 x14ac:dyDescent="0.25">
      <c r="A13" s="9" t="s">
        <v>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ht="18.7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</row>
    <row r="15" spans="1:20" ht="18.75" customHeight="1" x14ac:dyDescent="0.25">
      <c r="I15" s="16"/>
      <c r="J15" s="16"/>
      <c r="K15" s="16"/>
      <c r="L15" s="16"/>
      <c r="M15" s="16"/>
      <c r="N15" s="16"/>
      <c r="O15" s="16"/>
      <c r="P15" s="16"/>
      <c r="Q15" s="17"/>
      <c r="R15" s="18"/>
      <c r="S15" s="1"/>
      <c r="T15" s="19"/>
    </row>
    <row r="16" spans="1:20" ht="18.75" customHeight="1" x14ac:dyDescent="0.25">
      <c r="I16" s="16"/>
      <c r="J16" s="16"/>
      <c r="K16" s="16"/>
      <c r="L16" s="16"/>
      <c r="M16" s="16"/>
      <c r="N16" s="16"/>
      <c r="O16" s="16"/>
      <c r="P16" s="16"/>
      <c r="R16" s="18"/>
      <c r="S16" s="1"/>
      <c r="T16" s="19"/>
    </row>
    <row r="17" spans="1:20" x14ac:dyDescent="0.25">
      <c r="R17" s="18"/>
      <c r="S17" s="1"/>
      <c r="T17" s="1"/>
    </row>
    <row r="19" spans="1:20" s="21" customFormat="1" x14ac:dyDescent="0.25">
      <c r="A19" s="20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16"/>
      <c r="R19" s="16"/>
      <c r="S19" s="16"/>
      <c r="T19" s="23"/>
    </row>
    <row r="20" spans="1:20" s="21" customFormat="1" x14ac:dyDescent="0.25">
      <c r="A20" s="20"/>
      <c r="D20" s="24"/>
      <c r="E20" s="25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16"/>
      <c r="R20" s="16"/>
      <c r="S20" s="26"/>
      <c r="T20" s="23"/>
    </row>
    <row r="21" spans="1:20" ht="56.25" customHeight="1" x14ac:dyDescent="0.25">
      <c r="A21" s="27" t="s">
        <v>10</v>
      </c>
      <c r="B21" s="27" t="s">
        <v>11</v>
      </c>
      <c r="C21" s="27" t="s">
        <v>12</v>
      </c>
      <c r="D21" s="28" t="s">
        <v>13</v>
      </c>
      <c r="E21" s="28" t="s">
        <v>14</v>
      </c>
      <c r="F21" s="28" t="s">
        <v>15</v>
      </c>
      <c r="G21" s="29" t="s">
        <v>16</v>
      </c>
      <c r="H21" s="30"/>
      <c r="I21" s="30"/>
      <c r="J21" s="30"/>
      <c r="K21" s="30"/>
      <c r="L21" s="30"/>
      <c r="M21" s="30"/>
      <c r="N21" s="30"/>
      <c r="O21" s="30"/>
      <c r="P21" s="31"/>
      <c r="Q21" s="28" t="s">
        <v>17</v>
      </c>
      <c r="R21" s="27" t="s">
        <v>18</v>
      </c>
      <c r="S21" s="27"/>
      <c r="T21" s="32" t="s">
        <v>19</v>
      </c>
    </row>
    <row r="22" spans="1:20" ht="52.5" customHeight="1" x14ac:dyDescent="0.25">
      <c r="A22" s="27"/>
      <c r="B22" s="27"/>
      <c r="C22" s="27"/>
      <c r="D22" s="33"/>
      <c r="E22" s="33"/>
      <c r="F22" s="33"/>
      <c r="G22" s="29" t="s">
        <v>20</v>
      </c>
      <c r="H22" s="31"/>
      <c r="I22" s="29" t="s">
        <v>21</v>
      </c>
      <c r="J22" s="31"/>
      <c r="K22" s="29" t="s">
        <v>22</v>
      </c>
      <c r="L22" s="31"/>
      <c r="M22" s="29" t="s">
        <v>23</v>
      </c>
      <c r="N22" s="31"/>
      <c r="O22" s="29" t="s">
        <v>24</v>
      </c>
      <c r="P22" s="31"/>
      <c r="Q22" s="33"/>
      <c r="R22" s="27" t="s">
        <v>25</v>
      </c>
      <c r="S22" s="27" t="s">
        <v>26</v>
      </c>
      <c r="T22" s="32"/>
    </row>
    <row r="23" spans="1:20" ht="51.75" customHeight="1" x14ac:dyDescent="0.25">
      <c r="A23" s="27"/>
      <c r="B23" s="27"/>
      <c r="C23" s="27"/>
      <c r="D23" s="34"/>
      <c r="E23" s="34"/>
      <c r="F23" s="34"/>
      <c r="G23" s="35" t="s">
        <v>27</v>
      </c>
      <c r="H23" s="35" t="s">
        <v>28</v>
      </c>
      <c r="I23" s="35" t="s">
        <v>27</v>
      </c>
      <c r="J23" s="35" t="s">
        <v>28</v>
      </c>
      <c r="K23" s="35" t="s">
        <v>27</v>
      </c>
      <c r="L23" s="35" t="s">
        <v>28</v>
      </c>
      <c r="M23" s="35" t="s">
        <v>27</v>
      </c>
      <c r="N23" s="35" t="s">
        <v>28</v>
      </c>
      <c r="O23" s="35" t="s">
        <v>27</v>
      </c>
      <c r="P23" s="35" t="s">
        <v>28</v>
      </c>
      <c r="Q23" s="34"/>
      <c r="R23" s="27"/>
      <c r="S23" s="27"/>
      <c r="T23" s="32"/>
    </row>
    <row r="24" spans="1:20" ht="29.25" customHeight="1" x14ac:dyDescent="0.25">
      <c r="A24" s="36">
        <v>1</v>
      </c>
      <c r="B24" s="37">
        <f t="shared" ref="B24:T24" si="0">A24+1</f>
        <v>2</v>
      </c>
      <c r="C24" s="37">
        <f t="shared" si="0"/>
        <v>3</v>
      </c>
      <c r="D24" s="37">
        <f t="shared" si="0"/>
        <v>4</v>
      </c>
      <c r="E24" s="37">
        <f t="shared" si="0"/>
        <v>5</v>
      </c>
      <c r="F24" s="37">
        <f t="shared" si="0"/>
        <v>6</v>
      </c>
      <c r="G24" s="37">
        <f t="shared" si="0"/>
        <v>7</v>
      </c>
      <c r="H24" s="37">
        <f t="shared" si="0"/>
        <v>8</v>
      </c>
      <c r="I24" s="37">
        <f t="shared" si="0"/>
        <v>9</v>
      </c>
      <c r="J24" s="37">
        <f t="shared" si="0"/>
        <v>10</v>
      </c>
      <c r="K24" s="37">
        <f t="shared" si="0"/>
        <v>11</v>
      </c>
      <c r="L24" s="37">
        <f t="shared" si="0"/>
        <v>12</v>
      </c>
      <c r="M24" s="37">
        <f t="shared" si="0"/>
        <v>13</v>
      </c>
      <c r="N24" s="37">
        <f t="shared" si="0"/>
        <v>14</v>
      </c>
      <c r="O24" s="37">
        <f t="shared" si="0"/>
        <v>15</v>
      </c>
      <c r="P24" s="37">
        <f t="shared" si="0"/>
        <v>16</v>
      </c>
      <c r="Q24" s="37">
        <f t="shared" si="0"/>
        <v>17</v>
      </c>
      <c r="R24" s="37">
        <f t="shared" si="0"/>
        <v>18</v>
      </c>
      <c r="S24" s="37">
        <f t="shared" si="0"/>
        <v>19</v>
      </c>
      <c r="T24" s="38">
        <f t="shared" si="0"/>
        <v>20</v>
      </c>
    </row>
    <row r="25" spans="1:20" ht="33.75" customHeight="1" x14ac:dyDescent="0.25">
      <c r="A25" s="39">
        <v>0</v>
      </c>
      <c r="B25" s="40" t="s">
        <v>29</v>
      </c>
      <c r="C25" s="41" t="s">
        <v>30</v>
      </c>
      <c r="D25" s="42">
        <f>D26+D33+D41+D47</f>
        <v>10013.978593737231</v>
      </c>
      <c r="E25" s="42">
        <f t="shared" ref="E25:P25" si="1">E26+E33+E41+E47</f>
        <v>5203.4337190965216</v>
      </c>
      <c r="F25" s="42">
        <f t="shared" si="1"/>
        <v>4810.5448746407101</v>
      </c>
      <c r="G25" s="42">
        <f t="shared" si="1"/>
        <v>4140.68207605712</v>
      </c>
      <c r="H25" s="42">
        <f t="shared" si="1"/>
        <v>2126.6136013000005</v>
      </c>
      <c r="I25" s="42">
        <f t="shared" si="1"/>
        <v>93.516365184000009</v>
      </c>
      <c r="J25" s="42">
        <f t="shared" si="1"/>
        <v>821.78066412999988</v>
      </c>
      <c r="K25" s="42">
        <f t="shared" si="1"/>
        <v>225.97649081599999</v>
      </c>
      <c r="L25" s="42">
        <f t="shared" si="1"/>
        <v>1304.8329371700002</v>
      </c>
      <c r="M25" s="42">
        <f t="shared" si="1"/>
        <v>313.05060487798596</v>
      </c>
      <c r="N25" s="42">
        <f t="shared" si="1"/>
        <v>0</v>
      </c>
      <c r="O25" s="42">
        <f t="shared" si="1"/>
        <v>3508.1386151791348</v>
      </c>
      <c r="P25" s="42">
        <f t="shared" si="1"/>
        <v>0</v>
      </c>
      <c r="Q25" s="42">
        <f>Q26+Q33+Q41+Q47</f>
        <v>2683.93127334071</v>
      </c>
      <c r="R25" s="43">
        <f>IF(G25="нд","нд",(J25+L25)-(I25+K25))</f>
        <v>1807.1207453</v>
      </c>
      <c r="S25" s="44">
        <f>IF(G25="нд","нд",IF((I25+K25)&gt;0,R25/(I25+K25),"-"))</f>
        <v>5.6562164422856451</v>
      </c>
      <c r="T25" s="38" t="s">
        <v>31</v>
      </c>
    </row>
    <row r="26" spans="1:20" ht="33.75" customHeight="1" x14ac:dyDescent="0.25">
      <c r="A26" s="39" t="s">
        <v>32</v>
      </c>
      <c r="B26" s="40" t="s">
        <v>33</v>
      </c>
      <c r="C26" s="41" t="s">
        <v>30</v>
      </c>
      <c r="D26" s="45">
        <f>D27+D28+D29+D30+D31+D32</f>
        <v>9766.9821273165726</v>
      </c>
      <c r="E26" s="45">
        <f t="shared" ref="E26:Q26" si="2">E27+E28+E29+E30+E31+E32</f>
        <v>5161.2767760465213</v>
      </c>
      <c r="F26" s="45">
        <f t="shared" si="2"/>
        <v>4605.7053512700522</v>
      </c>
      <c r="G26" s="45">
        <f t="shared" si="2"/>
        <v>4093.4057583870344</v>
      </c>
      <c r="H26" s="45">
        <f t="shared" si="2"/>
        <v>2126.6136013000005</v>
      </c>
      <c r="I26" s="45">
        <f t="shared" si="2"/>
        <v>93.516365184000009</v>
      </c>
      <c r="J26" s="45">
        <f t="shared" si="2"/>
        <v>821.78066412999988</v>
      </c>
      <c r="K26" s="45">
        <f t="shared" si="2"/>
        <v>225.97649081599999</v>
      </c>
      <c r="L26" s="45">
        <f t="shared" si="2"/>
        <v>1304.8329371700002</v>
      </c>
      <c r="M26" s="45">
        <f t="shared" si="2"/>
        <v>313.05060487798596</v>
      </c>
      <c r="N26" s="45">
        <f t="shared" si="2"/>
        <v>0</v>
      </c>
      <c r="O26" s="45">
        <f t="shared" si="2"/>
        <v>3460.8622975090489</v>
      </c>
      <c r="P26" s="45">
        <f t="shared" si="2"/>
        <v>0</v>
      </c>
      <c r="Q26" s="45">
        <f t="shared" si="2"/>
        <v>2479.0917499700518</v>
      </c>
      <c r="R26" s="43">
        <f t="shared" ref="R26:R89" si="3">IF(G26="нд","нд",(J26+L26)-(I26+K26))</f>
        <v>1807.1207453</v>
      </c>
      <c r="S26" s="44">
        <f t="shared" ref="S26:S89" si="4">IF(G26="нд","нд",IF((I26+K26)&gt;0,R26/(I26+K26),"-"))</f>
        <v>5.6562164422856451</v>
      </c>
      <c r="T26" s="38" t="s">
        <v>31</v>
      </c>
    </row>
    <row r="27" spans="1:20" ht="33.75" customHeight="1" x14ac:dyDescent="0.25">
      <c r="A27" s="39" t="s">
        <v>34</v>
      </c>
      <c r="B27" s="40" t="s">
        <v>35</v>
      </c>
      <c r="C27" s="41" t="s">
        <v>30</v>
      </c>
      <c r="D27" s="46">
        <f>D50</f>
        <v>3043.9197841516134</v>
      </c>
      <c r="E27" s="46">
        <f t="shared" ref="E27:Q27" si="5">E50</f>
        <v>2001.1097302467997</v>
      </c>
      <c r="F27" s="46">
        <f t="shared" si="5"/>
        <v>1042.8100539048137</v>
      </c>
      <c r="G27" s="46">
        <f t="shared" si="5"/>
        <v>566.01882192165306</v>
      </c>
      <c r="H27" s="46">
        <f t="shared" si="5"/>
        <v>266.25790383000003</v>
      </c>
      <c r="I27" s="46">
        <f t="shared" si="5"/>
        <v>56.557529613999591</v>
      </c>
      <c r="J27" s="46">
        <f t="shared" si="5"/>
        <v>206.40098155000001</v>
      </c>
      <c r="K27" s="46">
        <f t="shared" si="5"/>
        <v>123.21636238600041</v>
      </c>
      <c r="L27" s="46">
        <f t="shared" si="5"/>
        <v>59.856922279999999</v>
      </c>
      <c r="M27" s="46">
        <f t="shared" si="5"/>
        <v>113.52417725884004</v>
      </c>
      <c r="N27" s="46">
        <f t="shared" si="5"/>
        <v>0</v>
      </c>
      <c r="O27" s="46">
        <f t="shared" si="5"/>
        <v>272.72075266281297</v>
      </c>
      <c r="P27" s="46">
        <f t="shared" si="5"/>
        <v>0</v>
      </c>
      <c r="Q27" s="46">
        <f t="shared" si="5"/>
        <v>776.55215007481365</v>
      </c>
      <c r="R27" s="43">
        <f t="shared" si="3"/>
        <v>86.484011830000043</v>
      </c>
      <c r="S27" s="44">
        <f t="shared" si="4"/>
        <v>0.48107103243890414</v>
      </c>
      <c r="T27" s="38" t="s">
        <v>31</v>
      </c>
    </row>
    <row r="28" spans="1:20" ht="33.75" customHeight="1" x14ac:dyDescent="0.25">
      <c r="A28" s="39" t="s">
        <v>36</v>
      </c>
      <c r="B28" s="40" t="s">
        <v>37</v>
      </c>
      <c r="C28" s="41" t="s">
        <v>30</v>
      </c>
      <c r="D28" s="46">
        <f>D81</f>
        <v>4524.9366597127237</v>
      </c>
      <c r="E28" s="46">
        <f t="shared" ref="E28:Q28" si="6">E81</f>
        <v>1363.6607563252219</v>
      </c>
      <c r="F28" s="46">
        <f t="shared" si="6"/>
        <v>3161.2759033875018</v>
      </c>
      <c r="G28" s="46">
        <f t="shared" si="6"/>
        <v>2737.8842416271455</v>
      </c>
      <c r="H28" s="46">
        <f t="shared" si="6"/>
        <v>301.56484138000002</v>
      </c>
      <c r="I28" s="46">
        <f t="shared" si="6"/>
        <v>36.958835570000417</v>
      </c>
      <c r="J28" s="46">
        <f t="shared" si="6"/>
        <v>143.09280009999998</v>
      </c>
      <c r="K28" s="46">
        <f t="shared" si="6"/>
        <v>102.76012842999958</v>
      </c>
      <c r="L28" s="46">
        <f t="shared" si="6"/>
        <v>158.47204128000001</v>
      </c>
      <c r="M28" s="46">
        <f t="shared" si="6"/>
        <v>55.52642761914592</v>
      </c>
      <c r="N28" s="46">
        <f t="shared" si="6"/>
        <v>0</v>
      </c>
      <c r="O28" s="46">
        <f t="shared" si="6"/>
        <v>2542.6388500079997</v>
      </c>
      <c r="P28" s="46">
        <f t="shared" si="6"/>
        <v>0</v>
      </c>
      <c r="Q28" s="46">
        <f t="shared" si="6"/>
        <v>2859.7110620075014</v>
      </c>
      <c r="R28" s="43">
        <f t="shared" si="3"/>
        <v>161.84587737999996</v>
      </c>
      <c r="S28" s="44">
        <f t="shared" si="4"/>
        <v>1.1583672877792019</v>
      </c>
      <c r="T28" s="38" t="s">
        <v>31</v>
      </c>
    </row>
    <row r="29" spans="1:20" ht="33.75" customHeight="1" x14ac:dyDescent="0.25">
      <c r="A29" s="39" t="s">
        <v>38</v>
      </c>
      <c r="B29" s="40" t="s">
        <v>39</v>
      </c>
      <c r="C29" s="41" t="s">
        <v>30</v>
      </c>
      <c r="D29" s="46">
        <f>D103</f>
        <v>0</v>
      </c>
      <c r="E29" s="46">
        <f t="shared" ref="E29:Q29" si="7">E103</f>
        <v>0</v>
      </c>
      <c r="F29" s="46">
        <f t="shared" si="7"/>
        <v>0</v>
      </c>
      <c r="G29" s="46">
        <f t="shared" si="7"/>
        <v>0</v>
      </c>
      <c r="H29" s="46">
        <f t="shared" si="7"/>
        <v>0</v>
      </c>
      <c r="I29" s="46">
        <f t="shared" si="7"/>
        <v>0</v>
      </c>
      <c r="J29" s="46">
        <f t="shared" si="7"/>
        <v>0</v>
      </c>
      <c r="K29" s="46">
        <f t="shared" si="7"/>
        <v>0</v>
      </c>
      <c r="L29" s="46">
        <f t="shared" si="7"/>
        <v>0</v>
      </c>
      <c r="M29" s="46">
        <f t="shared" si="7"/>
        <v>0</v>
      </c>
      <c r="N29" s="46">
        <f t="shared" si="7"/>
        <v>0</v>
      </c>
      <c r="O29" s="46">
        <f t="shared" si="7"/>
        <v>0</v>
      </c>
      <c r="P29" s="46">
        <f t="shared" si="7"/>
        <v>0</v>
      </c>
      <c r="Q29" s="46">
        <f t="shared" si="7"/>
        <v>0</v>
      </c>
      <c r="R29" s="43">
        <f t="shared" si="3"/>
        <v>0</v>
      </c>
      <c r="S29" s="44" t="str">
        <f t="shared" si="4"/>
        <v>-</v>
      </c>
      <c r="T29" s="38" t="s">
        <v>31</v>
      </c>
    </row>
    <row r="30" spans="1:20" ht="33.75" customHeight="1" x14ac:dyDescent="0.25">
      <c r="A30" s="39" t="s">
        <v>40</v>
      </c>
      <c r="B30" s="40" t="s">
        <v>41</v>
      </c>
      <c r="C30" s="41" t="s">
        <v>30</v>
      </c>
      <c r="D30" s="46">
        <f t="shared" ref="D30:Q30" si="8">D106</f>
        <v>1965.9633414902362</v>
      </c>
      <c r="E30" s="46">
        <f t="shared" si="8"/>
        <v>1183.4281699544999</v>
      </c>
      <c r="F30" s="46">
        <f t="shared" si="8"/>
        <v>782.53517153573614</v>
      </c>
      <c r="G30" s="46">
        <f t="shared" si="8"/>
        <v>789.50269483823604</v>
      </c>
      <c r="H30" s="46">
        <f t="shared" si="8"/>
        <v>44.498681310000002</v>
      </c>
      <c r="I30" s="46">
        <f t="shared" si="8"/>
        <v>0</v>
      </c>
      <c r="J30" s="46">
        <f t="shared" si="8"/>
        <v>10.74012901</v>
      </c>
      <c r="K30" s="46">
        <f t="shared" si="8"/>
        <v>0</v>
      </c>
      <c r="L30" s="46">
        <f t="shared" si="8"/>
        <v>33.758552299999998</v>
      </c>
      <c r="M30" s="46">
        <f t="shared" si="8"/>
        <v>144</v>
      </c>
      <c r="N30" s="46">
        <f t="shared" si="8"/>
        <v>0</v>
      </c>
      <c r="O30" s="46">
        <f t="shared" si="8"/>
        <v>645.50269483823604</v>
      </c>
      <c r="P30" s="46">
        <f t="shared" si="8"/>
        <v>0</v>
      </c>
      <c r="Q30" s="46">
        <f t="shared" si="8"/>
        <v>738.03649022573609</v>
      </c>
      <c r="R30" s="43">
        <f t="shared" si="3"/>
        <v>44.498681309999995</v>
      </c>
      <c r="S30" s="44" t="str">
        <f t="shared" si="4"/>
        <v>-</v>
      </c>
      <c r="T30" s="38" t="s">
        <v>31</v>
      </c>
    </row>
    <row r="31" spans="1:20" ht="33.75" customHeight="1" x14ac:dyDescent="0.25">
      <c r="A31" s="39" t="s">
        <v>42</v>
      </c>
      <c r="B31" s="40" t="s">
        <v>43</v>
      </c>
      <c r="C31" s="41" t="s">
        <v>30</v>
      </c>
      <c r="D31" s="46">
        <f t="shared" ref="D31:Q32" si="9">D117</f>
        <v>0</v>
      </c>
      <c r="E31" s="46">
        <f t="shared" si="9"/>
        <v>0</v>
      </c>
      <c r="F31" s="46">
        <f t="shared" si="9"/>
        <v>0</v>
      </c>
      <c r="G31" s="46">
        <f t="shared" si="9"/>
        <v>0</v>
      </c>
      <c r="H31" s="46">
        <f t="shared" si="9"/>
        <v>0</v>
      </c>
      <c r="I31" s="46">
        <f t="shared" si="9"/>
        <v>0</v>
      </c>
      <c r="J31" s="46">
        <f t="shared" si="9"/>
        <v>0</v>
      </c>
      <c r="K31" s="46">
        <f t="shared" si="9"/>
        <v>0</v>
      </c>
      <c r="L31" s="46">
        <f t="shared" si="9"/>
        <v>0</v>
      </c>
      <c r="M31" s="46">
        <f t="shared" si="9"/>
        <v>0</v>
      </c>
      <c r="N31" s="46">
        <f t="shared" si="9"/>
        <v>0</v>
      </c>
      <c r="O31" s="46">
        <f t="shared" si="9"/>
        <v>0</v>
      </c>
      <c r="P31" s="46">
        <f t="shared" si="9"/>
        <v>0</v>
      </c>
      <c r="Q31" s="46">
        <f t="shared" si="9"/>
        <v>0</v>
      </c>
      <c r="R31" s="43">
        <f t="shared" si="3"/>
        <v>0</v>
      </c>
      <c r="S31" s="44" t="str">
        <f t="shared" si="4"/>
        <v>-</v>
      </c>
      <c r="T31" s="38" t="s">
        <v>31</v>
      </c>
    </row>
    <row r="32" spans="1:20" ht="33.75" customHeight="1" x14ac:dyDescent="0.25">
      <c r="A32" s="39" t="s">
        <v>44</v>
      </c>
      <c r="B32" s="40" t="s">
        <v>45</v>
      </c>
      <c r="C32" s="41" t="s">
        <v>30</v>
      </c>
      <c r="D32" s="46">
        <f t="shared" si="9"/>
        <v>232.162341962</v>
      </c>
      <c r="E32" s="46">
        <f t="shared" si="9"/>
        <v>613.07811951999997</v>
      </c>
      <c r="F32" s="46">
        <f t="shared" si="9"/>
        <v>-380.91577755799995</v>
      </c>
      <c r="G32" s="46">
        <f t="shared" si="9"/>
        <v>0</v>
      </c>
      <c r="H32" s="46">
        <f t="shared" si="9"/>
        <v>1514.2921747800003</v>
      </c>
      <c r="I32" s="46">
        <f t="shared" si="9"/>
        <v>0</v>
      </c>
      <c r="J32" s="46">
        <f t="shared" si="9"/>
        <v>461.54675347</v>
      </c>
      <c r="K32" s="46">
        <f t="shared" si="9"/>
        <v>0</v>
      </c>
      <c r="L32" s="46">
        <f t="shared" si="9"/>
        <v>1052.7454213100002</v>
      </c>
      <c r="M32" s="46">
        <f t="shared" si="9"/>
        <v>0</v>
      </c>
      <c r="N32" s="46">
        <f t="shared" si="9"/>
        <v>0</v>
      </c>
      <c r="O32" s="46">
        <f t="shared" si="9"/>
        <v>0</v>
      </c>
      <c r="P32" s="46">
        <f t="shared" si="9"/>
        <v>0</v>
      </c>
      <c r="Q32" s="46">
        <f t="shared" si="9"/>
        <v>-1895.207952338</v>
      </c>
      <c r="R32" s="43">
        <f t="shared" si="3"/>
        <v>1514.2921747800001</v>
      </c>
      <c r="S32" s="44" t="str">
        <f t="shared" si="4"/>
        <v>-</v>
      </c>
      <c r="T32" s="38" t="s">
        <v>31</v>
      </c>
    </row>
    <row r="33" spans="1:20" ht="33.75" customHeight="1" x14ac:dyDescent="0.25">
      <c r="A33" s="39" t="s">
        <v>46</v>
      </c>
      <c r="B33" s="40" t="s">
        <v>47</v>
      </c>
      <c r="C33" s="41" t="s">
        <v>30</v>
      </c>
      <c r="D33" s="46">
        <v>0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3">
        <f t="shared" si="3"/>
        <v>0</v>
      </c>
      <c r="S33" s="44" t="str">
        <f t="shared" si="4"/>
        <v>-</v>
      </c>
      <c r="T33" s="38" t="s">
        <v>31</v>
      </c>
    </row>
    <row r="34" spans="1:20" ht="33.75" customHeight="1" x14ac:dyDescent="0.25">
      <c r="A34" s="39" t="s">
        <v>48</v>
      </c>
      <c r="B34" s="40" t="s">
        <v>49</v>
      </c>
      <c r="C34" s="41" t="s">
        <v>30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3">
        <f t="shared" si="3"/>
        <v>0</v>
      </c>
      <c r="S34" s="44" t="str">
        <f t="shared" si="4"/>
        <v>-</v>
      </c>
      <c r="T34" s="38" t="s">
        <v>31</v>
      </c>
    </row>
    <row r="35" spans="1:20" ht="33.75" customHeight="1" x14ac:dyDescent="0.25">
      <c r="A35" s="39" t="s">
        <v>50</v>
      </c>
      <c r="B35" s="40" t="s">
        <v>51</v>
      </c>
      <c r="C35" s="41" t="s">
        <v>30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3">
        <f t="shared" si="3"/>
        <v>0</v>
      </c>
      <c r="S35" s="44" t="str">
        <f t="shared" si="4"/>
        <v>-</v>
      </c>
      <c r="T35" s="38" t="s">
        <v>31</v>
      </c>
    </row>
    <row r="36" spans="1:20" ht="33.75" customHeight="1" x14ac:dyDescent="0.25">
      <c r="A36" s="39" t="s">
        <v>52</v>
      </c>
      <c r="B36" s="40" t="s">
        <v>53</v>
      </c>
      <c r="C36" s="41" t="s">
        <v>30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3">
        <f t="shared" si="3"/>
        <v>0</v>
      </c>
      <c r="S36" s="44" t="str">
        <f t="shared" si="4"/>
        <v>-</v>
      </c>
      <c r="T36" s="38" t="s">
        <v>31</v>
      </c>
    </row>
    <row r="37" spans="1:20" ht="33.75" customHeight="1" x14ac:dyDescent="0.25">
      <c r="A37" s="39" t="s">
        <v>54</v>
      </c>
      <c r="B37" s="40" t="s">
        <v>55</v>
      </c>
      <c r="C37" s="41" t="s">
        <v>30</v>
      </c>
      <c r="D37" s="46">
        <v>0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3">
        <f t="shared" si="3"/>
        <v>0</v>
      </c>
      <c r="S37" s="44" t="str">
        <f t="shared" si="4"/>
        <v>-</v>
      </c>
      <c r="T37" s="38" t="s">
        <v>31</v>
      </c>
    </row>
    <row r="38" spans="1:20" ht="33.75" customHeight="1" x14ac:dyDescent="0.25">
      <c r="A38" s="39" t="s">
        <v>56</v>
      </c>
      <c r="B38" s="40" t="s">
        <v>57</v>
      </c>
      <c r="C38" s="41" t="s">
        <v>30</v>
      </c>
      <c r="D38" s="46">
        <v>0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3">
        <f t="shared" si="3"/>
        <v>0</v>
      </c>
      <c r="S38" s="44" t="str">
        <f t="shared" si="4"/>
        <v>-</v>
      </c>
      <c r="T38" s="38" t="s">
        <v>31</v>
      </c>
    </row>
    <row r="39" spans="1:20" ht="33.75" customHeight="1" x14ac:dyDescent="0.25">
      <c r="A39" s="39" t="s">
        <v>58</v>
      </c>
      <c r="B39" s="40" t="s">
        <v>43</v>
      </c>
      <c r="C39" s="41" t="s">
        <v>30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3">
        <f t="shared" si="3"/>
        <v>0</v>
      </c>
      <c r="S39" s="44" t="str">
        <f t="shared" si="4"/>
        <v>-</v>
      </c>
      <c r="T39" s="38" t="s">
        <v>31</v>
      </c>
    </row>
    <row r="40" spans="1:20" ht="33.75" customHeight="1" x14ac:dyDescent="0.25">
      <c r="A40" s="39" t="s">
        <v>59</v>
      </c>
      <c r="B40" s="40" t="s">
        <v>45</v>
      </c>
      <c r="C40" s="41" t="s">
        <v>30</v>
      </c>
      <c r="D40" s="46">
        <v>0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3">
        <f t="shared" si="3"/>
        <v>0</v>
      </c>
      <c r="S40" s="44" t="str">
        <f t="shared" si="4"/>
        <v>-</v>
      </c>
      <c r="T40" s="38" t="s">
        <v>31</v>
      </c>
    </row>
    <row r="41" spans="1:20" ht="33.75" customHeight="1" x14ac:dyDescent="0.25">
      <c r="A41" s="39" t="s">
        <v>60</v>
      </c>
      <c r="B41" s="40" t="s">
        <v>61</v>
      </c>
      <c r="C41" s="41" t="s">
        <v>30</v>
      </c>
      <c r="D41" s="46">
        <f>D166</f>
        <v>246.99646642065812</v>
      </c>
      <c r="E41" s="46">
        <f t="shared" ref="E41:Q42" si="10">E166</f>
        <v>42.156943049999995</v>
      </c>
      <c r="F41" s="46">
        <f t="shared" si="10"/>
        <v>204.83952337065813</v>
      </c>
      <c r="G41" s="46">
        <f t="shared" si="10"/>
        <v>47.276317670085824</v>
      </c>
      <c r="H41" s="46">
        <f t="shared" si="10"/>
        <v>0</v>
      </c>
      <c r="I41" s="46">
        <f t="shared" si="10"/>
        <v>0</v>
      </c>
      <c r="J41" s="46">
        <f t="shared" si="10"/>
        <v>0</v>
      </c>
      <c r="K41" s="46">
        <f t="shared" si="10"/>
        <v>0</v>
      </c>
      <c r="L41" s="46">
        <f t="shared" si="10"/>
        <v>0</v>
      </c>
      <c r="M41" s="46">
        <f t="shared" si="10"/>
        <v>0</v>
      </c>
      <c r="N41" s="46">
        <f t="shared" si="10"/>
        <v>0</v>
      </c>
      <c r="O41" s="46">
        <f t="shared" si="10"/>
        <v>47.276317670085824</v>
      </c>
      <c r="P41" s="46">
        <f t="shared" si="10"/>
        <v>0</v>
      </c>
      <c r="Q41" s="46">
        <f t="shared" si="10"/>
        <v>204.83952337065813</v>
      </c>
      <c r="R41" s="43">
        <f t="shared" si="3"/>
        <v>0</v>
      </c>
      <c r="S41" s="44" t="str">
        <f t="shared" si="4"/>
        <v>-</v>
      </c>
      <c r="T41" s="38" t="s">
        <v>31</v>
      </c>
    </row>
    <row r="42" spans="1:20" ht="33.75" customHeight="1" x14ac:dyDescent="0.25">
      <c r="A42" s="39" t="s">
        <v>62</v>
      </c>
      <c r="B42" s="40" t="s">
        <v>51</v>
      </c>
      <c r="C42" s="41" t="s">
        <v>30</v>
      </c>
      <c r="D42" s="46">
        <f>D167</f>
        <v>0</v>
      </c>
      <c r="E42" s="46">
        <f t="shared" si="10"/>
        <v>0</v>
      </c>
      <c r="F42" s="46">
        <f t="shared" si="10"/>
        <v>0</v>
      </c>
      <c r="G42" s="46">
        <f t="shared" si="10"/>
        <v>0</v>
      </c>
      <c r="H42" s="46">
        <f t="shared" si="10"/>
        <v>0</v>
      </c>
      <c r="I42" s="46">
        <f t="shared" si="10"/>
        <v>0</v>
      </c>
      <c r="J42" s="46">
        <f t="shared" si="10"/>
        <v>0</v>
      </c>
      <c r="K42" s="46">
        <f t="shared" si="10"/>
        <v>0</v>
      </c>
      <c r="L42" s="46">
        <f t="shared" si="10"/>
        <v>0</v>
      </c>
      <c r="M42" s="46">
        <f t="shared" si="10"/>
        <v>0</v>
      </c>
      <c r="N42" s="46">
        <f t="shared" si="10"/>
        <v>0</v>
      </c>
      <c r="O42" s="46">
        <f t="shared" si="10"/>
        <v>0</v>
      </c>
      <c r="P42" s="46">
        <f t="shared" si="10"/>
        <v>0</v>
      </c>
      <c r="Q42" s="46">
        <f t="shared" si="10"/>
        <v>0</v>
      </c>
      <c r="R42" s="43">
        <f t="shared" si="3"/>
        <v>0</v>
      </c>
      <c r="S42" s="44" t="str">
        <f t="shared" si="4"/>
        <v>-</v>
      </c>
      <c r="T42" s="38" t="s">
        <v>31</v>
      </c>
    </row>
    <row r="43" spans="1:20" ht="33.75" customHeight="1" x14ac:dyDescent="0.25">
      <c r="A43" s="39" t="s">
        <v>63</v>
      </c>
      <c r="B43" s="40" t="s">
        <v>64</v>
      </c>
      <c r="C43" s="41" t="s">
        <v>30</v>
      </c>
      <c r="D43" s="46">
        <f>D173</f>
        <v>0</v>
      </c>
      <c r="E43" s="46">
        <f t="shared" ref="E43:Q43" si="11">E173</f>
        <v>0</v>
      </c>
      <c r="F43" s="46">
        <f t="shared" si="11"/>
        <v>0</v>
      </c>
      <c r="G43" s="46">
        <f t="shared" si="11"/>
        <v>0</v>
      </c>
      <c r="H43" s="46">
        <f t="shared" si="11"/>
        <v>0</v>
      </c>
      <c r="I43" s="46">
        <f t="shared" si="11"/>
        <v>0</v>
      </c>
      <c r="J43" s="46">
        <f t="shared" si="11"/>
        <v>0</v>
      </c>
      <c r="K43" s="46">
        <f t="shared" si="11"/>
        <v>0</v>
      </c>
      <c r="L43" s="46">
        <f t="shared" si="11"/>
        <v>0</v>
      </c>
      <c r="M43" s="46">
        <f t="shared" si="11"/>
        <v>0</v>
      </c>
      <c r="N43" s="46">
        <f t="shared" si="11"/>
        <v>0</v>
      </c>
      <c r="O43" s="46">
        <f t="shared" si="11"/>
        <v>0</v>
      </c>
      <c r="P43" s="46">
        <f t="shared" si="11"/>
        <v>0</v>
      </c>
      <c r="Q43" s="46">
        <f t="shared" si="11"/>
        <v>0</v>
      </c>
      <c r="R43" s="43">
        <f t="shared" si="3"/>
        <v>0</v>
      </c>
      <c r="S43" s="44" t="str">
        <f t="shared" si="4"/>
        <v>-</v>
      </c>
      <c r="T43" s="38" t="s">
        <v>31</v>
      </c>
    </row>
    <row r="44" spans="1:20" ht="33.75" customHeight="1" x14ac:dyDescent="0.25">
      <c r="A44" s="39" t="s">
        <v>65</v>
      </c>
      <c r="B44" s="40" t="s">
        <v>66</v>
      </c>
      <c r="C44" s="41" t="s">
        <v>30</v>
      </c>
      <c r="D44" s="46">
        <f>D180</f>
        <v>0</v>
      </c>
      <c r="E44" s="46">
        <f t="shared" ref="E44:Q44" si="12">E180</f>
        <v>0</v>
      </c>
      <c r="F44" s="46">
        <f t="shared" si="12"/>
        <v>0</v>
      </c>
      <c r="G44" s="46">
        <f t="shared" si="12"/>
        <v>0</v>
      </c>
      <c r="H44" s="46">
        <f t="shared" si="12"/>
        <v>0</v>
      </c>
      <c r="I44" s="46">
        <f t="shared" si="12"/>
        <v>0</v>
      </c>
      <c r="J44" s="46">
        <f t="shared" si="12"/>
        <v>0</v>
      </c>
      <c r="K44" s="46">
        <f t="shared" si="12"/>
        <v>0</v>
      </c>
      <c r="L44" s="46">
        <f t="shared" si="12"/>
        <v>0</v>
      </c>
      <c r="M44" s="46">
        <f t="shared" si="12"/>
        <v>0</v>
      </c>
      <c r="N44" s="46">
        <f t="shared" si="12"/>
        <v>0</v>
      </c>
      <c r="O44" s="46">
        <f t="shared" si="12"/>
        <v>0</v>
      </c>
      <c r="P44" s="46">
        <f t="shared" si="12"/>
        <v>0</v>
      </c>
      <c r="Q44" s="46">
        <f t="shared" si="12"/>
        <v>0</v>
      </c>
      <c r="R44" s="43">
        <f t="shared" si="3"/>
        <v>0</v>
      </c>
      <c r="S44" s="44" t="str">
        <f t="shared" si="4"/>
        <v>-</v>
      </c>
      <c r="T44" s="38" t="s">
        <v>31</v>
      </c>
    </row>
    <row r="45" spans="1:20" ht="33.75" customHeight="1" x14ac:dyDescent="0.25">
      <c r="A45" s="39" t="s">
        <v>67</v>
      </c>
      <c r="B45" s="40" t="s">
        <v>43</v>
      </c>
      <c r="C45" s="41" t="s">
        <v>30</v>
      </c>
      <c r="D45" s="46">
        <f>D187</f>
        <v>0</v>
      </c>
      <c r="E45" s="46">
        <f t="shared" ref="E45:Q46" si="13">E187</f>
        <v>0</v>
      </c>
      <c r="F45" s="46">
        <f t="shared" si="13"/>
        <v>0</v>
      </c>
      <c r="G45" s="46">
        <f t="shared" si="13"/>
        <v>0</v>
      </c>
      <c r="H45" s="46">
        <f t="shared" si="13"/>
        <v>0</v>
      </c>
      <c r="I45" s="46">
        <f t="shared" si="13"/>
        <v>0</v>
      </c>
      <c r="J45" s="46">
        <f t="shared" si="13"/>
        <v>0</v>
      </c>
      <c r="K45" s="46">
        <f t="shared" si="13"/>
        <v>0</v>
      </c>
      <c r="L45" s="46">
        <f t="shared" si="13"/>
        <v>0</v>
      </c>
      <c r="M45" s="46">
        <f t="shared" si="13"/>
        <v>0</v>
      </c>
      <c r="N45" s="46">
        <f t="shared" si="13"/>
        <v>0</v>
      </c>
      <c r="O45" s="46">
        <f t="shared" si="13"/>
        <v>0</v>
      </c>
      <c r="P45" s="46">
        <f t="shared" si="13"/>
        <v>0</v>
      </c>
      <c r="Q45" s="46">
        <f t="shared" si="13"/>
        <v>0</v>
      </c>
      <c r="R45" s="43">
        <f t="shared" si="3"/>
        <v>0</v>
      </c>
      <c r="S45" s="44" t="str">
        <f t="shared" si="4"/>
        <v>-</v>
      </c>
      <c r="T45" s="38" t="s">
        <v>31</v>
      </c>
    </row>
    <row r="46" spans="1:20" ht="33.75" customHeight="1" x14ac:dyDescent="0.25">
      <c r="A46" s="39" t="s">
        <v>68</v>
      </c>
      <c r="B46" s="40" t="s">
        <v>45</v>
      </c>
      <c r="C46" s="41" t="s">
        <v>30</v>
      </c>
      <c r="D46" s="46">
        <f>D188</f>
        <v>246.99646642065812</v>
      </c>
      <c r="E46" s="46">
        <f t="shared" si="13"/>
        <v>42.156943049999995</v>
      </c>
      <c r="F46" s="46">
        <f t="shared" si="13"/>
        <v>204.83952337065813</v>
      </c>
      <c r="G46" s="46">
        <f t="shared" si="13"/>
        <v>47.276317670085824</v>
      </c>
      <c r="H46" s="46">
        <f t="shared" si="13"/>
        <v>0</v>
      </c>
      <c r="I46" s="46">
        <f t="shared" si="13"/>
        <v>0</v>
      </c>
      <c r="J46" s="46">
        <f t="shared" si="13"/>
        <v>0</v>
      </c>
      <c r="K46" s="46">
        <f t="shared" si="13"/>
        <v>0</v>
      </c>
      <c r="L46" s="46">
        <f t="shared" si="13"/>
        <v>0</v>
      </c>
      <c r="M46" s="46">
        <f t="shared" si="13"/>
        <v>0</v>
      </c>
      <c r="N46" s="46">
        <f t="shared" si="13"/>
        <v>0</v>
      </c>
      <c r="O46" s="46">
        <f t="shared" si="13"/>
        <v>47.276317670085824</v>
      </c>
      <c r="P46" s="46">
        <f t="shared" si="13"/>
        <v>0</v>
      </c>
      <c r="Q46" s="46">
        <f t="shared" si="13"/>
        <v>204.83952337065813</v>
      </c>
      <c r="R46" s="43">
        <f t="shared" si="3"/>
        <v>0</v>
      </c>
      <c r="S46" s="44" t="str">
        <f t="shared" si="4"/>
        <v>-</v>
      </c>
      <c r="T46" s="38" t="s">
        <v>31</v>
      </c>
    </row>
    <row r="47" spans="1:20" ht="33.75" customHeight="1" x14ac:dyDescent="0.25">
      <c r="A47" s="39" t="s">
        <v>69</v>
      </c>
      <c r="B47" s="40" t="s">
        <v>70</v>
      </c>
      <c r="C47" s="41" t="s">
        <v>30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f>Q190</f>
        <v>0</v>
      </c>
      <c r="R47" s="43">
        <f t="shared" si="3"/>
        <v>0</v>
      </c>
      <c r="S47" s="44" t="str">
        <f t="shared" si="4"/>
        <v>-</v>
      </c>
      <c r="T47" s="38" t="s">
        <v>31</v>
      </c>
    </row>
    <row r="48" spans="1:20" ht="33.75" customHeight="1" x14ac:dyDescent="0.25">
      <c r="A48" s="39" t="s">
        <v>71</v>
      </c>
      <c r="B48" s="40" t="s">
        <v>72</v>
      </c>
      <c r="C48" s="41" t="s">
        <v>30</v>
      </c>
      <c r="D48" s="46">
        <f t="shared" ref="D48:Q48" si="14">SUM(D49,D127,D166,D190)</f>
        <v>10013.978593737231</v>
      </c>
      <c r="E48" s="46">
        <f t="shared" si="14"/>
        <v>5203.4337190965216</v>
      </c>
      <c r="F48" s="46">
        <f t="shared" si="14"/>
        <v>4810.5448746407101</v>
      </c>
      <c r="G48" s="46">
        <f t="shared" si="14"/>
        <v>4140.68207605712</v>
      </c>
      <c r="H48" s="46">
        <f t="shared" si="14"/>
        <v>2126.6136013000005</v>
      </c>
      <c r="I48" s="46">
        <f t="shared" si="14"/>
        <v>93.516365184000009</v>
      </c>
      <c r="J48" s="46">
        <f t="shared" si="14"/>
        <v>821.78066412999988</v>
      </c>
      <c r="K48" s="46">
        <f t="shared" si="14"/>
        <v>225.97649081599999</v>
      </c>
      <c r="L48" s="46">
        <f t="shared" si="14"/>
        <v>1304.8329371700002</v>
      </c>
      <c r="M48" s="46">
        <f t="shared" si="14"/>
        <v>313.05060487798596</v>
      </c>
      <c r="N48" s="46">
        <f t="shared" si="14"/>
        <v>0</v>
      </c>
      <c r="O48" s="46">
        <f t="shared" si="14"/>
        <v>3508.1386151791348</v>
      </c>
      <c r="P48" s="46">
        <f t="shared" si="14"/>
        <v>0</v>
      </c>
      <c r="Q48" s="46">
        <f t="shared" si="14"/>
        <v>2683.93127334071</v>
      </c>
      <c r="R48" s="43">
        <f t="shared" si="3"/>
        <v>1807.1207453</v>
      </c>
      <c r="S48" s="44">
        <f t="shared" si="4"/>
        <v>5.6562164422856451</v>
      </c>
      <c r="T48" s="38" t="s">
        <v>31</v>
      </c>
    </row>
    <row r="49" spans="1:20" ht="33.75" customHeight="1" x14ac:dyDescent="0.25">
      <c r="A49" s="39" t="s">
        <v>73</v>
      </c>
      <c r="B49" s="40" t="s">
        <v>74</v>
      </c>
      <c r="C49" s="41" t="s">
        <v>30</v>
      </c>
      <c r="D49" s="46">
        <f t="shared" ref="D49:Q49" si="15">D50+D81+D103+D106+D117+D118</f>
        <v>9766.9821273165726</v>
      </c>
      <c r="E49" s="46">
        <f t="shared" si="15"/>
        <v>5161.2767760465213</v>
      </c>
      <c r="F49" s="46">
        <f t="shared" si="15"/>
        <v>4605.7053512700522</v>
      </c>
      <c r="G49" s="46">
        <f t="shared" si="15"/>
        <v>4093.4057583870344</v>
      </c>
      <c r="H49" s="46">
        <f t="shared" si="15"/>
        <v>2126.6136013000005</v>
      </c>
      <c r="I49" s="46">
        <f t="shared" si="15"/>
        <v>93.516365184000009</v>
      </c>
      <c r="J49" s="46">
        <f t="shared" si="15"/>
        <v>821.78066412999988</v>
      </c>
      <c r="K49" s="46">
        <f t="shared" si="15"/>
        <v>225.97649081599999</v>
      </c>
      <c r="L49" s="46">
        <f t="shared" si="15"/>
        <v>1304.8329371700002</v>
      </c>
      <c r="M49" s="46">
        <f t="shared" si="15"/>
        <v>313.05060487798596</v>
      </c>
      <c r="N49" s="46">
        <f t="shared" si="15"/>
        <v>0</v>
      </c>
      <c r="O49" s="46">
        <f t="shared" si="15"/>
        <v>3460.8622975090489</v>
      </c>
      <c r="P49" s="46">
        <f t="shared" si="15"/>
        <v>0</v>
      </c>
      <c r="Q49" s="46">
        <f t="shared" si="15"/>
        <v>2479.0917499700518</v>
      </c>
      <c r="R49" s="43">
        <f t="shared" si="3"/>
        <v>1807.1207453</v>
      </c>
      <c r="S49" s="44">
        <f t="shared" si="4"/>
        <v>5.6562164422856451</v>
      </c>
      <c r="T49" s="38" t="s">
        <v>31</v>
      </c>
    </row>
    <row r="50" spans="1:20" ht="33.75" customHeight="1" x14ac:dyDescent="0.25">
      <c r="A50" s="39" t="s">
        <v>75</v>
      </c>
      <c r="B50" s="40" t="s">
        <v>76</v>
      </c>
      <c r="C50" s="41" t="s">
        <v>30</v>
      </c>
      <c r="D50" s="46">
        <f t="shared" ref="D50:Q50" si="16">D51+D61+D64+D74</f>
        <v>3043.9197841516134</v>
      </c>
      <c r="E50" s="46">
        <f t="shared" si="16"/>
        <v>2001.1097302467997</v>
      </c>
      <c r="F50" s="46">
        <f t="shared" si="16"/>
        <v>1042.8100539048137</v>
      </c>
      <c r="G50" s="46">
        <f t="shared" si="16"/>
        <v>566.01882192165306</v>
      </c>
      <c r="H50" s="46">
        <f t="shared" si="16"/>
        <v>266.25790383000003</v>
      </c>
      <c r="I50" s="46">
        <f t="shared" si="16"/>
        <v>56.557529613999591</v>
      </c>
      <c r="J50" s="46">
        <f t="shared" si="16"/>
        <v>206.40098155000001</v>
      </c>
      <c r="K50" s="46">
        <f t="shared" si="16"/>
        <v>123.21636238600041</v>
      </c>
      <c r="L50" s="46">
        <f t="shared" si="16"/>
        <v>59.856922279999999</v>
      </c>
      <c r="M50" s="46">
        <f t="shared" si="16"/>
        <v>113.52417725884004</v>
      </c>
      <c r="N50" s="46">
        <f t="shared" si="16"/>
        <v>0</v>
      </c>
      <c r="O50" s="46">
        <f t="shared" si="16"/>
        <v>272.72075266281297</v>
      </c>
      <c r="P50" s="46">
        <f t="shared" si="16"/>
        <v>0</v>
      </c>
      <c r="Q50" s="46">
        <f t="shared" si="16"/>
        <v>776.55215007481365</v>
      </c>
      <c r="R50" s="43">
        <f t="shared" si="3"/>
        <v>86.484011830000043</v>
      </c>
      <c r="S50" s="44">
        <f t="shared" si="4"/>
        <v>0.48107103243890414</v>
      </c>
      <c r="T50" s="38" t="s">
        <v>31</v>
      </c>
    </row>
    <row r="51" spans="1:20" ht="33.75" customHeight="1" x14ac:dyDescent="0.25">
      <c r="A51" s="39" t="s">
        <v>77</v>
      </c>
      <c r="B51" s="40" t="s">
        <v>78</v>
      </c>
      <c r="C51" s="41" t="s">
        <v>30</v>
      </c>
      <c r="D51" s="46">
        <f>SUM(D52,D53,D54)</f>
        <v>1943.6105241822395</v>
      </c>
      <c r="E51" s="46">
        <f t="shared" ref="E51:Q51" si="17">SUM(E52,E53,E54)</f>
        <v>1353.2420400221997</v>
      </c>
      <c r="F51" s="46">
        <f t="shared" si="17"/>
        <v>590.36848416004</v>
      </c>
      <c r="G51" s="46">
        <f t="shared" si="17"/>
        <v>238.54417725884005</v>
      </c>
      <c r="H51" s="46">
        <f t="shared" si="17"/>
        <v>193.68111276000002</v>
      </c>
      <c r="I51" s="46">
        <f t="shared" si="17"/>
        <v>26</v>
      </c>
      <c r="J51" s="46">
        <f t="shared" si="17"/>
        <v>137.53691558</v>
      </c>
      <c r="K51" s="46">
        <f t="shared" si="17"/>
        <v>89</v>
      </c>
      <c r="L51" s="46">
        <f t="shared" si="17"/>
        <v>56.144197179999999</v>
      </c>
      <c r="M51" s="46">
        <f t="shared" si="17"/>
        <v>113.52417725884004</v>
      </c>
      <c r="N51" s="46">
        <f t="shared" si="17"/>
        <v>0</v>
      </c>
      <c r="O51" s="46">
        <f t="shared" si="17"/>
        <v>10.02</v>
      </c>
      <c r="P51" s="46">
        <f t="shared" si="17"/>
        <v>0</v>
      </c>
      <c r="Q51" s="46">
        <f t="shared" si="17"/>
        <v>396.68737140003992</v>
      </c>
      <c r="R51" s="43">
        <f t="shared" si="3"/>
        <v>78.681112759999991</v>
      </c>
      <c r="S51" s="44">
        <f t="shared" si="4"/>
        <v>0.6841835892173912</v>
      </c>
      <c r="T51" s="38" t="s">
        <v>31</v>
      </c>
    </row>
    <row r="52" spans="1:20" ht="78.75" customHeight="1" x14ac:dyDescent="0.25">
      <c r="A52" s="47" t="s">
        <v>259</v>
      </c>
      <c r="B52" s="48" t="s">
        <v>260</v>
      </c>
      <c r="C52" s="53" t="s">
        <v>30</v>
      </c>
      <c r="D52" s="49">
        <v>262.28167817599933</v>
      </c>
      <c r="E52" s="49">
        <v>90.024336678999362</v>
      </c>
      <c r="F52" s="50">
        <v>172.257341497</v>
      </c>
      <c r="G52" s="80">
        <v>15.360000000000001</v>
      </c>
      <c r="H52" s="50">
        <f>J52+L52+N52+P52</f>
        <v>21.268777279999998</v>
      </c>
      <c r="I52" s="50">
        <v>0</v>
      </c>
      <c r="J52" s="50">
        <v>12.860477059999999</v>
      </c>
      <c r="K52" s="50">
        <v>2</v>
      </c>
      <c r="L52" s="50">
        <v>8.4083002199999992</v>
      </c>
      <c r="M52" s="50">
        <v>8</v>
      </c>
      <c r="N52" s="50">
        <v>0</v>
      </c>
      <c r="O52" s="50">
        <v>5.3600000000000012</v>
      </c>
      <c r="P52" s="50">
        <v>0</v>
      </c>
      <c r="Q52" s="80">
        <f>F52-H52</f>
        <v>150.988564217</v>
      </c>
      <c r="R52" s="43">
        <f t="shared" si="3"/>
        <v>19.268777279999998</v>
      </c>
      <c r="S52" s="44">
        <f t="shared" si="4"/>
        <v>9.6343886399999992</v>
      </c>
      <c r="T52" s="81" t="s">
        <v>269</v>
      </c>
    </row>
    <row r="53" spans="1:20" ht="77.25" customHeight="1" x14ac:dyDescent="0.25">
      <c r="A53" s="47" t="s">
        <v>261</v>
      </c>
      <c r="B53" s="48" t="s">
        <v>262</v>
      </c>
      <c r="C53" s="53" t="s">
        <v>30</v>
      </c>
      <c r="D53" s="49">
        <v>138.94153864999998</v>
      </c>
      <c r="E53" s="49">
        <v>23.781263840000001</v>
      </c>
      <c r="F53" s="50">
        <v>115.16027481</v>
      </c>
      <c r="G53" s="80">
        <v>8.16</v>
      </c>
      <c r="H53" s="50">
        <f>J53+L53+N53+P53</f>
        <v>1.33874889</v>
      </c>
      <c r="I53" s="50">
        <v>0</v>
      </c>
      <c r="J53" s="50">
        <v>1.3305582</v>
      </c>
      <c r="K53" s="50">
        <v>1</v>
      </c>
      <c r="L53" s="50">
        <v>8.1906900000000005E-3</v>
      </c>
      <c r="M53" s="50">
        <v>2.5</v>
      </c>
      <c r="N53" s="50">
        <v>0</v>
      </c>
      <c r="O53" s="50">
        <v>4.6599999999999993</v>
      </c>
      <c r="P53" s="50">
        <v>0</v>
      </c>
      <c r="Q53" s="80">
        <f>F53-H53</f>
        <v>113.82152592</v>
      </c>
      <c r="R53" s="43">
        <f t="shared" si="3"/>
        <v>0.33874888999999997</v>
      </c>
      <c r="S53" s="44">
        <f t="shared" si="4"/>
        <v>0.33874888999999997</v>
      </c>
      <c r="T53" s="81" t="s">
        <v>269</v>
      </c>
    </row>
    <row r="54" spans="1:20" ht="33.75" customHeight="1" x14ac:dyDescent="0.25">
      <c r="A54" s="39" t="s">
        <v>79</v>
      </c>
      <c r="B54" s="40" t="s">
        <v>80</v>
      </c>
      <c r="C54" s="41" t="s">
        <v>30</v>
      </c>
      <c r="D54" s="46">
        <f>SUM(D55:D60)</f>
        <v>1542.3873073562402</v>
      </c>
      <c r="E54" s="46">
        <f t="shared" ref="E54:Q54" si="18">SUM(E55:E60)</f>
        <v>1239.4364395032003</v>
      </c>
      <c r="F54" s="46">
        <f t="shared" si="18"/>
        <v>302.95086785303999</v>
      </c>
      <c r="G54" s="46">
        <f t="shared" si="18"/>
        <v>215.02417725884004</v>
      </c>
      <c r="H54" s="46">
        <f t="shared" si="18"/>
        <v>171.07358659000002</v>
      </c>
      <c r="I54" s="46">
        <f t="shared" si="18"/>
        <v>26</v>
      </c>
      <c r="J54" s="46">
        <f t="shared" si="18"/>
        <v>123.34588032000001</v>
      </c>
      <c r="K54" s="46">
        <f t="shared" si="18"/>
        <v>86</v>
      </c>
      <c r="L54" s="46">
        <f t="shared" si="18"/>
        <v>47.727706269999999</v>
      </c>
      <c r="M54" s="46">
        <f t="shared" si="18"/>
        <v>103.02417725884004</v>
      </c>
      <c r="N54" s="46">
        <f t="shared" si="18"/>
        <v>0</v>
      </c>
      <c r="O54" s="46">
        <f t="shared" si="18"/>
        <v>0</v>
      </c>
      <c r="P54" s="46">
        <f t="shared" si="18"/>
        <v>0</v>
      </c>
      <c r="Q54" s="46">
        <f t="shared" si="18"/>
        <v>131.87728126303995</v>
      </c>
      <c r="R54" s="43">
        <f t="shared" si="3"/>
        <v>59.073586589999991</v>
      </c>
      <c r="S54" s="44">
        <f t="shared" si="4"/>
        <v>0.52744273741071424</v>
      </c>
      <c r="T54" s="38" t="s">
        <v>31</v>
      </c>
    </row>
    <row r="55" spans="1:20" ht="33.75" customHeight="1" x14ac:dyDescent="0.25">
      <c r="A55" s="47" t="s">
        <v>79</v>
      </c>
      <c r="B55" s="48" t="s">
        <v>263</v>
      </c>
      <c r="C55" s="53" t="s">
        <v>352</v>
      </c>
      <c r="D55" s="49">
        <v>1189.10529171404</v>
      </c>
      <c r="E55" s="49">
        <v>1031.1856582400001</v>
      </c>
      <c r="F55" s="50">
        <v>157.91963347403998</v>
      </c>
      <c r="G55" s="80">
        <v>136.71951571404003</v>
      </c>
      <c r="H55" s="50">
        <f t="shared" ref="H55:H60" si="19">J55+L55+N55+P55</f>
        <v>157.78995127000002</v>
      </c>
      <c r="I55" s="50">
        <v>0</v>
      </c>
      <c r="J55" s="50">
        <v>110.062245</v>
      </c>
      <c r="K55" s="50">
        <v>60</v>
      </c>
      <c r="L55" s="50">
        <v>47.727706269999999</v>
      </c>
      <c r="M55" s="50">
        <v>76.719515714040028</v>
      </c>
      <c r="N55" s="50">
        <v>0</v>
      </c>
      <c r="O55" s="50">
        <v>0</v>
      </c>
      <c r="P55" s="50">
        <v>0</v>
      </c>
      <c r="Q55" s="80">
        <f t="shared" ref="Q55:Q60" si="20">F55-H55</f>
        <v>0.12968220403996611</v>
      </c>
      <c r="R55" s="43">
        <f t="shared" si="3"/>
        <v>97.789951270000017</v>
      </c>
      <c r="S55" s="44">
        <f t="shared" si="4"/>
        <v>1.6298325211666669</v>
      </c>
      <c r="T55" s="81" t="s">
        <v>270</v>
      </c>
    </row>
    <row r="56" spans="1:20" ht="33.75" customHeight="1" x14ac:dyDescent="0.25">
      <c r="A56" s="47" t="s">
        <v>79</v>
      </c>
      <c r="B56" s="48" t="s">
        <v>264</v>
      </c>
      <c r="C56" s="53" t="s">
        <v>353</v>
      </c>
      <c r="D56" s="49">
        <v>13.99364664</v>
      </c>
      <c r="E56" s="49">
        <v>0</v>
      </c>
      <c r="F56" s="50">
        <v>13.99364664</v>
      </c>
      <c r="G56" s="80">
        <v>0</v>
      </c>
      <c r="H56" s="50">
        <f t="shared" si="19"/>
        <v>13.28363532</v>
      </c>
      <c r="I56" s="50">
        <v>0</v>
      </c>
      <c r="J56" s="50">
        <v>13.28363532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80">
        <f t="shared" si="20"/>
        <v>0.71001131999999956</v>
      </c>
      <c r="R56" s="43">
        <f t="shared" si="3"/>
        <v>13.28363532</v>
      </c>
      <c r="S56" s="44" t="str">
        <f t="shared" si="4"/>
        <v>-</v>
      </c>
      <c r="T56" s="81" t="s">
        <v>271</v>
      </c>
    </row>
    <row r="57" spans="1:20" ht="33.75" customHeight="1" x14ac:dyDescent="0.25">
      <c r="A57" s="47" t="s">
        <v>79</v>
      </c>
      <c r="B57" s="48" t="s">
        <v>265</v>
      </c>
      <c r="C57" s="53" t="s">
        <v>354</v>
      </c>
      <c r="D57" s="49">
        <v>31.162212995800001</v>
      </c>
      <c r="E57" s="49">
        <v>14.356841511799999</v>
      </c>
      <c r="F57" s="50">
        <v>16.805371484000002</v>
      </c>
      <c r="G57" s="80">
        <v>0</v>
      </c>
      <c r="H57" s="50">
        <f t="shared" si="19"/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80">
        <f t="shared" si="20"/>
        <v>16.805371484000002</v>
      </c>
      <c r="R57" s="43">
        <f t="shared" si="3"/>
        <v>0</v>
      </c>
      <c r="S57" s="44" t="str">
        <f t="shared" si="4"/>
        <v>-</v>
      </c>
      <c r="T57" s="81" t="s">
        <v>31</v>
      </c>
    </row>
    <row r="58" spans="1:20" ht="33.75" customHeight="1" x14ac:dyDescent="0.25">
      <c r="A58" s="47" t="s">
        <v>79</v>
      </c>
      <c r="B58" s="48" t="s">
        <v>266</v>
      </c>
      <c r="C58" s="53" t="s">
        <v>355</v>
      </c>
      <c r="D58" s="49">
        <v>4.4063809959999993</v>
      </c>
      <c r="E58" s="49">
        <v>3.7495961959999997</v>
      </c>
      <c r="F58" s="50">
        <v>0.65678479999999961</v>
      </c>
      <c r="G58" s="80">
        <v>0</v>
      </c>
      <c r="H58" s="50">
        <f t="shared" si="19"/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80">
        <f t="shared" si="20"/>
        <v>0.65678479999999961</v>
      </c>
      <c r="R58" s="43">
        <f t="shared" si="3"/>
        <v>0</v>
      </c>
      <c r="S58" s="44" t="str">
        <f t="shared" si="4"/>
        <v>-</v>
      </c>
      <c r="T58" s="81" t="s">
        <v>31</v>
      </c>
    </row>
    <row r="59" spans="1:20" ht="33.75" customHeight="1" x14ac:dyDescent="0.25">
      <c r="A59" s="47" t="s">
        <v>79</v>
      </c>
      <c r="B59" s="48" t="s">
        <v>267</v>
      </c>
      <c r="C59" s="53" t="s">
        <v>356</v>
      </c>
      <c r="D59" s="49">
        <v>65.617463011200002</v>
      </c>
      <c r="E59" s="49">
        <v>41.596887019200004</v>
      </c>
      <c r="F59" s="50">
        <v>24.020575991999998</v>
      </c>
      <c r="G59" s="80">
        <v>0</v>
      </c>
      <c r="H59" s="50">
        <f t="shared" si="19"/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80">
        <f t="shared" si="20"/>
        <v>24.020575991999998</v>
      </c>
      <c r="R59" s="43">
        <f t="shared" si="3"/>
        <v>0</v>
      </c>
      <c r="S59" s="44" t="str">
        <f t="shared" si="4"/>
        <v>-</v>
      </c>
      <c r="T59" s="81" t="s">
        <v>31</v>
      </c>
    </row>
    <row r="60" spans="1:20" ht="77.25" customHeight="1" x14ac:dyDescent="0.25">
      <c r="A60" s="47" t="s">
        <v>79</v>
      </c>
      <c r="B60" s="48" t="s">
        <v>268</v>
      </c>
      <c r="C60" s="53" t="s">
        <v>357</v>
      </c>
      <c r="D60" s="49">
        <v>238.1023119992</v>
      </c>
      <c r="E60" s="49">
        <v>148.5474565362</v>
      </c>
      <c r="F60" s="50">
        <v>89.554855462999996</v>
      </c>
      <c r="G60" s="80">
        <v>78.304661544800013</v>
      </c>
      <c r="H60" s="50">
        <f t="shared" si="19"/>
        <v>0</v>
      </c>
      <c r="I60" s="50">
        <v>26</v>
      </c>
      <c r="J60" s="50">
        <v>0</v>
      </c>
      <c r="K60" s="50">
        <v>26</v>
      </c>
      <c r="L60" s="50">
        <v>0</v>
      </c>
      <c r="M60" s="50">
        <v>26.304661544800013</v>
      </c>
      <c r="N60" s="50">
        <v>0</v>
      </c>
      <c r="O60" s="50">
        <v>0</v>
      </c>
      <c r="P60" s="50">
        <v>0</v>
      </c>
      <c r="Q60" s="80">
        <f t="shared" si="20"/>
        <v>89.554855462999996</v>
      </c>
      <c r="R60" s="43">
        <f t="shared" si="3"/>
        <v>-52</v>
      </c>
      <c r="S60" s="44">
        <f t="shared" si="4"/>
        <v>-1</v>
      </c>
      <c r="T60" s="81" t="s">
        <v>272</v>
      </c>
    </row>
    <row r="61" spans="1:20" ht="33.75" customHeight="1" x14ac:dyDescent="0.25">
      <c r="A61" s="39" t="s">
        <v>81</v>
      </c>
      <c r="B61" s="40" t="s">
        <v>82</v>
      </c>
      <c r="C61" s="41" t="s">
        <v>30</v>
      </c>
      <c r="D61" s="46">
        <f>D62+D63</f>
        <v>0</v>
      </c>
      <c r="E61" s="46">
        <f t="shared" ref="E61:Q61" si="21">E62+E63</f>
        <v>0</v>
      </c>
      <c r="F61" s="46">
        <f t="shared" si="21"/>
        <v>0</v>
      </c>
      <c r="G61" s="46">
        <f t="shared" si="21"/>
        <v>0</v>
      </c>
      <c r="H61" s="46">
        <f t="shared" si="21"/>
        <v>0</v>
      </c>
      <c r="I61" s="46">
        <f t="shared" si="21"/>
        <v>0</v>
      </c>
      <c r="J61" s="46">
        <f t="shared" si="21"/>
        <v>0</v>
      </c>
      <c r="K61" s="46">
        <f t="shared" si="21"/>
        <v>0</v>
      </c>
      <c r="L61" s="46">
        <f t="shared" si="21"/>
        <v>0</v>
      </c>
      <c r="M61" s="46">
        <f t="shared" si="21"/>
        <v>0</v>
      </c>
      <c r="N61" s="46">
        <f t="shared" si="21"/>
        <v>0</v>
      </c>
      <c r="O61" s="46">
        <f t="shared" si="21"/>
        <v>0</v>
      </c>
      <c r="P61" s="46">
        <f t="shared" si="21"/>
        <v>0</v>
      </c>
      <c r="Q61" s="46">
        <f t="shared" si="21"/>
        <v>0</v>
      </c>
      <c r="R61" s="43">
        <f t="shared" si="3"/>
        <v>0</v>
      </c>
      <c r="S61" s="44" t="str">
        <f t="shared" si="4"/>
        <v>-</v>
      </c>
      <c r="T61" s="38" t="s">
        <v>31</v>
      </c>
    </row>
    <row r="62" spans="1:20" ht="33.75" customHeight="1" x14ac:dyDescent="0.25">
      <c r="A62" s="39" t="s">
        <v>83</v>
      </c>
      <c r="B62" s="40" t="s">
        <v>84</v>
      </c>
      <c r="C62" s="41" t="s">
        <v>30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3">
        <f t="shared" si="3"/>
        <v>0</v>
      </c>
      <c r="S62" s="44" t="str">
        <f t="shared" si="4"/>
        <v>-</v>
      </c>
      <c r="T62" s="38" t="s">
        <v>31</v>
      </c>
    </row>
    <row r="63" spans="1:20" ht="33.75" customHeight="1" x14ac:dyDescent="0.25">
      <c r="A63" s="39" t="s">
        <v>85</v>
      </c>
      <c r="B63" s="40" t="s">
        <v>86</v>
      </c>
      <c r="C63" s="41" t="s">
        <v>30</v>
      </c>
      <c r="D63" s="46">
        <v>0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3">
        <f t="shared" si="3"/>
        <v>0</v>
      </c>
      <c r="S63" s="44" t="str">
        <f t="shared" si="4"/>
        <v>-</v>
      </c>
      <c r="T63" s="38" t="s">
        <v>31</v>
      </c>
    </row>
    <row r="64" spans="1:20" ht="33.75" customHeight="1" x14ac:dyDescent="0.25">
      <c r="A64" s="39" t="s">
        <v>87</v>
      </c>
      <c r="B64" s="40" t="s">
        <v>88</v>
      </c>
      <c r="C64" s="41" t="s">
        <v>30</v>
      </c>
      <c r="D64" s="46">
        <f t="shared" ref="D64:Q64" si="22">D65+D70</f>
        <v>13.051530648</v>
      </c>
      <c r="E64" s="46">
        <f t="shared" si="22"/>
        <v>0</v>
      </c>
      <c r="F64" s="46">
        <f t="shared" si="22"/>
        <v>13.051530648</v>
      </c>
      <c r="G64" s="46">
        <f t="shared" si="22"/>
        <v>0</v>
      </c>
      <c r="H64" s="46">
        <f t="shared" si="22"/>
        <v>12.36925081</v>
      </c>
      <c r="I64" s="46">
        <f t="shared" si="22"/>
        <v>0</v>
      </c>
      <c r="J64" s="46">
        <f t="shared" si="22"/>
        <v>12.36925081</v>
      </c>
      <c r="K64" s="46">
        <f t="shared" si="22"/>
        <v>0</v>
      </c>
      <c r="L64" s="46">
        <f t="shared" si="22"/>
        <v>0</v>
      </c>
      <c r="M64" s="46">
        <f t="shared" si="22"/>
        <v>0</v>
      </c>
      <c r="N64" s="46">
        <f t="shared" si="22"/>
        <v>0</v>
      </c>
      <c r="O64" s="46">
        <f t="shared" si="22"/>
        <v>0</v>
      </c>
      <c r="P64" s="46">
        <f t="shared" si="22"/>
        <v>0</v>
      </c>
      <c r="Q64" s="46">
        <f t="shared" si="22"/>
        <v>0.68227983799999947</v>
      </c>
      <c r="R64" s="43">
        <f t="shared" si="3"/>
        <v>12.36925081</v>
      </c>
      <c r="S64" s="44" t="str">
        <f t="shared" si="4"/>
        <v>-</v>
      </c>
      <c r="T64" s="38" t="s">
        <v>31</v>
      </c>
    </row>
    <row r="65" spans="1:20" ht="33.75" customHeight="1" x14ac:dyDescent="0.25">
      <c r="A65" s="39" t="s">
        <v>89</v>
      </c>
      <c r="B65" s="51" t="s">
        <v>90</v>
      </c>
      <c r="C65" s="41" t="s">
        <v>30</v>
      </c>
      <c r="D65" s="46">
        <f t="shared" ref="D65:Q65" si="23">D66+D67+D68</f>
        <v>13.051530648</v>
      </c>
      <c r="E65" s="46">
        <f t="shared" si="23"/>
        <v>0</v>
      </c>
      <c r="F65" s="46">
        <f t="shared" si="23"/>
        <v>13.051530648</v>
      </c>
      <c r="G65" s="46">
        <f t="shared" si="23"/>
        <v>0</v>
      </c>
      <c r="H65" s="46">
        <f t="shared" si="23"/>
        <v>12.36925081</v>
      </c>
      <c r="I65" s="46">
        <f t="shared" si="23"/>
        <v>0</v>
      </c>
      <c r="J65" s="46">
        <f t="shared" si="23"/>
        <v>12.36925081</v>
      </c>
      <c r="K65" s="46">
        <f t="shared" si="23"/>
        <v>0</v>
      </c>
      <c r="L65" s="46">
        <f t="shared" si="23"/>
        <v>0</v>
      </c>
      <c r="M65" s="46">
        <f t="shared" si="23"/>
        <v>0</v>
      </c>
      <c r="N65" s="46">
        <f t="shared" si="23"/>
        <v>0</v>
      </c>
      <c r="O65" s="46">
        <f t="shared" si="23"/>
        <v>0</v>
      </c>
      <c r="P65" s="46">
        <f t="shared" si="23"/>
        <v>0</v>
      </c>
      <c r="Q65" s="46">
        <f t="shared" si="23"/>
        <v>0.68227983799999947</v>
      </c>
      <c r="R65" s="43">
        <f t="shared" si="3"/>
        <v>12.36925081</v>
      </c>
      <c r="S65" s="44" t="str">
        <f t="shared" si="4"/>
        <v>-</v>
      </c>
      <c r="T65" s="38" t="s">
        <v>31</v>
      </c>
    </row>
    <row r="66" spans="1:20" ht="33.75" customHeight="1" x14ac:dyDescent="0.25">
      <c r="A66" s="39" t="s">
        <v>89</v>
      </c>
      <c r="B66" s="40" t="s">
        <v>91</v>
      </c>
      <c r="C66" s="41" t="s">
        <v>30</v>
      </c>
      <c r="D66" s="46"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3">
        <f t="shared" si="3"/>
        <v>0</v>
      </c>
      <c r="S66" s="44" t="str">
        <f t="shared" si="4"/>
        <v>-</v>
      </c>
      <c r="T66" s="38" t="s">
        <v>31</v>
      </c>
    </row>
    <row r="67" spans="1:20" ht="33.75" customHeight="1" x14ac:dyDescent="0.25">
      <c r="A67" s="39" t="s">
        <v>89</v>
      </c>
      <c r="B67" s="40" t="s">
        <v>92</v>
      </c>
      <c r="C67" s="41" t="s">
        <v>30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3">
        <f t="shared" si="3"/>
        <v>0</v>
      </c>
      <c r="S67" s="44" t="str">
        <f t="shared" si="4"/>
        <v>-</v>
      </c>
      <c r="T67" s="38" t="s">
        <v>31</v>
      </c>
    </row>
    <row r="68" spans="1:20" ht="33.75" customHeight="1" x14ac:dyDescent="0.25">
      <c r="A68" s="39" t="s">
        <v>89</v>
      </c>
      <c r="B68" s="40" t="s">
        <v>93</v>
      </c>
      <c r="C68" s="41" t="s">
        <v>30</v>
      </c>
      <c r="D68" s="46">
        <f t="shared" ref="D68:Q68" si="24">SUM(D69)</f>
        <v>13.051530648</v>
      </c>
      <c r="E68" s="46">
        <f t="shared" si="24"/>
        <v>0</v>
      </c>
      <c r="F68" s="46">
        <f t="shared" si="24"/>
        <v>13.051530648</v>
      </c>
      <c r="G68" s="46">
        <f t="shared" si="24"/>
        <v>0</v>
      </c>
      <c r="H68" s="46">
        <f t="shared" si="24"/>
        <v>12.36925081</v>
      </c>
      <c r="I68" s="46">
        <f t="shared" si="24"/>
        <v>0</v>
      </c>
      <c r="J68" s="46">
        <f t="shared" si="24"/>
        <v>12.36925081</v>
      </c>
      <c r="K68" s="46">
        <f t="shared" si="24"/>
        <v>0</v>
      </c>
      <c r="L68" s="46">
        <f t="shared" si="24"/>
        <v>0</v>
      </c>
      <c r="M68" s="46">
        <f t="shared" si="24"/>
        <v>0</v>
      </c>
      <c r="N68" s="46">
        <f t="shared" si="24"/>
        <v>0</v>
      </c>
      <c r="O68" s="46">
        <f t="shared" si="24"/>
        <v>0</v>
      </c>
      <c r="P68" s="46">
        <f t="shared" si="24"/>
        <v>0</v>
      </c>
      <c r="Q68" s="46">
        <f t="shared" si="24"/>
        <v>0.68227983799999947</v>
      </c>
      <c r="R68" s="43">
        <f t="shared" si="3"/>
        <v>12.36925081</v>
      </c>
      <c r="S68" s="44" t="str">
        <f t="shared" si="4"/>
        <v>-</v>
      </c>
      <c r="T68" s="38" t="s">
        <v>31</v>
      </c>
    </row>
    <row r="69" spans="1:20" ht="33.75" customHeight="1" x14ac:dyDescent="0.25">
      <c r="A69" s="47" t="s">
        <v>79</v>
      </c>
      <c r="B69" s="48" t="s">
        <v>282</v>
      </c>
      <c r="C69" s="53" t="s">
        <v>283</v>
      </c>
      <c r="D69" s="49">
        <v>13.051530648</v>
      </c>
      <c r="E69" s="49">
        <v>0</v>
      </c>
      <c r="F69" s="50">
        <v>13.051530648</v>
      </c>
      <c r="G69" s="80" t="s">
        <v>31</v>
      </c>
      <c r="H69" s="50">
        <f t="shared" ref="H69" si="25">J69+L69+N69+P69</f>
        <v>12.36925081</v>
      </c>
      <c r="I69" s="50" t="s">
        <v>31</v>
      </c>
      <c r="J69" s="50">
        <v>12.36925081</v>
      </c>
      <c r="K69" s="50" t="s">
        <v>31</v>
      </c>
      <c r="L69" s="50">
        <v>0</v>
      </c>
      <c r="M69" s="50" t="s">
        <v>31</v>
      </c>
      <c r="N69" s="50">
        <v>0</v>
      </c>
      <c r="O69" s="50" t="s">
        <v>31</v>
      </c>
      <c r="P69" s="50">
        <v>0</v>
      </c>
      <c r="Q69" s="80">
        <f t="shared" ref="Q69" si="26">F69-H69</f>
        <v>0.68227983799999947</v>
      </c>
      <c r="R69" s="43" t="str">
        <f t="shared" si="3"/>
        <v>нд</v>
      </c>
      <c r="S69" s="44" t="str">
        <f t="shared" si="4"/>
        <v>нд</v>
      </c>
      <c r="T69" s="81" t="s">
        <v>273</v>
      </c>
    </row>
    <row r="70" spans="1:20" ht="33.75" customHeight="1" x14ac:dyDescent="0.25">
      <c r="A70" s="39" t="s">
        <v>94</v>
      </c>
      <c r="B70" s="52" t="s">
        <v>95</v>
      </c>
      <c r="C70" s="41" t="s">
        <v>30</v>
      </c>
      <c r="D70" s="46">
        <f t="shared" ref="D70:Q70" si="27">D71+D72+D73</f>
        <v>0</v>
      </c>
      <c r="E70" s="46">
        <f t="shared" si="27"/>
        <v>0</v>
      </c>
      <c r="F70" s="46">
        <f t="shared" si="27"/>
        <v>0</v>
      </c>
      <c r="G70" s="46">
        <f t="shared" si="27"/>
        <v>0</v>
      </c>
      <c r="H70" s="46">
        <f t="shared" si="27"/>
        <v>0</v>
      </c>
      <c r="I70" s="46">
        <f t="shared" si="27"/>
        <v>0</v>
      </c>
      <c r="J70" s="46">
        <f t="shared" si="27"/>
        <v>0</v>
      </c>
      <c r="K70" s="46">
        <f t="shared" si="27"/>
        <v>0</v>
      </c>
      <c r="L70" s="46">
        <f t="shared" si="27"/>
        <v>0</v>
      </c>
      <c r="M70" s="46">
        <f t="shared" si="27"/>
        <v>0</v>
      </c>
      <c r="N70" s="46">
        <f t="shared" si="27"/>
        <v>0</v>
      </c>
      <c r="O70" s="46">
        <f t="shared" si="27"/>
        <v>0</v>
      </c>
      <c r="P70" s="46">
        <f t="shared" si="27"/>
        <v>0</v>
      </c>
      <c r="Q70" s="46">
        <f t="shared" si="27"/>
        <v>0</v>
      </c>
      <c r="R70" s="43">
        <f t="shared" si="3"/>
        <v>0</v>
      </c>
      <c r="S70" s="44" t="str">
        <f t="shared" si="4"/>
        <v>-</v>
      </c>
      <c r="T70" s="38" t="s">
        <v>31</v>
      </c>
    </row>
    <row r="71" spans="1:20" ht="33.75" customHeight="1" x14ac:dyDescent="0.25">
      <c r="A71" s="39" t="s">
        <v>94</v>
      </c>
      <c r="B71" s="40" t="s">
        <v>91</v>
      </c>
      <c r="C71" s="41" t="s">
        <v>30</v>
      </c>
      <c r="D71" s="46">
        <v>0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3">
        <f t="shared" si="3"/>
        <v>0</v>
      </c>
      <c r="S71" s="44" t="str">
        <f t="shared" si="4"/>
        <v>-</v>
      </c>
      <c r="T71" s="38" t="s">
        <v>31</v>
      </c>
    </row>
    <row r="72" spans="1:20" ht="33.75" customHeight="1" x14ac:dyDescent="0.25">
      <c r="A72" s="39" t="s">
        <v>94</v>
      </c>
      <c r="B72" s="40" t="s">
        <v>92</v>
      </c>
      <c r="C72" s="41" t="s">
        <v>30</v>
      </c>
      <c r="D72" s="46"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3">
        <f t="shared" si="3"/>
        <v>0</v>
      </c>
      <c r="S72" s="44" t="str">
        <f t="shared" si="4"/>
        <v>-</v>
      </c>
      <c r="T72" s="38" t="s">
        <v>31</v>
      </c>
    </row>
    <row r="73" spans="1:20" ht="33.75" customHeight="1" x14ac:dyDescent="0.25">
      <c r="A73" s="39" t="s">
        <v>94</v>
      </c>
      <c r="B73" s="40" t="s">
        <v>93</v>
      </c>
      <c r="C73" s="41" t="s">
        <v>30</v>
      </c>
      <c r="D73" s="46">
        <v>0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3">
        <f t="shared" si="3"/>
        <v>0</v>
      </c>
      <c r="S73" s="44" t="str">
        <f t="shared" si="4"/>
        <v>-</v>
      </c>
      <c r="T73" s="38" t="s">
        <v>31</v>
      </c>
    </row>
    <row r="74" spans="1:20" ht="33.75" customHeight="1" x14ac:dyDescent="0.25">
      <c r="A74" s="39" t="s">
        <v>96</v>
      </c>
      <c r="B74" s="40" t="s">
        <v>97</v>
      </c>
      <c r="C74" s="41" t="s">
        <v>30</v>
      </c>
      <c r="D74" s="46">
        <f>D75+D76</f>
        <v>1087.2577293213737</v>
      </c>
      <c r="E74" s="46">
        <f t="shared" ref="E74:Q74" si="28">E75+E76</f>
        <v>647.86769022459998</v>
      </c>
      <c r="F74" s="46">
        <f t="shared" si="28"/>
        <v>439.39003909677365</v>
      </c>
      <c r="G74" s="46">
        <f t="shared" si="28"/>
        <v>327.47464466281298</v>
      </c>
      <c r="H74" s="46">
        <f t="shared" si="28"/>
        <v>60.207540260000002</v>
      </c>
      <c r="I74" s="46">
        <f t="shared" si="28"/>
        <v>30.557529613999591</v>
      </c>
      <c r="J74" s="46">
        <f t="shared" si="28"/>
        <v>56.494815160000002</v>
      </c>
      <c r="K74" s="46">
        <f t="shared" si="28"/>
        <v>34.216362386000412</v>
      </c>
      <c r="L74" s="46">
        <f t="shared" si="28"/>
        <v>3.7127251000000001</v>
      </c>
      <c r="M74" s="46">
        <f t="shared" si="28"/>
        <v>0</v>
      </c>
      <c r="N74" s="46">
        <f t="shared" si="28"/>
        <v>0</v>
      </c>
      <c r="O74" s="46">
        <f t="shared" si="28"/>
        <v>262.70075266281299</v>
      </c>
      <c r="P74" s="46">
        <f t="shared" si="28"/>
        <v>0</v>
      </c>
      <c r="Q74" s="46">
        <f t="shared" si="28"/>
        <v>379.18249883677368</v>
      </c>
      <c r="R74" s="43">
        <f t="shared" si="3"/>
        <v>-4.5663517400000018</v>
      </c>
      <c r="S74" s="44">
        <f t="shared" si="4"/>
        <v>-7.0496794294837212E-2</v>
      </c>
      <c r="T74" s="38" t="s">
        <v>31</v>
      </c>
    </row>
    <row r="75" spans="1:20" ht="33.75" customHeight="1" x14ac:dyDescent="0.25">
      <c r="A75" s="39" t="s">
        <v>98</v>
      </c>
      <c r="B75" s="40" t="s">
        <v>99</v>
      </c>
      <c r="C75" s="41" t="s">
        <v>30</v>
      </c>
      <c r="D75" s="46">
        <v>0</v>
      </c>
      <c r="E75" s="46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6">
        <v>0</v>
      </c>
      <c r="M75" s="46">
        <v>0</v>
      </c>
      <c r="N75" s="46">
        <v>0</v>
      </c>
      <c r="O75" s="46">
        <v>0</v>
      </c>
      <c r="P75" s="46">
        <v>0</v>
      </c>
      <c r="Q75" s="46">
        <v>0</v>
      </c>
      <c r="R75" s="43">
        <f t="shared" si="3"/>
        <v>0</v>
      </c>
      <c r="S75" s="44" t="str">
        <f t="shared" si="4"/>
        <v>-</v>
      </c>
      <c r="T75" s="38" t="s">
        <v>31</v>
      </c>
    </row>
    <row r="76" spans="1:20" ht="33.75" customHeight="1" x14ac:dyDescent="0.25">
      <c r="A76" s="39" t="s">
        <v>100</v>
      </c>
      <c r="B76" s="40" t="s">
        <v>101</v>
      </c>
      <c r="C76" s="41" t="s">
        <v>30</v>
      </c>
      <c r="D76" s="46">
        <f t="shared" ref="D76:Q76" si="29">SUM(D77:D80)</f>
        <v>1087.2577293213737</v>
      </c>
      <c r="E76" s="46">
        <f t="shared" si="29"/>
        <v>647.86769022459998</v>
      </c>
      <c r="F76" s="46">
        <f t="shared" si="29"/>
        <v>439.39003909677365</v>
      </c>
      <c r="G76" s="46">
        <f t="shared" si="29"/>
        <v>327.47464466281298</v>
      </c>
      <c r="H76" s="46">
        <f t="shared" si="29"/>
        <v>60.207540260000002</v>
      </c>
      <c r="I76" s="46">
        <f t="shared" si="29"/>
        <v>30.557529613999591</v>
      </c>
      <c r="J76" s="46">
        <f t="shared" si="29"/>
        <v>56.494815160000002</v>
      </c>
      <c r="K76" s="46">
        <f t="shared" si="29"/>
        <v>34.216362386000412</v>
      </c>
      <c r="L76" s="46">
        <f t="shared" si="29"/>
        <v>3.7127251000000001</v>
      </c>
      <c r="M76" s="46">
        <f t="shared" si="29"/>
        <v>0</v>
      </c>
      <c r="N76" s="46">
        <f t="shared" si="29"/>
        <v>0</v>
      </c>
      <c r="O76" s="46">
        <f t="shared" si="29"/>
        <v>262.70075266281299</v>
      </c>
      <c r="P76" s="46">
        <f t="shared" si="29"/>
        <v>0</v>
      </c>
      <c r="Q76" s="46">
        <f t="shared" si="29"/>
        <v>379.18249883677368</v>
      </c>
      <c r="R76" s="43">
        <f t="shared" si="3"/>
        <v>-4.5663517400000018</v>
      </c>
      <c r="S76" s="44">
        <f t="shared" si="4"/>
        <v>-7.0496794294837212E-2</v>
      </c>
      <c r="T76" s="38" t="s">
        <v>31</v>
      </c>
    </row>
    <row r="77" spans="1:20" ht="33.75" customHeight="1" x14ac:dyDescent="0.25">
      <c r="A77" s="47" t="s">
        <v>100</v>
      </c>
      <c r="B77" s="48" t="s">
        <v>284</v>
      </c>
      <c r="C77" s="53" t="s">
        <v>285</v>
      </c>
      <c r="D77" s="49">
        <v>245.93313431977359</v>
      </c>
      <c r="E77" s="49">
        <v>0</v>
      </c>
      <c r="F77" s="50">
        <v>245.93313431977359</v>
      </c>
      <c r="G77" s="80">
        <v>186.505908662813</v>
      </c>
      <c r="H77" s="50">
        <f t="shared" ref="H77:H80" si="30">J77+L77+N77+P77</f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186.505908662813</v>
      </c>
      <c r="P77" s="50">
        <v>0</v>
      </c>
      <c r="Q77" s="80">
        <f t="shared" ref="Q77:Q80" si="31">F77-H77</f>
        <v>245.93313431977359</v>
      </c>
      <c r="R77" s="43">
        <f t="shared" si="3"/>
        <v>0</v>
      </c>
      <c r="S77" s="44" t="str">
        <f t="shared" si="4"/>
        <v>-</v>
      </c>
      <c r="T77" s="81" t="s">
        <v>31</v>
      </c>
    </row>
    <row r="78" spans="1:20" ht="82.5" customHeight="1" x14ac:dyDescent="0.25">
      <c r="A78" s="47" t="s">
        <v>100</v>
      </c>
      <c r="B78" s="48" t="s">
        <v>286</v>
      </c>
      <c r="C78" s="53" t="s">
        <v>287</v>
      </c>
      <c r="D78" s="49">
        <v>482.63831200000004</v>
      </c>
      <c r="E78" s="49">
        <v>386.75441834000003</v>
      </c>
      <c r="F78" s="50">
        <v>95.883893660000012</v>
      </c>
      <c r="G78" s="80">
        <v>76.194844000000003</v>
      </c>
      <c r="H78" s="50">
        <f t="shared" si="30"/>
        <v>28.65545414</v>
      </c>
      <c r="I78" s="50">
        <v>0</v>
      </c>
      <c r="J78" s="50">
        <v>24.94272904</v>
      </c>
      <c r="K78" s="50">
        <v>0</v>
      </c>
      <c r="L78" s="50">
        <v>3.7127251000000001</v>
      </c>
      <c r="M78" s="50">
        <v>0</v>
      </c>
      <c r="N78" s="50">
        <v>0</v>
      </c>
      <c r="O78" s="50">
        <v>76.194844000000003</v>
      </c>
      <c r="P78" s="50">
        <v>0</v>
      </c>
      <c r="Q78" s="80">
        <f t="shared" si="31"/>
        <v>67.228439520000009</v>
      </c>
      <c r="R78" s="43">
        <f t="shared" si="3"/>
        <v>28.65545414</v>
      </c>
      <c r="S78" s="44" t="str">
        <f>IF(G78="нд","нд",IF((I78+K78)&gt;0,R78/(I78+K78),"-"))</f>
        <v>-</v>
      </c>
      <c r="T78" s="81" t="s">
        <v>270</v>
      </c>
    </row>
    <row r="79" spans="1:20" ht="71.25" customHeight="1" x14ac:dyDescent="0.25">
      <c r="A79" s="47" t="s">
        <v>100</v>
      </c>
      <c r="B79" s="48" t="s">
        <v>288</v>
      </c>
      <c r="C79" s="53" t="s">
        <v>289</v>
      </c>
      <c r="D79" s="49">
        <v>340.40556399800005</v>
      </c>
      <c r="E79" s="49">
        <v>251.08592400000001</v>
      </c>
      <c r="F79" s="50">
        <v>89.319639998000042</v>
      </c>
      <c r="G79" s="80">
        <v>64.773892000000004</v>
      </c>
      <c r="H79" s="50">
        <f t="shared" si="30"/>
        <v>31.552086120000002</v>
      </c>
      <c r="I79" s="50">
        <v>30.557529613999591</v>
      </c>
      <c r="J79" s="50">
        <v>31.552086120000002</v>
      </c>
      <c r="K79" s="50">
        <v>34.216362386000412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80">
        <f t="shared" si="31"/>
        <v>57.767553878000044</v>
      </c>
      <c r="R79" s="43">
        <f t="shared" si="3"/>
        <v>-33.221805880000005</v>
      </c>
      <c r="S79" s="44">
        <f t="shared" si="4"/>
        <v>-0.51288883305020494</v>
      </c>
      <c r="T79" s="81" t="s">
        <v>274</v>
      </c>
    </row>
    <row r="80" spans="1:20" ht="99" customHeight="1" x14ac:dyDescent="0.25">
      <c r="A80" s="47" t="s">
        <v>100</v>
      </c>
      <c r="B80" s="48" t="s">
        <v>290</v>
      </c>
      <c r="C80" s="53" t="s">
        <v>291</v>
      </c>
      <c r="D80" s="49">
        <v>18.280719003600002</v>
      </c>
      <c r="E80" s="49">
        <v>10.027347884600001</v>
      </c>
      <c r="F80" s="50">
        <v>8.2533711190000005</v>
      </c>
      <c r="G80" s="80">
        <v>0</v>
      </c>
      <c r="H80" s="50">
        <f t="shared" si="30"/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80">
        <f t="shared" si="31"/>
        <v>8.2533711190000005</v>
      </c>
      <c r="R80" s="43">
        <f t="shared" si="3"/>
        <v>0</v>
      </c>
      <c r="S80" s="44" t="str">
        <f t="shared" si="4"/>
        <v>-</v>
      </c>
      <c r="T80" s="81" t="s">
        <v>31</v>
      </c>
    </row>
    <row r="81" spans="1:20" ht="33.75" customHeight="1" x14ac:dyDescent="0.25">
      <c r="A81" s="39" t="s">
        <v>102</v>
      </c>
      <c r="B81" s="40" t="s">
        <v>103</v>
      </c>
      <c r="C81" s="41" t="s">
        <v>30</v>
      </c>
      <c r="D81" s="46">
        <f t="shared" ref="D81:Q81" si="32">D82+D87+D93+D100</f>
        <v>4524.9366597127237</v>
      </c>
      <c r="E81" s="46">
        <f t="shared" si="32"/>
        <v>1363.6607563252219</v>
      </c>
      <c r="F81" s="46">
        <f t="shared" si="32"/>
        <v>3161.2759033875018</v>
      </c>
      <c r="G81" s="46">
        <f t="shared" si="32"/>
        <v>2737.8842416271455</v>
      </c>
      <c r="H81" s="46">
        <f t="shared" si="32"/>
        <v>301.56484138000002</v>
      </c>
      <c r="I81" s="46">
        <f t="shared" si="32"/>
        <v>36.958835570000417</v>
      </c>
      <c r="J81" s="46">
        <f t="shared" si="32"/>
        <v>143.09280009999998</v>
      </c>
      <c r="K81" s="46">
        <f t="shared" si="32"/>
        <v>102.76012842999958</v>
      </c>
      <c r="L81" s="46">
        <f t="shared" si="32"/>
        <v>158.47204128000001</v>
      </c>
      <c r="M81" s="46">
        <f t="shared" si="32"/>
        <v>55.52642761914592</v>
      </c>
      <c r="N81" s="46">
        <f t="shared" si="32"/>
        <v>0</v>
      </c>
      <c r="O81" s="46">
        <f t="shared" si="32"/>
        <v>2542.6388500079997</v>
      </c>
      <c r="P81" s="46">
        <f t="shared" si="32"/>
        <v>0</v>
      </c>
      <c r="Q81" s="46">
        <f t="shared" si="32"/>
        <v>2859.7110620075014</v>
      </c>
      <c r="R81" s="43">
        <f t="shared" si="3"/>
        <v>161.84587737999996</v>
      </c>
      <c r="S81" s="44">
        <f t="shared" si="4"/>
        <v>1.1583672877792019</v>
      </c>
      <c r="T81" s="38" t="s">
        <v>31</v>
      </c>
    </row>
    <row r="82" spans="1:20" ht="33.75" customHeight="1" x14ac:dyDescent="0.25">
      <c r="A82" s="39" t="s">
        <v>104</v>
      </c>
      <c r="B82" s="40" t="s">
        <v>105</v>
      </c>
      <c r="C82" s="41" t="s">
        <v>30</v>
      </c>
      <c r="D82" s="46">
        <f>D83+D86</f>
        <v>530.79541840599995</v>
      </c>
      <c r="E82" s="46">
        <f t="shared" ref="E82:Q82" si="33">E83+E86</f>
        <v>458.88035837999996</v>
      </c>
      <c r="F82" s="46">
        <f t="shared" si="33"/>
        <v>71.91506002600002</v>
      </c>
      <c r="G82" s="46">
        <f t="shared" si="33"/>
        <v>71.318963999999994</v>
      </c>
      <c r="H82" s="46">
        <f t="shared" si="33"/>
        <v>40.346613210000001</v>
      </c>
      <c r="I82" s="46">
        <f t="shared" si="33"/>
        <v>36.958835570000417</v>
      </c>
      <c r="J82" s="46">
        <f t="shared" si="33"/>
        <v>38.691158299999998</v>
      </c>
      <c r="K82" s="46">
        <f t="shared" si="33"/>
        <v>34.360128429999584</v>
      </c>
      <c r="L82" s="46">
        <f t="shared" si="33"/>
        <v>1.65545491</v>
      </c>
      <c r="M82" s="46">
        <f t="shared" si="33"/>
        <v>0</v>
      </c>
      <c r="N82" s="46">
        <f t="shared" si="33"/>
        <v>0</v>
      </c>
      <c r="O82" s="46">
        <f t="shared" si="33"/>
        <v>0</v>
      </c>
      <c r="P82" s="46">
        <f t="shared" si="33"/>
        <v>0</v>
      </c>
      <c r="Q82" s="46">
        <f t="shared" si="33"/>
        <v>31.568446816000019</v>
      </c>
      <c r="R82" s="43">
        <f t="shared" si="3"/>
        <v>-30.972350789999993</v>
      </c>
      <c r="S82" s="44">
        <f t="shared" si="4"/>
        <v>-0.43427931440507178</v>
      </c>
      <c r="T82" s="38" t="s">
        <v>31</v>
      </c>
    </row>
    <row r="83" spans="1:20" ht="33.75" customHeight="1" x14ac:dyDescent="0.25">
      <c r="A83" s="39" t="s">
        <v>106</v>
      </c>
      <c r="B83" s="40" t="s">
        <v>107</v>
      </c>
      <c r="C83" s="41" t="s">
        <v>30</v>
      </c>
      <c r="D83" s="46">
        <f t="shared" ref="D83:F83" si="34">SUM(D84:D85)</f>
        <v>530.79541840599995</v>
      </c>
      <c r="E83" s="46">
        <f t="shared" si="34"/>
        <v>458.88035837999996</v>
      </c>
      <c r="F83" s="46">
        <f t="shared" si="34"/>
        <v>71.91506002600002</v>
      </c>
      <c r="G83" s="46">
        <f t="shared" ref="G83:Q83" si="35">SUM(G84:G85)</f>
        <v>71.318963999999994</v>
      </c>
      <c r="H83" s="46">
        <f>SUM(H84:H85)</f>
        <v>40.346613210000001</v>
      </c>
      <c r="I83" s="46">
        <f t="shared" si="35"/>
        <v>36.958835570000417</v>
      </c>
      <c r="J83" s="46">
        <f t="shared" si="35"/>
        <v>38.691158299999998</v>
      </c>
      <c r="K83" s="46">
        <f t="shared" si="35"/>
        <v>34.360128429999584</v>
      </c>
      <c r="L83" s="46">
        <f t="shared" si="35"/>
        <v>1.65545491</v>
      </c>
      <c r="M83" s="46">
        <f t="shared" si="35"/>
        <v>0</v>
      </c>
      <c r="N83" s="46">
        <f t="shared" si="35"/>
        <v>0</v>
      </c>
      <c r="O83" s="46">
        <f t="shared" si="35"/>
        <v>0</v>
      </c>
      <c r="P83" s="46">
        <f t="shared" si="35"/>
        <v>0</v>
      </c>
      <c r="Q83" s="46">
        <f t="shared" si="35"/>
        <v>31.568446816000019</v>
      </c>
      <c r="R83" s="43">
        <f t="shared" si="3"/>
        <v>-30.972350789999993</v>
      </c>
      <c r="S83" s="44">
        <f t="shared" si="4"/>
        <v>-0.43427931440507178</v>
      </c>
      <c r="T83" s="38" t="s">
        <v>31</v>
      </c>
    </row>
    <row r="84" spans="1:20" ht="52.5" customHeight="1" x14ac:dyDescent="0.25">
      <c r="A84" s="47" t="s">
        <v>106</v>
      </c>
      <c r="B84" s="48" t="s">
        <v>292</v>
      </c>
      <c r="C84" s="53" t="s">
        <v>293</v>
      </c>
      <c r="D84" s="49">
        <v>391.97883319800002</v>
      </c>
      <c r="E84" s="49">
        <v>343.50847317</v>
      </c>
      <c r="F84" s="50">
        <v>48.470360028000016</v>
      </c>
      <c r="G84" s="80">
        <v>48.431460000000001</v>
      </c>
      <c r="H84" s="50">
        <f>J84+L84+N84+P84</f>
        <v>24.790609010000001</v>
      </c>
      <c r="I84" s="50">
        <v>24.723929178000013</v>
      </c>
      <c r="J84" s="50">
        <v>23.135154100000001</v>
      </c>
      <c r="K84" s="50">
        <v>23.707530821999988</v>
      </c>
      <c r="L84" s="50">
        <v>1.65545491</v>
      </c>
      <c r="M84" s="50">
        <v>0</v>
      </c>
      <c r="N84" s="50">
        <v>0</v>
      </c>
      <c r="O84" s="50">
        <v>0</v>
      </c>
      <c r="P84" s="50">
        <v>0</v>
      </c>
      <c r="Q84" s="80">
        <f>F84-H84</f>
        <v>23.679751018000015</v>
      </c>
      <c r="R84" s="43">
        <f t="shared" si="3"/>
        <v>-23.640850990000001</v>
      </c>
      <c r="S84" s="44">
        <f t="shared" si="4"/>
        <v>-0.48813004997165066</v>
      </c>
      <c r="T84" s="81" t="s">
        <v>275</v>
      </c>
    </row>
    <row r="85" spans="1:20" ht="33.75" customHeight="1" x14ac:dyDescent="0.25">
      <c r="A85" s="47" t="s">
        <v>106</v>
      </c>
      <c r="B85" s="48" t="s">
        <v>294</v>
      </c>
      <c r="C85" s="53" t="s">
        <v>295</v>
      </c>
      <c r="D85" s="49">
        <v>138.81658520799999</v>
      </c>
      <c r="E85" s="49">
        <v>115.37188520999999</v>
      </c>
      <c r="F85" s="50">
        <v>23.444699998000004</v>
      </c>
      <c r="G85" s="80">
        <v>22.887504</v>
      </c>
      <c r="H85" s="50">
        <f>J85+L85+N85+P85</f>
        <v>15.5560042</v>
      </c>
      <c r="I85" s="50">
        <v>12.234906392000402</v>
      </c>
      <c r="J85" s="50">
        <v>15.5560042</v>
      </c>
      <c r="K85" s="50">
        <v>10.652597607999597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80">
        <f>F85-H85</f>
        <v>7.8886957980000041</v>
      </c>
      <c r="R85" s="43">
        <f t="shared" si="3"/>
        <v>-7.3314997999999996</v>
      </c>
      <c r="S85" s="44">
        <f t="shared" si="4"/>
        <v>-0.32032762506562529</v>
      </c>
      <c r="T85" s="81" t="s">
        <v>275</v>
      </c>
    </row>
    <row r="86" spans="1:20" ht="33.75" customHeight="1" x14ac:dyDescent="0.25">
      <c r="A86" s="39" t="s">
        <v>108</v>
      </c>
      <c r="B86" s="40" t="s">
        <v>109</v>
      </c>
      <c r="C86" s="41" t="s">
        <v>30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46">
        <v>0</v>
      </c>
      <c r="Q86" s="46">
        <v>0</v>
      </c>
      <c r="R86" s="43">
        <f t="shared" si="3"/>
        <v>0</v>
      </c>
      <c r="S86" s="44" t="str">
        <f t="shared" si="4"/>
        <v>-</v>
      </c>
      <c r="T86" s="38" t="s">
        <v>31</v>
      </c>
    </row>
    <row r="87" spans="1:20" ht="33.75" customHeight="1" x14ac:dyDescent="0.25">
      <c r="A87" s="39" t="s">
        <v>110</v>
      </c>
      <c r="B87" s="40" t="s">
        <v>111</v>
      </c>
      <c r="C87" s="41" t="s">
        <v>30</v>
      </c>
      <c r="D87" s="46">
        <f t="shared" ref="D87:Q87" si="36">D88+D92</f>
        <v>723.6249825851728</v>
      </c>
      <c r="E87" s="46">
        <f t="shared" si="36"/>
        <v>497.68202904000003</v>
      </c>
      <c r="F87" s="46">
        <f t="shared" si="36"/>
        <v>225.94295354517277</v>
      </c>
      <c r="G87" s="46">
        <f t="shared" si="36"/>
        <v>123.92642761914591</v>
      </c>
      <c r="H87" s="46">
        <f t="shared" si="36"/>
        <v>61.036411730000005</v>
      </c>
      <c r="I87" s="46">
        <f t="shared" si="36"/>
        <v>0</v>
      </c>
      <c r="J87" s="46">
        <f t="shared" si="36"/>
        <v>0</v>
      </c>
      <c r="K87" s="46">
        <f t="shared" si="36"/>
        <v>68.399999999999991</v>
      </c>
      <c r="L87" s="46">
        <f t="shared" si="36"/>
        <v>61.036411730000005</v>
      </c>
      <c r="M87" s="46">
        <f t="shared" si="36"/>
        <v>55.52642761914592</v>
      </c>
      <c r="N87" s="46">
        <f t="shared" si="36"/>
        <v>0</v>
      </c>
      <c r="O87" s="46">
        <f t="shared" si="36"/>
        <v>0</v>
      </c>
      <c r="P87" s="46">
        <f t="shared" si="36"/>
        <v>0</v>
      </c>
      <c r="Q87" s="46">
        <f t="shared" si="36"/>
        <v>164.90654181517277</v>
      </c>
      <c r="R87" s="43">
        <f t="shared" si="3"/>
        <v>-7.3635882699999868</v>
      </c>
      <c r="S87" s="44">
        <f t="shared" si="4"/>
        <v>-0.10765479926900567</v>
      </c>
      <c r="T87" s="38" t="s">
        <v>31</v>
      </c>
    </row>
    <row r="88" spans="1:20" ht="33.75" customHeight="1" x14ac:dyDescent="0.25">
      <c r="A88" s="39" t="s">
        <v>112</v>
      </c>
      <c r="B88" s="40" t="s">
        <v>113</v>
      </c>
      <c r="C88" s="41" t="s">
        <v>30</v>
      </c>
      <c r="D88" s="46">
        <f>SUM(D89:D91)</f>
        <v>723.6249825851728</v>
      </c>
      <c r="E88" s="46">
        <f t="shared" ref="E88:Q88" si="37">SUM(E89:E91)</f>
        <v>497.68202904000003</v>
      </c>
      <c r="F88" s="46">
        <f t="shared" si="37"/>
        <v>225.94295354517277</v>
      </c>
      <c r="G88" s="46">
        <f t="shared" si="37"/>
        <v>123.92642761914591</v>
      </c>
      <c r="H88" s="46">
        <f t="shared" si="37"/>
        <v>61.036411730000005</v>
      </c>
      <c r="I88" s="46">
        <f t="shared" si="37"/>
        <v>0</v>
      </c>
      <c r="J88" s="46">
        <f t="shared" si="37"/>
        <v>0</v>
      </c>
      <c r="K88" s="46">
        <f t="shared" si="37"/>
        <v>68.399999999999991</v>
      </c>
      <c r="L88" s="46">
        <f t="shared" si="37"/>
        <v>61.036411730000005</v>
      </c>
      <c r="M88" s="46">
        <f t="shared" si="37"/>
        <v>55.52642761914592</v>
      </c>
      <c r="N88" s="46">
        <f t="shared" si="37"/>
        <v>0</v>
      </c>
      <c r="O88" s="46">
        <f t="shared" si="37"/>
        <v>0</v>
      </c>
      <c r="P88" s="46">
        <f t="shared" si="37"/>
        <v>0</v>
      </c>
      <c r="Q88" s="46">
        <f t="shared" si="37"/>
        <v>164.90654181517277</v>
      </c>
      <c r="R88" s="43">
        <f t="shared" si="3"/>
        <v>-7.3635882699999868</v>
      </c>
      <c r="S88" s="44">
        <f t="shared" si="4"/>
        <v>-0.10765479926900567</v>
      </c>
      <c r="T88" s="38" t="s">
        <v>31</v>
      </c>
    </row>
    <row r="89" spans="1:20" ht="80.25" customHeight="1" x14ac:dyDescent="0.25">
      <c r="A89" s="47" t="s">
        <v>112</v>
      </c>
      <c r="B89" s="48" t="s">
        <v>296</v>
      </c>
      <c r="C89" s="53" t="s">
        <v>297</v>
      </c>
      <c r="D89" s="49">
        <v>643.10910763000015</v>
      </c>
      <c r="E89" s="49">
        <v>494.83847098000001</v>
      </c>
      <c r="F89" s="50">
        <v>148.27063665000014</v>
      </c>
      <c r="G89" s="80">
        <v>118.246927445537</v>
      </c>
      <c r="H89" s="50">
        <f>J89+L89+N89+P89</f>
        <v>35.687920230000003</v>
      </c>
      <c r="I89" s="50">
        <v>0</v>
      </c>
      <c r="J89" s="50">
        <v>0</v>
      </c>
      <c r="K89" s="50">
        <v>68.399999999999991</v>
      </c>
      <c r="L89" s="50">
        <v>35.687920230000003</v>
      </c>
      <c r="M89" s="50">
        <v>49.846927445537005</v>
      </c>
      <c r="N89" s="50">
        <v>0</v>
      </c>
      <c r="O89" s="50">
        <v>0</v>
      </c>
      <c r="P89" s="50">
        <v>0</v>
      </c>
      <c r="Q89" s="80">
        <f>F89-H89</f>
        <v>112.58271642000014</v>
      </c>
      <c r="R89" s="43">
        <f t="shared" si="3"/>
        <v>-32.712079769999988</v>
      </c>
      <c r="S89" s="44">
        <f t="shared" si="4"/>
        <v>-0.47824678026315781</v>
      </c>
      <c r="T89" s="81" t="s">
        <v>276</v>
      </c>
    </row>
    <row r="90" spans="1:20" ht="63" x14ac:dyDescent="0.25">
      <c r="A90" s="47" t="s">
        <v>112</v>
      </c>
      <c r="B90" s="48" t="s">
        <v>298</v>
      </c>
      <c r="C90" s="53" t="s">
        <v>299</v>
      </c>
      <c r="D90" s="49">
        <v>44.407445565111715</v>
      </c>
      <c r="E90" s="49">
        <v>2.8435580599999999</v>
      </c>
      <c r="F90" s="50">
        <v>41.563887505111715</v>
      </c>
      <c r="G90" s="80">
        <v>5.6795001736089121</v>
      </c>
      <c r="H90" s="50">
        <f>J90+L90+N90+P90</f>
        <v>25.348491500000002</v>
      </c>
      <c r="I90" s="50">
        <v>0</v>
      </c>
      <c r="J90" s="50">
        <v>0</v>
      </c>
      <c r="K90" s="50">
        <v>0</v>
      </c>
      <c r="L90" s="50">
        <v>25.348491500000002</v>
      </c>
      <c r="M90" s="50">
        <v>5.6795001736089121</v>
      </c>
      <c r="N90" s="50">
        <v>0</v>
      </c>
      <c r="O90" s="50">
        <v>0</v>
      </c>
      <c r="P90" s="50">
        <v>0</v>
      </c>
      <c r="Q90" s="80">
        <f>F90-H90</f>
        <v>16.215396005111714</v>
      </c>
      <c r="R90" s="43">
        <f t="shared" ref="R90:R157" si="38">IF(G90="нд","нд",(J90+L90)-(I90+K90))</f>
        <v>25.348491500000002</v>
      </c>
      <c r="S90" s="44" t="str">
        <f t="shared" ref="S90:S157" si="39">IF(G90="нд","нд",IF((I90+K90)&gt;0,R90/(I90+K90),"-"))</f>
        <v>-</v>
      </c>
      <c r="T90" s="81" t="s">
        <v>277</v>
      </c>
    </row>
    <row r="91" spans="1:20" ht="38.25" customHeight="1" x14ac:dyDescent="0.25">
      <c r="A91" s="47" t="s">
        <v>112</v>
      </c>
      <c r="B91" s="48" t="s">
        <v>300</v>
      </c>
      <c r="C91" s="53" t="s">
        <v>301</v>
      </c>
      <c r="D91" s="49">
        <v>36.108429390060891</v>
      </c>
      <c r="E91" s="49">
        <v>0</v>
      </c>
      <c r="F91" s="50">
        <v>36.108429390060891</v>
      </c>
      <c r="G91" s="80">
        <v>0</v>
      </c>
      <c r="H91" s="50">
        <f>J91+L91+N91+P91</f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80">
        <f>F91-H91</f>
        <v>36.108429390060891</v>
      </c>
      <c r="R91" s="43">
        <f t="shared" si="38"/>
        <v>0</v>
      </c>
      <c r="S91" s="44" t="str">
        <f t="shared" si="39"/>
        <v>-</v>
      </c>
      <c r="T91" s="81" t="s">
        <v>31</v>
      </c>
    </row>
    <row r="92" spans="1:20" ht="33.75" customHeight="1" x14ac:dyDescent="0.25">
      <c r="A92" s="39" t="s">
        <v>114</v>
      </c>
      <c r="B92" s="40" t="s">
        <v>115</v>
      </c>
      <c r="C92" s="41" t="s">
        <v>30</v>
      </c>
      <c r="D92" s="46">
        <v>0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0</v>
      </c>
      <c r="K92" s="46">
        <v>0</v>
      </c>
      <c r="L92" s="46">
        <v>0</v>
      </c>
      <c r="M92" s="46">
        <v>0</v>
      </c>
      <c r="N92" s="46">
        <v>0</v>
      </c>
      <c r="O92" s="46">
        <v>0</v>
      </c>
      <c r="P92" s="46">
        <v>0</v>
      </c>
      <c r="Q92" s="46">
        <v>0</v>
      </c>
      <c r="R92" s="43">
        <f t="shared" si="38"/>
        <v>0</v>
      </c>
      <c r="S92" s="44" t="str">
        <f t="shared" si="39"/>
        <v>-</v>
      </c>
      <c r="T92" s="38" t="s">
        <v>31</v>
      </c>
    </row>
    <row r="93" spans="1:20" ht="33.75" customHeight="1" x14ac:dyDescent="0.25">
      <c r="A93" s="39" t="s">
        <v>116</v>
      </c>
      <c r="B93" s="40" t="s">
        <v>117</v>
      </c>
      <c r="C93" s="41" t="s">
        <v>30</v>
      </c>
      <c r="D93" s="46">
        <f>SUM(D94:D99)</f>
        <v>3270.5162587215509</v>
      </c>
      <c r="E93" s="46">
        <f t="shared" ref="E93:Q93" si="40">SUM(E94:E99)</f>
        <v>407.09836890522195</v>
      </c>
      <c r="F93" s="46">
        <f t="shared" si="40"/>
        <v>2863.4178898163291</v>
      </c>
      <c r="G93" s="46">
        <f t="shared" si="40"/>
        <v>2542.6388500079997</v>
      </c>
      <c r="H93" s="46">
        <f t="shared" si="40"/>
        <v>200.18181644000001</v>
      </c>
      <c r="I93" s="46">
        <f t="shared" si="40"/>
        <v>0</v>
      </c>
      <c r="J93" s="46">
        <f t="shared" si="40"/>
        <v>104.40164179999999</v>
      </c>
      <c r="K93" s="46">
        <f t="shared" si="40"/>
        <v>0</v>
      </c>
      <c r="L93" s="46">
        <f t="shared" si="40"/>
        <v>95.780174639999998</v>
      </c>
      <c r="M93" s="46">
        <f t="shared" si="40"/>
        <v>0</v>
      </c>
      <c r="N93" s="46">
        <f t="shared" si="40"/>
        <v>0</v>
      </c>
      <c r="O93" s="46">
        <f t="shared" si="40"/>
        <v>2542.6388500079997</v>
      </c>
      <c r="P93" s="46">
        <f t="shared" si="40"/>
        <v>0</v>
      </c>
      <c r="Q93" s="46">
        <f t="shared" si="40"/>
        <v>2663.2360733763285</v>
      </c>
      <c r="R93" s="43">
        <f t="shared" si="38"/>
        <v>200.18181643999998</v>
      </c>
      <c r="S93" s="44" t="str">
        <f t="shared" si="39"/>
        <v>-</v>
      </c>
      <c r="T93" s="38" t="s">
        <v>31</v>
      </c>
    </row>
    <row r="94" spans="1:20" ht="69.75" customHeight="1" x14ac:dyDescent="0.25">
      <c r="A94" s="47" t="s">
        <v>116</v>
      </c>
      <c r="B94" s="48" t="s">
        <v>302</v>
      </c>
      <c r="C94" s="53" t="s">
        <v>303</v>
      </c>
      <c r="D94" s="49">
        <v>1026.4697439784791</v>
      </c>
      <c r="E94" s="49">
        <v>46.804773978479297</v>
      </c>
      <c r="F94" s="50">
        <v>979.66496999999981</v>
      </c>
      <c r="G94" s="80">
        <v>979.66496999999981</v>
      </c>
      <c r="H94" s="50">
        <f>J94+L94+N94+P94</f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979.66496999999981</v>
      </c>
      <c r="P94" s="50">
        <v>0</v>
      </c>
      <c r="Q94" s="80">
        <f>F94-H94</f>
        <v>979.66496999999981</v>
      </c>
      <c r="R94" s="43">
        <f t="shared" si="38"/>
        <v>0</v>
      </c>
      <c r="S94" s="44" t="str">
        <f t="shared" si="39"/>
        <v>-</v>
      </c>
      <c r="T94" s="81" t="s">
        <v>31</v>
      </c>
    </row>
    <row r="95" spans="1:20" ht="69.75" customHeight="1" x14ac:dyDescent="0.25">
      <c r="A95" s="47" t="s">
        <v>116</v>
      </c>
      <c r="B95" s="48" t="s">
        <v>304</v>
      </c>
      <c r="C95" s="53" t="s">
        <v>305</v>
      </c>
      <c r="D95" s="49">
        <v>329.32301632495302</v>
      </c>
      <c r="E95" s="49">
        <v>285.98017552895311</v>
      </c>
      <c r="F95" s="50">
        <v>43.342840795999905</v>
      </c>
      <c r="G95" s="80">
        <v>59.393709995999984</v>
      </c>
      <c r="H95" s="50">
        <f>J95+L95+N95+P95</f>
        <v>129.80772016</v>
      </c>
      <c r="I95" s="50">
        <v>0</v>
      </c>
      <c r="J95" s="50">
        <v>104.40164179999999</v>
      </c>
      <c r="K95" s="50">
        <v>0</v>
      </c>
      <c r="L95" s="50">
        <v>25.406078359999999</v>
      </c>
      <c r="M95" s="50">
        <v>0</v>
      </c>
      <c r="N95" s="50">
        <v>0</v>
      </c>
      <c r="O95" s="50">
        <v>59.393709995999984</v>
      </c>
      <c r="P95" s="50">
        <v>0</v>
      </c>
      <c r="Q95" s="80">
        <f>F95-H95</f>
        <v>-86.464879364000097</v>
      </c>
      <c r="R95" s="43">
        <f t="shared" si="38"/>
        <v>129.80772016</v>
      </c>
      <c r="S95" s="44" t="str">
        <f t="shared" si="39"/>
        <v>-</v>
      </c>
      <c r="T95" s="81" t="s">
        <v>278</v>
      </c>
    </row>
    <row r="96" spans="1:20" ht="69.75" customHeight="1" x14ac:dyDescent="0.25">
      <c r="A96" s="47" t="s">
        <v>116</v>
      </c>
      <c r="B96" s="48" t="s">
        <v>306</v>
      </c>
      <c r="C96" s="53" t="s">
        <v>307</v>
      </c>
      <c r="D96" s="49">
        <v>411.08470598433553</v>
      </c>
      <c r="E96" s="49">
        <v>18.999745980335518</v>
      </c>
      <c r="F96" s="50">
        <v>392.08496000399998</v>
      </c>
      <c r="G96" s="80">
        <v>392.08496000400004</v>
      </c>
      <c r="H96" s="50">
        <f t="shared" ref="H96:H99" si="41">J96+L96+N96+P96</f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392.08496000400004</v>
      </c>
      <c r="P96" s="50">
        <v>0</v>
      </c>
      <c r="Q96" s="80">
        <f t="shared" ref="Q96:Q99" si="42">F96-H96</f>
        <v>392.08496000399998</v>
      </c>
      <c r="R96" s="43">
        <f t="shared" si="38"/>
        <v>0</v>
      </c>
      <c r="S96" s="44" t="str">
        <f t="shared" si="39"/>
        <v>-</v>
      </c>
      <c r="T96" s="81" t="s">
        <v>31</v>
      </c>
    </row>
    <row r="97" spans="1:20" ht="69.75" customHeight="1" x14ac:dyDescent="0.25">
      <c r="A97" s="47" t="s">
        <v>116</v>
      </c>
      <c r="B97" s="48" t="s">
        <v>308</v>
      </c>
      <c r="C97" s="53" t="s">
        <v>309</v>
      </c>
      <c r="D97" s="49">
        <v>595.96785822867093</v>
      </c>
      <c r="E97" s="49">
        <v>28.030008224670958</v>
      </c>
      <c r="F97" s="50">
        <v>567.93785000399998</v>
      </c>
      <c r="G97" s="80">
        <v>567.93785000399998</v>
      </c>
      <c r="H97" s="50">
        <f t="shared" si="41"/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567.93785000399998</v>
      </c>
      <c r="P97" s="50">
        <v>0</v>
      </c>
      <c r="Q97" s="80">
        <f t="shared" si="42"/>
        <v>567.93785000399998</v>
      </c>
      <c r="R97" s="43">
        <f t="shared" si="38"/>
        <v>0</v>
      </c>
      <c r="S97" s="44" t="str">
        <f t="shared" si="39"/>
        <v>-</v>
      </c>
      <c r="T97" s="81" t="s">
        <v>31</v>
      </c>
    </row>
    <row r="98" spans="1:20" ht="69.75" customHeight="1" x14ac:dyDescent="0.25">
      <c r="A98" s="47" t="s">
        <v>116</v>
      </c>
      <c r="B98" s="48" t="s">
        <v>310</v>
      </c>
      <c r="C98" s="53" t="s">
        <v>311</v>
      </c>
      <c r="D98" s="49">
        <v>570.84102519678311</v>
      </c>
      <c r="E98" s="49">
        <v>27.283665192783001</v>
      </c>
      <c r="F98" s="50">
        <v>543.55736000400009</v>
      </c>
      <c r="G98" s="80">
        <v>543.55736000400009</v>
      </c>
      <c r="H98" s="50">
        <f t="shared" si="41"/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543.55736000400009</v>
      </c>
      <c r="P98" s="50">
        <v>0</v>
      </c>
      <c r="Q98" s="80">
        <f t="shared" si="42"/>
        <v>543.55736000400009</v>
      </c>
      <c r="R98" s="43">
        <f t="shared" si="38"/>
        <v>0</v>
      </c>
      <c r="S98" s="44" t="str">
        <f t="shared" si="39"/>
        <v>-</v>
      </c>
      <c r="T98" s="81" t="s">
        <v>31</v>
      </c>
    </row>
    <row r="99" spans="1:20" ht="69.75" customHeight="1" x14ac:dyDescent="0.25">
      <c r="A99" s="47" t="s">
        <v>116</v>
      </c>
      <c r="B99" s="48" t="s">
        <v>312</v>
      </c>
      <c r="C99" s="53" t="s">
        <v>313</v>
      </c>
      <c r="D99" s="49">
        <v>336.82990900832903</v>
      </c>
      <c r="E99" s="49">
        <v>0</v>
      </c>
      <c r="F99" s="50">
        <v>336.82990900832903</v>
      </c>
      <c r="G99" s="80" t="s">
        <v>31</v>
      </c>
      <c r="H99" s="50">
        <f t="shared" si="41"/>
        <v>70.374096280000003</v>
      </c>
      <c r="I99" s="50" t="s">
        <v>31</v>
      </c>
      <c r="J99" s="50">
        <v>0</v>
      </c>
      <c r="K99" s="50" t="s">
        <v>31</v>
      </c>
      <c r="L99" s="50">
        <v>70.374096280000003</v>
      </c>
      <c r="M99" s="50" t="s">
        <v>31</v>
      </c>
      <c r="N99" s="50">
        <v>0</v>
      </c>
      <c r="O99" s="50" t="s">
        <v>31</v>
      </c>
      <c r="P99" s="50">
        <v>0</v>
      </c>
      <c r="Q99" s="80">
        <f t="shared" si="42"/>
        <v>266.45581272832902</v>
      </c>
      <c r="R99" s="43" t="str">
        <f t="shared" si="38"/>
        <v>нд</v>
      </c>
      <c r="S99" s="44" t="str">
        <f t="shared" si="39"/>
        <v>нд</v>
      </c>
      <c r="T99" s="81" t="s">
        <v>278</v>
      </c>
    </row>
    <row r="100" spans="1:20" ht="33.75" customHeight="1" x14ac:dyDescent="0.25">
      <c r="A100" s="39" t="s">
        <v>118</v>
      </c>
      <c r="B100" s="40" t="s">
        <v>119</v>
      </c>
      <c r="C100" s="41" t="s">
        <v>30</v>
      </c>
      <c r="D100" s="46">
        <f>D101+D102</f>
        <v>0</v>
      </c>
      <c r="E100" s="46">
        <f t="shared" ref="E100:Q100" si="43">E101+E102</f>
        <v>0</v>
      </c>
      <c r="F100" s="46">
        <f t="shared" si="43"/>
        <v>0</v>
      </c>
      <c r="G100" s="46">
        <f t="shared" si="43"/>
        <v>0</v>
      </c>
      <c r="H100" s="46">
        <f t="shared" si="43"/>
        <v>0</v>
      </c>
      <c r="I100" s="46">
        <f t="shared" si="43"/>
        <v>0</v>
      </c>
      <c r="J100" s="46">
        <f t="shared" si="43"/>
        <v>0</v>
      </c>
      <c r="K100" s="46">
        <f t="shared" si="43"/>
        <v>0</v>
      </c>
      <c r="L100" s="46">
        <f t="shared" si="43"/>
        <v>0</v>
      </c>
      <c r="M100" s="46">
        <f t="shared" si="43"/>
        <v>0</v>
      </c>
      <c r="N100" s="46">
        <f t="shared" si="43"/>
        <v>0</v>
      </c>
      <c r="O100" s="46">
        <f t="shared" si="43"/>
        <v>0</v>
      </c>
      <c r="P100" s="46">
        <f t="shared" si="43"/>
        <v>0</v>
      </c>
      <c r="Q100" s="46">
        <f t="shared" si="43"/>
        <v>0</v>
      </c>
      <c r="R100" s="43">
        <f t="shared" si="38"/>
        <v>0</v>
      </c>
      <c r="S100" s="44" t="str">
        <f t="shared" si="39"/>
        <v>-</v>
      </c>
      <c r="T100" s="38" t="s">
        <v>31</v>
      </c>
    </row>
    <row r="101" spans="1:20" ht="33.75" customHeight="1" x14ac:dyDescent="0.25">
      <c r="A101" s="39" t="s">
        <v>120</v>
      </c>
      <c r="B101" s="40" t="s">
        <v>121</v>
      </c>
      <c r="C101" s="41" t="s">
        <v>30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0</v>
      </c>
      <c r="Q101" s="46">
        <v>0</v>
      </c>
      <c r="R101" s="43">
        <f t="shared" si="38"/>
        <v>0</v>
      </c>
      <c r="S101" s="44" t="str">
        <f t="shared" si="39"/>
        <v>-</v>
      </c>
      <c r="T101" s="38" t="s">
        <v>31</v>
      </c>
    </row>
    <row r="102" spans="1:20" ht="33.75" customHeight="1" x14ac:dyDescent="0.25">
      <c r="A102" s="39" t="s">
        <v>122</v>
      </c>
      <c r="B102" s="40" t="s">
        <v>123</v>
      </c>
      <c r="C102" s="41" t="s">
        <v>30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v>0</v>
      </c>
      <c r="K102" s="46">
        <v>0</v>
      </c>
      <c r="L102" s="46">
        <v>0</v>
      </c>
      <c r="M102" s="46">
        <v>0</v>
      </c>
      <c r="N102" s="46">
        <v>0</v>
      </c>
      <c r="O102" s="46">
        <v>0</v>
      </c>
      <c r="P102" s="46">
        <v>0</v>
      </c>
      <c r="Q102" s="46">
        <v>0</v>
      </c>
      <c r="R102" s="43">
        <f t="shared" si="38"/>
        <v>0</v>
      </c>
      <c r="S102" s="44" t="str">
        <f t="shared" si="39"/>
        <v>-</v>
      </c>
      <c r="T102" s="38" t="s">
        <v>31</v>
      </c>
    </row>
    <row r="103" spans="1:20" ht="33.75" customHeight="1" x14ac:dyDescent="0.25">
      <c r="A103" s="39" t="s">
        <v>124</v>
      </c>
      <c r="B103" s="40" t="s">
        <v>125</v>
      </c>
      <c r="C103" s="41" t="s">
        <v>30</v>
      </c>
      <c r="D103" s="46">
        <f>D104+D105</f>
        <v>0</v>
      </c>
      <c r="E103" s="46">
        <f t="shared" ref="E103:Q103" si="44">E104+E105</f>
        <v>0</v>
      </c>
      <c r="F103" s="46">
        <f t="shared" si="44"/>
        <v>0</v>
      </c>
      <c r="G103" s="46">
        <f t="shared" si="44"/>
        <v>0</v>
      </c>
      <c r="H103" s="46">
        <f t="shared" si="44"/>
        <v>0</v>
      </c>
      <c r="I103" s="46">
        <f t="shared" si="44"/>
        <v>0</v>
      </c>
      <c r="J103" s="46">
        <f t="shared" si="44"/>
        <v>0</v>
      </c>
      <c r="K103" s="46">
        <f t="shared" si="44"/>
        <v>0</v>
      </c>
      <c r="L103" s="46">
        <f t="shared" si="44"/>
        <v>0</v>
      </c>
      <c r="M103" s="46">
        <f t="shared" si="44"/>
        <v>0</v>
      </c>
      <c r="N103" s="46">
        <f t="shared" si="44"/>
        <v>0</v>
      </c>
      <c r="O103" s="46">
        <f t="shared" si="44"/>
        <v>0</v>
      </c>
      <c r="P103" s="46">
        <f t="shared" si="44"/>
        <v>0</v>
      </c>
      <c r="Q103" s="46">
        <f t="shared" si="44"/>
        <v>0</v>
      </c>
      <c r="R103" s="43">
        <f t="shared" si="38"/>
        <v>0</v>
      </c>
      <c r="S103" s="44" t="str">
        <f t="shared" si="39"/>
        <v>-</v>
      </c>
      <c r="T103" s="38" t="s">
        <v>31</v>
      </c>
    </row>
    <row r="104" spans="1:20" ht="33.75" customHeight="1" x14ac:dyDescent="0.25">
      <c r="A104" s="39" t="s">
        <v>126</v>
      </c>
      <c r="B104" s="40" t="s">
        <v>127</v>
      </c>
      <c r="C104" s="41" t="s">
        <v>30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0</v>
      </c>
      <c r="Q104" s="46">
        <v>0</v>
      </c>
      <c r="R104" s="43">
        <f t="shared" si="38"/>
        <v>0</v>
      </c>
      <c r="S104" s="44" t="str">
        <f t="shared" si="39"/>
        <v>-</v>
      </c>
      <c r="T104" s="38" t="s">
        <v>31</v>
      </c>
    </row>
    <row r="105" spans="1:20" ht="33.75" customHeight="1" x14ac:dyDescent="0.25">
      <c r="A105" s="39" t="s">
        <v>128</v>
      </c>
      <c r="B105" s="40" t="s">
        <v>129</v>
      </c>
      <c r="C105" s="41" t="s">
        <v>30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0</v>
      </c>
      <c r="K105" s="46">
        <v>0</v>
      </c>
      <c r="L105" s="46">
        <v>0</v>
      </c>
      <c r="M105" s="46">
        <v>0</v>
      </c>
      <c r="N105" s="46">
        <v>0</v>
      </c>
      <c r="O105" s="46">
        <v>0</v>
      </c>
      <c r="P105" s="46">
        <v>0</v>
      </c>
      <c r="Q105" s="46">
        <v>0</v>
      </c>
      <c r="R105" s="43">
        <f t="shared" si="38"/>
        <v>0</v>
      </c>
      <c r="S105" s="44" t="str">
        <f t="shared" si="39"/>
        <v>-</v>
      </c>
      <c r="T105" s="38" t="s">
        <v>31</v>
      </c>
    </row>
    <row r="106" spans="1:20" ht="33.75" customHeight="1" x14ac:dyDescent="0.25">
      <c r="A106" s="39" t="s">
        <v>130</v>
      </c>
      <c r="B106" s="40" t="s">
        <v>131</v>
      </c>
      <c r="C106" s="41" t="s">
        <v>30</v>
      </c>
      <c r="D106" s="46">
        <f t="shared" ref="D106:Q106" si="45">SUM(D107:D116)</f>
        <v>1965.9633414902362</v>
      </c>
      <c r="E106" s="46">
        <f t="shared" si="45"/>
        <v>1183.4281699544999</v>
      </c>
      <c r="F106" s="46">
        <f t="shared" si="45"/>
        <v>782.53517153573614</v>
      </c>
      <c r="G106" s="46">
        <f t="shared" si="45"/>
        <v>789.50269483823604</v>
      </c>
      <c r="H106" s="46">
        <f t="shared" si="45"/>
        <v>44.498681310000002</v>
      </c>
      <c r="I106" s="46">
        <f t="shared" si="45"/>
        <v>0</v>
      </c>
      <c r="J106" s="46">
        <f t="shared" si="45"/>
        <v>10.74012901</v>
      </c>
      <c r="K106" s="46">
        <f t="shared" si="45"/>
        <v>0</v>
      </c>
      <c r="L106" s="46">
        <f t="shared" si="45"/>
        <v>33.758552299999998</v>
      </c>
      <c r="M106" s="46">
        <f t="shared" si="45"/>
        <v>144</v>
      </c>
      <c r="N106" s="46">
        <f t="shared" si="45"/>
        <v>0</v>
      </c>
      <c r="O106" s="46">
        <f t="shared" si="45"/>
        <v>645.50269483823604</v>
      </c>
      <c r="P106" s="46">
        <f t="shared" si="45"/>
        <v>0</v>
      </c>
      <c r="Q106" s="46">
        <f t="shared" si="45"/>
        <v>738.03649022573609</v>
      </c>
      <c r="R106" s="43">
        <f t="shared" si="38"/>
        <v>44.498681309999995</v>
      </c>
      <c r="S106" s="44" t="str">
        <f t="shared" si="39"/>
        <v>-</v>
      </c>
      <c r="T106" s="38" t="s">
        <v>31</v>
      </c>
    </row>
    <row r="107" spans="1:20" ht="33.75" customHeight="1" x14ac:dyDescent="0.25">
      <c r="A107" s="47" t="s">
        <v>130</v>
      </c>
      <c r="B107" s="48" t="s">
        <v>314</v>
      </c>
      <c r="C107" s="53" t="s">
        <v>315</v>
      </c>
      <c r="D107" s="49">
        <v>133.23872162599199</v>
      </c>
      <c r="E107" s="49">
        <v>116.49835010299998</v>
      </c>
      <c r="F107" s="50">
        <v>16.740371522992007</v>
      </c>
      <c r="G107" s="80">
        <v>16.740371523992003</v>
      </c>
      <c r="H107" s="50">
        <f t="shared" ref="H107:H116" si="46">J107+L107+N107+P107</f>
        <v>3.1657337100000005</v>
      </c>
      <c r="I107" s="50">
        <v>0</v>
      </c>
      <c r="J107" s="50">
        <v>2.0039895200000002</v>
      </c>
      <c r="K107" s="50">
        <v>0</v>
      </c>
      <c r="L107" s="50">
        <v>1.1617441900000001</v>
      </c>
      <c r="M107" s="50">
        <v>0</v>
      </c>
      <c r="N107" s="50">
        <v>0</v>
      </c>
      <c r="O107" s="50">
        <v>16.740371523992003</v>
      </c>
      <c r="P107" s="50">
        <v>0</v>
      </c>
      <c r="Q107" s="80">
        <f t="shared" ref="Q107:Q116" si="47">F107-H107</f>
        <v>13.574637812992005</v>
      </c>
      <c r="R107" s="43">
        <f t="shared" si="38"/>
        <v>3.1657337100000005</v>
      </c>
      <c r="S107" s="44" t="str">
        <f t="shared" si="39"/>
        <v>-</v>
      </c>
      <c r="T107" s="81" t="s">
        <v>278</v>
      </c>
    </row>
    <row r="108" spans="1:20" ht="33.75" customHeight="1" x14ac:dyDescent="0.25">
      <c r="A108" s="47" t="s">
        <v>130</v>
      </c>
      <c r="B108" s="48" t="s">
        <v>316</v>
      </c>
      <c r="C108" s="53" t="s">
        <v>317</v>
      </c>
      <c r="D108" s="49">
        <v>90.011808841524001</v>
      </c>
      <c r="E108" s="49">
        <v>46.803724044500001</v>
      </c>
      <c r="F108" s="50">
        <v>43.208084797024</v>
      </c>
      <c r="G108" s="80">
        <v>43.208084795523995</v>
      </c>
      <c r="H108" s="50">
        <f t="shared" si="46"/>
        <v>5.4497405800000003</v>
      </c>
      <c r="I108" s="50">
        <v>0</v>
      </c>
      <c r="J108" s="50">
        <v>2.5844795199999999</v>
      </c>
      <c r="K108" s="50">
        <v>0</v>
      </c>
      <c r="L108" s="50">
        <v>2.8652610599999999</v>
      </c>
      <c r="M108" s="50">
        <v>0</v>
      </c>
      <c r="N108" s="50">
        <v>0</v>
      </c>
      <c r="O108" s="50">
        <v>43.208084795523995</v>
      </c>
      <c r="P108" s="50">
        <v>0</v>
      </c>
      <c r="Q108" s="80">
        <f t="shared" si="47"/>
        <v>37.758344217024003</v>
      </c>
      <c r="R108" s="43">
        <f t="shared" si="38"/>
        <v>5.4497405800000003</v>
      </c>
      <c r="S108" s="44" t="str">
        <f t="shared" si="39"/>
        <v>-</v>
      </c>
      <c r="T108" s="81" t="s">
        <v>278</v>
      </c>
    </row>
    <row r="109" spans="1:20" ht="33.75" customHeight="1" x14ac:dyDescent="0.25">
      <c r="A109" s="47" t="s">
        <v>130</v>
      </c>
      <c r="B109" s="48" t="s">
        <v>318</v>
      </c>
      <c r="C109" s="53" t="s">
        <v>319</v>
      </c>
      <c r="D109" s="49">
        <v>444.95027142867605</v>
      </c>
      <c r="E109" s="49">
        <v>241.01508029399997</v>
      </c>
      <c r="F109" s="50">
        <v>203.93519113467607</v>
      </c>
      <c r="G109" s="80">
        <v>203.45157492467604</v>
      </c>
      <c r="H109" s="50">
        <f t="shared" si="46"/>
        <v>1.8077026199999999</v>
      </c>
      <c r="I109" s="50">
        <v>0</v>
      </c>
      <c r="J109" s="50">
        <v>0</v>
      </c>
      <c r="K109" s="50">
        <v>0</v>
      </c>
      <c r="L109" s="50">
        <v>1.8077026199999999</v>
      </c>
      <c r="M109" s="50">
        <v>144</v>
      </c>
      <c r="N109" s="50">
        <v>0</v>
      </c>
      <c r="O109" s="50">
        <v>59.451574924676038</v>
      </c>
      <c r="P109" s="50">
        <v>0</v>
      </c>
      <c r="Q109" s="80">
        <f t="shared" si="47"/>
        <v>202.12748851467609</v>
      </c>
      <c r="R109" s="43">
        <f t="shared" si="38"/>
        <v>1.8077026199999999</v>
      </c>
      <c r="S109" s="44" t="str">
        <f t="shared" si="39"/>
        <v>-</v>
      </c>
      <c r="T109" s="81" t="s">
        <v>278</v>
      </c>
    </row>
    <row r="110" spans="1:20" ht="33.75" customHeight="1" x14ac:dyDescent="0.25">
      <c r="A110" s="47" t="s">
        <v>130</v>
      </c>
      <c r="B110" s="48" t="s">
        <v>320</v>
      </c>
      <c r="C110" s="53" t="s">
        <v>321</v>
      </c>
      <c r="D110" s="49">
        <v>409.16819011861202</v>
      </c>
      <c r="E110" s="49">
        <v>180.64052981200001</v>
      </c>
      <c r="F110" s="50">
        <v>228.52766030661201</v>
      </c>
      <c r="G110" s="80">
        <v>231.72333368661202</v>
      </c>
      <c r="H110" s="50">
        <f t="shared" si="46"/>
        <v>8.0322565600000004</v>
      </c>
      <c r="I110" s="50">
        <v>0</v>
      </c>
      <c r="J110" s="50">
        <v>0</v>
      </c>
      <c r="K110" s="50">
        <v>0</v>
      </c>
      <c r="L110" s="50">
        <v>8.0322565600000004</v>
      </c>
      <c r="M110" s="50">
        <v>0</v>
      </c>
      <c r="N110" s="50">
        <v>0</v>
      </c>
      <c r="O110" s="50">
        <v>231.72333368661202</v>
      </c>
      <c r="P110" s="50">
        <v>0</v>
      </c>
      <c r="Q110" s="80">
        <f t="shared" si="47"/>
        <v>220.495403746612</v>
      </c>
      <c r="R110" s="43">
        <f t="shared" si="38"/>
        <v>8.0322565600000004</v>
      </c>
      <c r="S110" s="44" t="str">
        <f t="shared" si="39"/>
        <v>-</v>
      </c>
      <c r="T110" s="81" t="s">
        <v>278</v>
      </c>
    </row>
    <row r="111" spans="1:20" ht="33.75" customHeight="1" x14ac:dyDescent="0.25">
      <c r="A111" s="47" t="s">
        <v>130</v>
      </c>
      <c r="B111" s="48" t="s">
        <v>322</v>
      </c>
      <c r="C111" s="53" t="s">
        <v>323</v>
      </c>
      <c r="D111" s="49">
        <v>89.062934511468001</v>
      </c>
      <c r="E111" s="49">
        <v>49.687492843999998</v>
      </c>
      <c r="F111" s="50">
        <v>39.375441667468003</v>
      </c>
      <c r="G111" s="80">
        <v>40.304067207467995</v>
      </c>
      <c r="H111" s="50">
        <f t="shared" si="46"/>
        <v>2.3153336699999998</v>
      </c>
      <c r="I111" s="50">
        <v>0</v>
      </c>
      <c r="J111" s="50">
        <v>0</v>
      </c>
      <c r="K111" s="50">
        <v>0</v>
      </c>
      <c r="L111" s="50">
        <v>2.3153336699999998</v>
      </c>
      <c r="M111" s="50">
        <v>0</v>
      </c>
      <c r="N111" s="50">
        <v>0</v>
      </c>
      <c r="O111" s="50">
        <v>40.304067207467995</v>
      </c>
      <c r="P111" s="50">
        <v>0</v>
      </c>
      <c r="Q111" s="80">
        <f t="shared" si="47"/>
        <v>37.060107997468002</v>
      </c>
      <c r="R111" s="43">
        <f t="shared" si="38"/>
        <v>2.3153336699999998</v>
      </c>
      <c r="S111" s="44" t="str">
        <f t="shared" si="39"/>
        <v>-</v>
      </c>
      <c r="T111" s="81" t="s">
        <v>278</v>
      </c>
    </row>
    <row r="112" spans="1:20" ht="33.75" customHeight="1" x14ac:dyDescent="0.25">
      <c r="A112" s="47" t="s">
        <v>130</v>
      </c>
      <c r="B112" s="48" t="s">
        <v>324</v>
      </c>
      <c r="C112" s="53" t="s">
        <v>325</v>
      </c>
      <c r="D112" s="49">
        <v>206.951455507476</v>
      </c>
      <c r="E112" s="49">
        <v>136.07422392399999</v>
      </c>
      <c r="F112" s="50">
        <v>70.877231583476004</v>
      </c>
      <c r="G112" s="80">
        <v>70.874861323476011</v>
      </c>
      <c r="H112" s="50">
        <f t="shared" si="46"/>
        <v>9.6357148099999996</v>
      </c>
      <c r="I112" s="50">
        <v>0</v>
      </c>
      <c r="J112" s="50">
        <v>3.3143799700000001</v>
      </c>
      <c r="K112" s="50">
        <v>0</v>
      </c>
      <c r="L112" s="50">
        <v>6.3213348399999996</v>
      </c>
      <c r="M112" s="50">
        <v>0</v>
      </c>
      <c r="N112" s="50">
        <v>0</v>
      </c>
      <c r="O112" s="50">
        <v>70.874861323476011</v>
      </c>
      <c r="P112" s="50">
        <v>0</v>
      </c>
      <c r="Q112" s="80">
        <f t="shared" si="47"/>
        <v>61.241516773476008</v>
      </c>
      <c r="R112" s="43">
        <f t="shared" si="38"/>
        <v>9.6357148099999996</v>
      </c>
      <c r="S112" s="44" t="str">
        <f t="shared" si="39"/>
        <v>-</v>
      </c>
      <c r="T112" s="81" t="s">
        <v>278</v>
      </c>
    </row>
    <row r="113" spans="1:20" ht="33.75" customHeight="1" x14ac:dyDescent="0.25">
      <c r="A113" s="47" t="s">
        <v>130</v>
      </c>
      <c r="B113" s="48" t="s">
        <v>326</v>
      </c>
      <c r="C113" s="53" t="s">
        <v>327</v>
      </c>
      <c r="D113" s="49">
        <v>153.42590341361998</v>
      </c>
      <c r="E113" s="49">
        <v>112.618848779</v>
      </c>
      <c r="F113" s="50">
        <v>40.807054634619973</v>
      </c>
      <c r="G113" s="80">
        <v>42.492250857619993</v>
      </c>
      <c r="H113" s="50">
        <f t="shared" si="46"/>
        <v>4.01222002</v>
      </c>
      <c r="I113" s="50">
        <v>0</v>
      </c>
      <c r="J113" s="50">
        <v>2.8372800000000002</v>
      </c>
      <c r="K113" s="50">
        <v>0</v>
      </c>
      <c r="L113" s="50">
        <v>1.17494002</v>
      </c>
      <c r="M113" s="50">
        <v>0</v>
      </c>
      <c r="N113" s="50">
        <v>0</v>
      </c>
      <c r="O113" s="50">
        <v>42.492250857619993</v>
      </c>
      <c r="P113" s="50">
        <v>0</v>
      </c>
      <c r="Q113" s="80">
        <f t="shared" si="47"/>
        <v>36.794834614619973</v>
      </c>
      <c r="R113" s="43">
        <f t="shared" si="38"/>
        <v>4.01222002</v>
      </c>
      <c r="S113" s="44" t="str">
        <f t="shared" si="39"/>
        <v>-</v>
      </c>
      <c r="T113" s="81" t="s">
        <v>278</v>
      </c>
    </row>
    <row r="114" spans="1:20" ht="33.75" customHeight="1" x14ac:dyDescent="0.25">
      <c r="A114" s="47" t="s">
        <v>130</v>
      </c>
      <c r="B114" s="48" t="s">
        <v>328</v>
      </c>
      <c r="C114" s="53" t="s">
        <v>329</v>
      </c>
      <c r="D114" s="49">
        <v>168.373308151776</v>
      </c>
      <c r="E114" s="49">
        <v>140.23297833800001</v>
      </c>
      <c r="F114" s="50">
        <v>28.140329813775992</v>
      </c>
      <c r="G114" s="80">
        <v>29.784344443775993</v>
      </c>
      <c r="H114" s="50">
        <f t="shared" si="46"/>
        <v>3.04525728</v>
      </c>
      <c r="I114" s="50">
        <v>0</v>
      </c>
      <c r="J114" s="50">
        <v>0</v>
      </c>
      <c r="K114" s="50">
        <v>0</v>
      </c>
      <c r="L114" s="50">
        <v>3.04525728</v>
      </c>
      <c r="M114" s="50">
        <v>0</v>
      </c>
      <c r="N114" s="50">
        <v>0</v>
      </c>
      <c r="O114" s="50">
        <v>29.784344443775993</v>
      </c>
      <c r="P114" s="50">
        <v>0</v>
      </c>
      <c r="Q114" s="80">
        <f t="shared" si="47"/>
        <v>25.095072533775991</v>
      </c>
      <c r="R114" s="43">
        <f t="shared" si="38"/>
        <v>3.04525728</v>
      </c>
      <c r="S114" s="44" t="str">
        <f t="shared" si="39"/>
        <v>-</v>
      </c>
      <c r="T114" s="81" t="s">
        <v>279</v>
      </c>
    </row>
    <row r="115" spans="1:20" ht="33.75" customHeight="1" x14ac:dyDescent="0.25">
      <c r="A115" s="47" t="s">
        <v>130</v>
      </c>
      <c r="B115" s="48" t="s">
        <v>330</v>
      </c>
      <c r="C115" s="53" t="s">
        <v>331</v>
      </c>
      <c r="D115" s="49">
        <v>204.46566281732402</v>
      </c>
      <c r="E115" s="49">
        <v>136.45970164200003</v>
      </c>
      <c r="F115" s="50">
        <v>68.005961175323989</v>
      </c>
      <c r="G115" s="80">
        <v>68.005961175324003</v>
      </c>
      <c r="H115" s="50">
        <f t="shared" si="46"/>
        <v>6.0672635000000001</v>
      </c>
      <c r="I115" s="50">
        <v>0</v>
      </c>
      <c r="J115" s="50">
        <v>0</v>
      </c>
      <c r="K115" s="50">
        <v>0</v>
      </c>
      <c r="L115" s="50">
        <v>6.0672635000000001</v>
      </c>
      <c r="M115" s="50">
        <v>0</v>
      </c>
      <c r="N115" s="50">
        <v>0</v>
      </c>
      <c r="O115" s="50">
        <v>68.005961175324003</v>
      </c>
      <c r="P115" s="50">
        <v>0</v>
      </c>
      <c r="Q115" s="80">
        <f t="shared" si="47"/>
        <v>61.938697675323986</v>
      </c>
      <c r="R115" s="43">
        <f t="shared" si="38"/>
        <v>6.0672635000000001</v>
      </c>
      <c r="S115" s="44" t="str">
        <f t="shared" si="39"/>
        <v>-</v>
      </c>
      <c r="T115" s="81" t="s">
        <v>278</v>
      </c>
    </row>
    <row r="116" spans="1:20" ht="33.75" customHeight="1" x14ac:dyDescent="0.25">
      <c r="A116" s="47" t="s">
        <v>130</v>
      </c>
      <c r="B116" s="48" t="s">
        <v>332</v>
      </c>
      <c r="C116" s="53" t="s">
        <v>333</v>
      </c>
      <c r="D116" s="49">
        <v>66.315085073768003</v>
      </c>
      <c r="E116" s="49">
        <v>23.397240173999997</v>
      </c>
      <c r="F116" s="50">
        <v>42.917844899768006</v>
      </c>
      <c r="G116" s="80">
        <v>42.917844899767999</v>
      </c>
      <c r="H116" s="50">
        <f t="shared" si="46"/>
        <v>0.96745855999999997</v>
      </c>
      <c r="I116" s="50">
        <v>0</v>
      </c>
      <c r="J116" s="50">
        <v>0</v>
      </c>
      <c r="K116" s="50">
        <v>0</v>
      </c>
      <c r="L116" s="50">
        <v>0.96745855999999997</v>
      </c>
      <c r="M116" s="50">
        <v>0</v>
      </c>
      <c r="N116" s="50">
        <v>0</v>
      </c>
      <c r="O116" s="50">
        <v>42.917844899767999</v>
      </c>
      <c r="P116" s="50">
        <v>0</v>
      </c>
      <c r="Q116" s="80">
        <f t="shared" si="47"/>
        <v>41.950386339768009</v>
      </c>
      <c r="R116" s="43">
        <f t="shared" si="38"/>
        <v>0.96745855999999997</v>
      </c>
      <c r="S116" s="44" t="str">
        <f t="shared" si="39"/>
        <v>-</v>
      </c>
      <c r="T116" s="81" t="s">
        <v>278</v>
      </c>
    </row>
    <row r="117" spans="1:20" ht="33.75" customHeight="1" x14ac:dyDescent="0.25">
      <c r="A117" s="39" t="s">
        <v>132</v>
      </c>
      <c r="B117" s="40" t="s">
        <v>133</v>
      </c>
      <c r="C117" s="41" t="s">
        <v>30</v>
      </c>
      <c r="D117" s="46">
        <v>0</v>
      </c>
      <c r="E117" s="46">
        <v>0</v>
      </c>
      <c r="F117" s="46">
        <v>0</v>
      </c>
      <c r="G117" s="46">
        <v>0</v>
      </c>
      <c r="H117" s="46">
        <v>0</v>
      </c>
      <c r="I117" s="46">
        <v>0</v>
      </c>
      <c r="J117" s="46">
        <v>0</v>
      </c>
      <c r="K117" s="46">
        <v>0</v>
      </c>
      <c r="L117" s="46">
        <v>0</v>
      </c>
      <c r="M117" s="46">
        <v>0</v>
      </c>
      <c r="N117" s="46">
        <v>0</v>
      </c>
      <c r="O117" s="46">
        <v>0</v>
      </c>
      <c r="P117" s="46">
        <v>0</v>
      </c>
      <c r="Q117" s="46">
        <v>0</v>
      </c>
      <c r="R117" s="43">
        <f t="shared" si="38"/>
        <v>0</v>
      </c>
      <c r="S117" s="44" t="str">
        <f t="shared" si="39"/>
        <v>-</v>
      </c>
      <c r="T117" s="38" t="s">
        <v>31</v>
      </c>
    </row>
    <row r="118" spans="1:20" ht="33.75" customHeight="1" x14ac:dyDescent="0.25">
      <c r="A118" s="39" t="s">
        <v>134</v>
      </c>
      <c r="B118" s="40" t="s">
        <v>135</v>
      </c>
      <c r="C118" s="41" t="s">
        <v>30</v>
      </c>
      <c r="D118" s="46">
        <f>SUM(D119:D126)</f>
        <v>232.162341962</v>
      </c>
      <c r="E118" s="46">
        <f t="shared" ref="E118:Q118" si="48">SUM(E119:E126)</f>
        <v>613.07811951999997</v>
      </c>
      <c r="F118" s="46">
        <f t="shared" si="48"/>
        <v>-380.91577755799995</v>
      </c>
      <c r="G118" s="46">
        <f t="shared" si="48"/>
        <v>0</v>
      </c>
      <c r="H118" s="46">
        <f t="shared" si="48"/>
        <v>1514.2921747800003</v>
      </c>
      <c r="I118" s="46">
        <f t="shared" si="48"/>
        <v>0</v>
      </c>
      <c r="J118" s="46">
        <f t="shared" si="48"/>
        <v>461.54675347</v>
      </c>
      <c r="K118" s="46">
        <f t="shared" si="48"/>
        <v>0</v>
      </c>
      <c r="L118" s="46">
        <f t="shared" si="48"/>
        <v>1052.7454213100002</v>
      </c>
      <c r="M118" s="46">
        <f t="shared" si="48"/>
        <v>0</v>
      </c>
      <c r="N118" s="46">
        <f t="shared" si="48"/>
        <v>0</v>
      </c>
      <c r="O118" s="46">
        <f t="shared" si="48"/>
        <v>0</v>
      </c>
      <c r="P118" s="46">
        <f t="shared" si="48"/>
        <v>0</v>
      </c>
      <c r="Q118" s="46">
        <f t="shared" si="48"/>
        <v>-1895.207952338</v>
      </c>
      <c r="R118" s="43">
        <f t="shared" si="38"/>
        <v>1514.2921747800001</v>
      </c>
      <c r="S118" s="44" t="str">
        <f t="shared" si="39"/>
        <v>-</v>
      </c>
      <c r="T118" s="38" t="s">
        <v>31</v>
      </c>
    </row>
    <row r="119" spans="1:20" ht="33.75" customHeight="1" x14ac:dyDescent="0.25">
      <c r="A119" s="47" t="s">
        <v>134</v>
      </c>
      <c r="B119" s="48" t="s">
        <v>334</v>
      </c>
      <c r="C119" s="53" t="s">
        <v>335</v>
      </c>
      <c r="D119" s="49">
        <v>37.750007807999999</v>
      </c>
      <c r="E119" s="49">
        <v>40.77750812</v>
      </c>
      <c r="F119" s="50">
        <v>-3.0275003120000008</v>
      </c>
      <c r="G119" s="80">
        <v>0</v>
      </c>
      <c r="H119" s="50">
        <f t="shared" ref="H119:H126" si="49">J119+L119+N119+P119</f>
        <v>229.16621161</v>
      </c>
      <c r="I119" s="50">
        <v>0</v>
      </c>
      <c r="J119" s="50">
        <v>121.87993719000001</v>
      </c>
      <c r="K119" s="50">
        <v>0</v>
      </c>
      <c r="L119" s="50">
        <v>107.28627442</v>
      </c>
      <c r="M119" s="50">
        <v>0</v>
      </c>
      <c r="N119" s="50">
        <v>0</v>
      </c>
      <c r="O119" s="50">
        <v>0</v>
      </c>
      <c r="P119" s="50">
        <v>0</v>
      </c>
      <c r="Q119" s="80">
        <f t="shared" ref="Q119:Q126" si="50">F119-H119</f>
        <v>-232.19371192200001</v>
      </c>
      <c r="R119" s="43">
        <f t="shared" si="38"/>
        <v>229.16621161</v>
      </c>
      <c r="S119" s="44" t="str">
        <f t="shared" si="39"/>
        <v>-</v>
      </c>
      <c r="T119" s="81" t="s">
        <v>270</v>
      </c>
    </row>
    <row r="120" spans="1:20" ht="33.75" customHeight="1" x14ac:dyDescent="0.25">
      <c r="A120" s="47" t="s">
        <v>134</v>
      </c>
      <c r="B120" s="48" t="s">
        <v>336</v>
      </c>
      <c r="C120" s="53" t="s">
        <v>337</v>
      </c>
      <c r="D120" s="49">
        <v>140.17492116</v>
      </c>
      <c r="E120" s="49">
        <v>555.21310973999994</v>
      </c>
      <c r="F120" s="50">
        <v>-415.03818857999994</v>
      </c>
      <c r="G120" s="80">
        <v>0</v>
      </c>
      <c r="H120" s="50">
        <f t="shared" si="49"/>
        <v>1266.5846698</v>
      </c>
      <c r="I120" s="50">
        <v>0</v>
      </c>
      <c r="J120" s="50">
        <v>322.50968736999999</v>
      </c>
      <c r="K120" s="50">
        <v>0</v>
      </c>
      <c r="L120" s="50">
        <v>944.07498242999998</v>
      </c>
      <c r="M120" s="50">
        <v>0</v>
      </c>
      <c r="N120" s="50">
        <v>0</v>
      </c>
      <c r="O120" s="50">
        <v>0</v>
      </c>
      <c r="P120" s="50">
        <v>0</v>
      </c>
      <c r="Q120" s="80">
        <f t="shared" si="50"/>
        <v>-1681.62285838</v>
      </c>
      <c r="R120" s="43">
        <f t="shared" si="38"/>
        <v>1266.5846698</v>
      </c>
      <c r="S120" s="44" t="str">
        <f t="shared" si="39"/>
        <v>-</v>
      </c>
      <c r="T120" s="81" t="s">
        <v>280</v>
      </c>
    </row>
    <row r="121" spans="1:20" ht="33.75" customHeight="1" x14ac:dyDescent="0.25">
      <c r="A121" s="47" t="s">
        <v>134</v>
      </c>
      <c r="B121" s="48" t="s">
        <v>338</v>
      </c>
      <c r="C121" s="53" t="s">
        <v>339</v>
      </c>
      <c r="D121" s="49">
        <v>3.0542048999999998</v>
      </c>
      <c r="E121" s="49">
        <v>0</v>
      </c>
      <c r="F121" s="50">
        <v>3.0542048999999998</v>
      </c>
      <c r="G121" s="80">
        <v>0</v>
      </c>
      <c r="H121" s="50">
        <f>J121+L121+N121+P121</f>
        <v>17.157128910000001</v>
      </c>
      <c r="I121" s="50">
        <v>0</v>
      </c>
      <c r="J121" s="50">
        <v>17.157128910000001</v>
      </c>
      <c r="K121" s="50">
        <v>0</v>
      </c>
      <c r="L121" s="50">
        <v>0</v>
      </c>
      <c r="M121" s="50">
        <v>0</v>
      </c>
      <c r="N121" s="50">
        <v>0</v>
      </c>
      <c r="O121" s="50">
        <v>0</v>
      </c>
      <c r="P121" s="50">
        <v>0</v>
      </c>
      <c r="Q121" s="80">
        <f>F121-H121</f>
        <v>-14.102924010000001</v>
      </c>
      <c r="R121" s="43">
        <f t="shared" si="38"/>
        <v>17.157128910000001</v>
      </c>
      <c r="S121" s="44" t="str">
        <f t="shared" si="39"/>
        <v>-</v>
      </c>
      <c r="T121" s="81" t="s">
        <v>273</v>
      </c>
    </row>
    <row r="122" spans="1:20" ht="33.75" customHeight="1" x14ac:dyDescent="0.25">
      <c r="A122" s="47" t="s">
        <v>134</v>
      </c>
      <c r="B122" s="48" t="s">
        <v>340</v>
      </c>
      <c r="C122" s="53" t="s">
        <v>341</v>
      </c>
      <c r="D122" s="49">
        <v>12.468042929999999</v>
      </c>
      <c r="E122" s="49">
        <v>0</v>
      </c>
      <c r="F122" s="50">
        <v>12.468042929999999</v>
      </c>
      <c r="G122" s="80" t="s">
        <v>31</v>
      </c>
      <c r="H122" s="50">
        <f t="shared" ref="H122:H124" si="51">J122+L122+N122+P122</f>
        <v>0</v>
      </c>
      <c r="I122" s="50" t="s">
        <v>31</v>
      </c>
      <c r="J122" s="50">
        <v>0</v>
      </c>
      <c r="K122" s="50" t="s">
        <v>31</v>
      </c>
      <c r="L122" s="50">
        <v>0</v>
      </c>
      <c r="M122" s="50" t="s">
        <v>31</v>
      </c>
      <c r="N122" s="50">
        <v>0</v>
      </c>
      <c r="O122" s="50" t="s">
        <v>31</v>
      </c>
      <c r="P122" s="50">
        <v>0</v>
      </c>
      <c r="Q122" s="80">
        <f t="shared" ref="Q122:Q124" si="52">F122-H122</f>
        <v>12.468042929999999</v>
      </c>
      <c r="R122" s="43" t="str">
        <f t="shared" si="38"/>
        <v>нд</v>
      </c>
      <c r="S122" s="44" t="str">
        <f t="shared" si="39"/>
        <v>нд</v>
      </c>
      <c r="T122" s="81" t="s">
        <v>31</v>
      </c>
    </row>
    <row r="123" spans="1:20" ht="33.75" customHeight="1" x14ac:dyDescent="0.25">
      <c r="A123" s="47" t="s">
        <v>134</v>
      </c>
      <c r="B123" s="48" t="s">
        <v>342</v>
      </c>
      <c r="C123" s="53" t="s">
        <v>343</v>
      </c>
      <c r="D123" s="49">
        <v>2.9554151000000002</v>
      </c>
      <c r="E123" s="49">
        <v>0</v>
      </c>
      <c r="F123" s="50">
        <v>2.9554151000000002</v>
      </c>
      <c r="G123" s="80" t="s">
        <v>31</v>
      </c>
      <c r="H123" s="50">
        <f t="shared" si="51"/>
        <v>0</v>
      </c>
      <c r="I123" s="50" t="s">
        <v>31</v>
      </c>
      <c r="J123" s="50">
        <v>0</v>
      </c>
      <c r="K123" s="50" t="s">
        <v>31</v>
      </c>
      <c r="L123" s="50">
        <v>0</v>
      </c>
      <c r="M123" s="50" t="s">
        <v>31</v>
      </c>
      <c r="N123" s="50">
        <v>0</v>
      </c>
      <c r="O123" s="50" t="s">
        <v>31</v>
      </c>
      <c r="P123" s="50">
        <v>0</v>
      </c>
      <c r="Q123" s="80">
        <f t="shared" si="52"/>
        <v>2.9554151000000002</v>
      </c>
      <c r="R123" s="43" t="str">
        <f t="shared" si="38"/>
        <v>нд</v>
      </c>
      <c r="S123" s="44" t="str">
        <f t="shared" si="39"/>
        <v>нд</v>
      </c>
      <c r="T123" s="81" t="s">
        <v>31</v>
      </c>
    </row>
    <row r="124" spans="1:20" ht="33.75" customHeight="1" x14ac:dyDescent="0.25">
      <c r="A124" s="47" t="s">
        <v>134</v>
      </c>
      <c r="B124" s="48" t="s">
        <v>344</v>
      </c>
      <c r="C124" s="53" t="s">
        <v>345</v>
      </c>
      <c r="D124" s="49">
        <v>0.95320680000000002</v>
      </c>
      <c r="E124" s="49">
        <v>0</v>
      </c>
      <c r="F124" s="50">
        <v>0.95320680000000002</v>
      </c>
      <c r="G124" s="80" t="s">
        <v>31</v>
      </c>
      <c r="H124" s="50">
        <f t="shared" si="51"/>
        <v>0.95320680000000002</v>
      </c>
      <c r="I124" s="50" t="s">
        <v>31</v>
      </c>
      <c r="J124" s="50">
        <v>0</v>
      </c>
      <c r="K124" s="50" t="s">
        <v>31</v>
      </c>
      <c r="L124" s="50">
        <v>0.95320680000000002</v>
      </c>
      <c r="M124" s="50" t="s">
        <v>31</v>
      </c>
      <c r="N124" s="50">
        <v>0</v>
      </c>
      <c r="O124" s="50" t="s">
        <v>31</v>
      </c>
      <c r="P124" s="50">
        <v>0</v>
      </c>
      <c r="Q124" s="80">
        <f t="shared" si="52"/>
        <v>0</v>
      </c>
      <c r="R124" s="43" t="str">
        <f t="shared" si="38"/>
        <v>нд</v>
      </c>
      <c r="S124" s="44" t="str">
        <f t="shared" si="39"/>
        <v>нд</v>
      </c>
      <c r="T124" s="81" t="s">
        <v>281</v>
      </c>
    </row>
    <row r="125" spans="1:20" ht="33.75" customHeight="1" x14ac:dyDescent="0.25">
      <c r="A125" s="47" t="s">
        <v>134</v>
      </c>
      <c r="B125" s="48" t="s">
        <v>346</v>
      </c>
      <c r="C125" s="53" t="s">
        <v>347</v>
      </c>
      <c r="D125" s="49">
        <v>0.43095765599999997</v>
      </c>
      <c r="E125" s="49">
        <v>0</v>
      </c>
      <c r="F125" s="50">
        <v>0.43095765599999997</v>
      </c>
      <c r="G125" s="80" t="s">
        <v>31</v>
      </c>
      <c r="H125" s="50">
        <f t="shared" si="49"/>
        <v>0.43095766000000002</v>
      </c>
      <c r="I125" s="50" t="s">
        <v>31</v>
      </c>
      <c r="J125" s="50">
        <v>0</v>
      </c>
      <c r="K125" s="50" t="s">
        <v>31</v>
      </c>
      <c r="L125" s="50">
        <v>0.43095766000000002</v>
      </c>
      <c r="M125" s="50" t="s">
        <v>31</v>
      </c>
      <c r="N125" s="50">
        <v>0</v>
      </c>
      <c r="O125" s="50" t="s">
        <v>31</v>
      </c>
      <c r="P125" s="50">
        <v>0</v>
      </c>
      <c r="Q125" s="80">
        <f t="shared" si="50"/>
        <v>-4.0000000534057278E-9</v>
      </c>
      <c r="R125" s="43" t="str">
        <f t="shared" si="38"/>
        <v>нд</v>
      </c>
      <c r="S125" s="44" t="str">
        <f t="shared" si="39"/>
        <v>нд</v>
      </c>
      <c r="T125" s="81" t="s">
        <v>281</v>
      </c>
    </row>
    <row r="126" spans="1:20" ht="33.75" customHeight="1" x14ac:dyDescent="0.25">
      <c r="A126" s="47" t="s">
        <v>134</v>
      </c>
      <c r="B126" s="48" t="s">
        <v>348</v>
      </c>
      <c r="C126" s="53" t="s">
        <v>349</v>
      </c>
      <c r="D126" s="49">
        <v>34.375585608000002</v>
      </c>
      <c r="E126" s="49">
        <v>17.087501660000001</v>
      </c>
      <c r="F126" s="50">
        <v>17.288083948000001</v>
      </c>
      <c r="G126" s="80" t="s">
        <v>31</v>
      </c>
      <c r="H126" s="50">
        <f t="shared" si="49"/>
        <v>0</v>
      </c>
      <c r="I126" s="50" t="s">
        <v>31</v>
      </c>
      <c r="J126" s="50">
        <v>0</v>
      </c>
      <c r="K126" s="50" t="s">
        <v>31</v>
      </c>
      <c r="L126" s="50">
        <v>0</v>
      </c>
      <c r="M126" s="50" t="s">
        <v>31</v>
      </c>
      <c r="N126" s="50">
        <v>0</v>
      </c>
      <c r="O126" s="50" t="s">
        <v>31</v>
      </c>
      <c r="P126" s="50">
        <v>0</v>
      </c>
      <c r="Q126" s="80">
        <f t="shared" si="50"/>
        <v>17.288083948000001</v>
      </c>
      <c r="R126" s="43" t="str">
        <f t="shared" si="38"/>
        <v>нд</v>
      </c>
      <c r="S126" s="44" t="str">
        <f t="shared" si="39"/>
        <v>нд</v>
      </c>
      <c r="T126" s="81" t="s">
        <v>31</v>
      </c>
    </row>
    <row r="127" spans="1:20" ht="33.75" customHeight="1" x14ac:dyDescent="0.25">
      <c r="A127" s="47" t="s">
        <v>136</v>
      </c>
      <c r="B127" s="48" t="s">
        <v>137</v>
      </c>
      <c r="C127" s="53" t="s">
        <v>30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43">
        <f t="shared" si="38"/>
        <v>0</v>
      </c>
      <c r="S127" s="44" t="str">
        <f t="shared" si="39"/>
        <v>-</v>
      </c>
      <c r="T127" s="54" t="s">
        <v>31</v>
      </c>
    </row>
    <row r="128" spans="1:20" ht="33.75" customHeight="1" x14ac:dyDescent="0.25">
      <c r="A128" s="47" t="s">
        <v>138</v>
      </c>
      <c r="B128" s="48" t="s">
        <v>139</v>
      </c>
      <c r="C128" s="53" t="s">
        <v>30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43">
        <f t="shared" si="38"/>
        <v>0</v>
      </c>
      <c r="S128" s="44" t="str">
        <f t="shared" si="39"/>
        <v>-</v>
      </c>
      <c r="T128" s="54" t="s">
        <v>31</v>
      </c>
    </row>
    <row r="129" spans="1:20" ht="33.75" customHeight="1" x14ac:dyDescent="0.25">
      <c r="A129" s="47" t="s">
        <v>140</v>
      </c>
      <c r="B129" s="48" t="s">
        <v>141</v>
      </c>
      <c r="C129" s="53" t="s">
        <v>30</v>
      </c>
      <c r="D129" s="50">
        <v>0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0</v>
      </c>
      <c r="Q129" s="50">
        <v>0</v>
      </c>
      <c r="R129" s="43">
        <f t="shared" si="38"/>
        <v>0</v>
      </c>
      <c r="S129" s="44" t="str">
        <f t="shared" si="39"/>
        <v>-</v>
      </c>
      <c r="T129" s="54" t="s">
        <v>31</v>
      </c>
    </row>
    <row r="130" spans="1:20" ht="33.75" customHeight="1" x14ac:dyDescent="0.25">
      <c r="A130" s="47" t="s">
        <v>142</v>
      </c>
      <c r="B130" s="48" t="s">
        <v>143</v>
      </c>
      <c r="C130" s="53" t="s">
        <v>30</v>
      </c>
      <c r="D130" s="50">
        <v>0</v>
      </c>
      <c r="E130" s="50">
        <v>0</v>
      </c>
      <c r="F130" s="50">
        <v>0</v>
      </c>
      <c r="G130" s="50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  <c r="R130" s="43">
        <f t="shared" si="38"/>
        <v>0</v>
      </c>
      <c r="S130" s="44" t="str">
        <f t="shared" si="39"/>
        <v>-</v>
      </c>
      <c r="T130" s="54" t="s">
        <v>31</v>
      </c>
    </row>
    <row r="131" spans="1:20" ht="33.75" customHeight="1" x14ac:dyDescent="0.25">
      <c r="A131" s="47" t="s">
        <v>144</v>
      </c>
      <c r="B131" s="48" t="s">
        <v>143</v>
      </c>
      <c r="C131" s="53" t="s">
        <v>30</v>
      </c>
      <c r="D131" s="50">
        <v>0</v>
      </c>
      <c r="E131" s="50">
        <v>0</v>
      </c>
      <c r="F131" s="50">
        <v>0</v>
      </c>
      <c r="G131" s="50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0</v>
      </c>
      <c r="Q131" s="50">
        <v>0</v>
      </c>
      <c r="R131" s="43">
        <f t="shared" si="38"/>
        <v>0</v>
      </c>
      <c r="S131" s="44" t="str">
        <f t="shared" si="39"/>
        <v>-</v>
      </c>
      <c r="T131" s="54" t="s">
        <v>31</v>
      </c>
    </row>
    <row r="132" spans="1:20" ht="33.75" customHeight="1" x14ac:dyDescent="0.25">
      <c r="A132" s="47" t="s">
        <v>145</v>
      </c>
      <c r="B132" s="48" t="s">
        <v>146</v>
      </c>
      <c r="C132" s="53" t="s">
        <v>30</v>
      </c>
      <c r="D132" s="50">
        <v>0</v>
      </c>
      <c r="E132" s="50"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  <c r="R132" s="43">
        <f t="shared" si="38"/>
        <v>0</v>
      </c>
      <c r="S132" s="44" t="str">
        <f t="shared" si="39"/>
        <v>-</v>
      </c>
      <c r="T132" s="54" t="s">
        <v>31</v>
      </c>
    </row>
    <row r="133" spans="1:20" ht="33.75" customHeight="1" x14ac:dyDescent="0.25">
      <c r="A133" s="47" t="s">
        <v>147</v>
      </c>
      <c r="B133" s="48" t="s">
        <v>148</v>
      </c>
      <c r="C133" s="53" t="s">
        <v>30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43">
        <f t="shared" si="38"/>
        <v>0</v>
      </c>
      <c r="S133" s="44" t="str">
        <f t="shared" si="39"/>
        <v>-</v>
      </c>
      <c r="T133" s="54" t="s">
        <v>31</v>
      </c>
    </row>
    <row r="134" spans="1:20" ht="33.75" customHeight="1" x14ac:dyDescent="0.25">
      <c r="A134" s="47" t="s">
        <v>149</v>
      </c>
      <c r="B134" s="48" t="s">
        <v>143</v>
      </c>
      <c r="C134" s="53" t="s">
        <v>30</v>
      </c>
      <c r="D134" s="50">
        <v>0</v>
      </c>
      <c r="E134" s="50">
        <v>0</v>
      </c>
      <c r="F134" s="50">
        <v>0</v>
      </c>
      <c r="G134" s="50">
        <v>0</v>
      </c>
      <c r="H134" s="50">
        <v>0</v>
      </c>
      <c r="I134" s="50">
        <v>0</v>
      </c>
      <c r="J134" s="50">
        <v>0</v>
      </c>
      <c r="K134" s="50">
        <v>0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0">
        <v>0</v>
      </c>
      <c r="R134" s="43">
        <f t="shared" si="38"/>
        <v>0</v>
      </c>
      <c r="S134" s="44" t="str">
        <f t="shared" si="39"/>
        <v>-</v>
      </c>
      <c r="T134" s="54" t="s">
        <v>31</v>
      </c>
    </row>
    <row r="135" spans="1:20" ht="33.75" customHeight="1" x14ac:dyDescent="0.25">
      <c r="A135" s="47" t="s">
        <v>150</v>
      </c>
      <c r="B135" s="48" t="s">
        <v>151</v>
      </c>
      <c r="C135" s="53" t="s">
        <v>30</v>
      </c>
      <c r="D135" s="50">
        <v>0</v>
      </c>
      <c r="E135" s="50">
        <v>0</v>
      </c>
      <c r="F135" s="50">
        <v>0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43">
        <f t="shared" si="38"/>
        <v>0</v>
      </c>
      <c r="S135" s="44" t="str">
        <f t="shared" si="39"/>
        <v>-</v>
      </c>
      <c r="T135" s="54" t="s">
        <v>31</v>
      </c>
    </row>
    <row r="136" spans="1:20" ht="33.75" customHeight="1" x14ac:dyDescent="0.25">
      <c r="A136" s="47" t="s">
        <v>152</v>
      </c>
      <c r="B136" s="48" t="s">
        <v>153</v>
      </c>
      <c r="C136" s="53" t="s">
        <v>30</v>
      </c>
      <c r="D136" s="50">
        <v>0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43">
        <f t="shared" si="38"/>
        <v>0</v>
      </c>
      <c r="S136" s="44" t="str">
        <f t="shared" si="39"/>
        <v>-</v>
      </c>
      <c r="T136" s="54" t="s">
        <v>31</v>
      </c>
    </row>
    <row r="137" spans="1:20" ht="33.75" customHeight="1" x14ac:dyDescent="0.25">
      <c r="A137" s="47" t="s">
        <v>154</v>
      </c>
      <c r="B137" s="48" t="s">
        <v>155</v>
      </c>
      <c r="C137" s="53" t="s">
        <v>30</v>
      </c>
      <c r="D137" s="50">
        <v>0</v>
      </c>
      <c r="E137" s="50">
        <v>0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43">
        <f t="shared" si="38"/>
        <v>0</v>
      </c>
      <c r="S137" s="44" t="str">
        <f t="shared" si="39"/>
        <v>-</v>
      </c>
      <c r="T137" s="54" t="s">
        <v>31</v>
      </c>
    </row>
    <row r="138" spans="1:20" ht="33.75" customHeight="1" x14ac:dyDescent="0.25">
      <c r="A138" s="47" t="s">
        <v>156</v>
      </c>
      <c r="B138" s="48" t="s">
        <v>157</v>
      </c>
      <c r="C138" s="53" t="s">
        <v>30</v>
      </c>
      <c r="D138" s="50">
        <v>0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43">
        <f t="shared" si="38"/>
        <v>0</v>
      </c>
      <c r="S138" s="44" t="str">
        <f t="shared" si="39"/>
        <v>-</v>
      </c>
      <c r="T138" s="54" t="s">
        <v>31</v>
      </c>
    </row>
    <row r="139" spans="1:20" ht="33.75" customHeight="1" x14ac:dyDescent="0.25">
      <c r="A139" s="47" t="s">
        <v>158</v>
      </c>
      <c r="B139" s="48" t="s">
        <v>159</v>
      </c>
      <c r="C139" s="53" t="s">
        <v>30</v>
      </c>
      <c r="D139" s="50">
        <v>0</v>
      </c>
      <c r="E139" s="50">
        <v>0</v>
      </c>
      <c r="F139" s="50">
        <v>0</v>
      </c>
      <c r="G139" s="50">
        <v>0</v>
      </c>
      <c r="H139" s="50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0">
        <v>0</v>
      </c>
      <c r="R139" s="43">
        <f t="shared" si="38"/>
        <v>0</v>
      </c>
      <c r="S139" s="44" t="str">
        <f t="shared" si="39"/>
        <v>-</v>
      </c>
      <c r="T139" s="54" t="s">
        <v>31</v>
      </c>
    </row>
    <row r="140" spans="1:20" ht="33.75" customHeight="1" x14ac:dyDescent="0.25">
      <c r="A140" s="47" t="s">
        <v>160</v>
      </c>
      <c r="B140" s="48" t="s">
        <v>161</v>
      </c>
      <c r="C140" s="53" t="s">
        <v>30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43">
        <f t="shared" si="38"/>
        <v>0</v>
      </c>
      <c r="S140" s="44" t="str">
        <f t="shared" si="39"/>
        <v>-</v>
      </c>
      <c r="T140" s="54" t="s">
        <v>31</v>
      </c>
    </row>
    <row r="141" spans="1:20" ht="33.75" customHeight="1" x14ac:dyDescent="0.25">
      <c r="A141" s="47" t="s">
        <v>162</v>
      </c>
      <c r="B141" s="48" t="s">
        <v>163</v>
      </c>
      <c r="C141" s="53" t="s">
        <v>30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43">
        <f t="shared" si="38"/>
        <v>0</v>
      </c>
      <c r="S141" s="44" t="str">
        <f t="shared" si="39"/>
        <v>-</v>
      </c>
      <c r="T141" s="54" t="s">
        <v>31</v>
      </c>
    </row>
    <row r="142" spans="1:20" ht="33.75" customHeight="1" x14ac:dyDescent="0.25">
      <c r="A142" s="47" t="s">
        <v>164</v>
      </c>
      <c r="B142" s="48" t="s">
        <v>165</v>
      </c>
      <c r="C142" s="53" t="s">
        <v>30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43">
        <f t="shared" si="38"/>
        <v>0</v>
      </c>
      <c r="S142" s="44" t="str">
        <f t="shared" si="39"/>
        <v>-</v>
      </c>
      <c r="T142" s="54" t="s">
        <v>31</v>
      </c>
    </row>
    <row r="143" spans="1:20" ht="33.75" customHeight="1" x14ac:dyDescent="0.25">
      <c r="A143" s="47" t="s">
        <v>166</v>
      </c>
      <c r="B143" s="48" t="s">
        <v>167</v>
      </c>
      <c r="C143" s="53" t="s">
        <v>30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43">
        <f t="shared" si="38"/>
        <v>0</v>
      </c>
      <c r="S143" s="44" t="str">
        <f t="shared" si="39"/>
        <v>-</v>
      </c>
      <c r="T143" s="54" t="s">
        <v>31</v>
      </c>
    </row>
    <row r="144" spans="1:20" ht="33.75" customHeight="1" x14ac:dyDescent="0.25">
      <c r="A144" s="47" t="s">
        <v>168</v>
      </c>
      <c r="B144" s="48" t="s">
        <v>169</v>
      </c>
      <c r="C144" s="53" t="s">
        <v>30</v>
      </c>
      <c r="D144" s="50">
        <v>0</v>
      </c>
      <c r="E144" s="50">
        <v>0</v>
      </c>
      <c r="F144" s="50">
        <v>0</v>
      </c>
      <c r="G144" s="50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50">
        <v>0</v>
      </c>
      <c r="Q144" s="50">
        <v>0</v>
      </c>
      <c r="R144" s="43">
        <f t="shared" si="38"/>
        <v>0</v>
      </c>
      <c r="S144" s="44" t="str">
        <f t="shared" si="39"/>
        <v>-</v>
      </c>
      <c r="T144" s="54" t="s">
        <v>31</v>
      </c>
    </row>
    <row r="145" spans="1:20" ht="33.75" customHeight="1" x14ac:dyDescent="0.25">
      <c r="A145" s="47" t="s">
        <v>170</v>
      </c>
      <c r="B145" s="48" t="s">
        <v>171</v>
      </c>
      <c r="C145" s="53" t="s">
        <v>30</v>
      </c>
      <c r="D145" s="50">
        <v>0</v>
      </c>
      <c r="E145" s="50">
        <v>0</v>
      </c>
      <c r="F145" s="50">
        <v>0</v>
      </c>
      <c r="G145" s="50">
        <v>0</v>
      </c>
      <c r="H145" s="50">
        <v>0</v>
      </c>
      <c r="I145" s="50">
        <v>0</v>
      </c>
      <c r="J145" s="50">
        <v>0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0">
        <v>0</v>
      </c>
      <c r="R145" s="43">
        <f t="shared" si="38"/>
        <v>0</v>
      </c>
      <c r="S145" s="44" t="str">
        <f t="shared" si="39"/>
        <v>-</v>
      </c>
      <c r="T145" s="54" t="s">
        <v>31</v>
      </c>
    </row>
    <row r="146" spans="1:20" ht="33.75" customHeight="1" x14ac:dyDescent="0.25">
      <c r="A146" s="47" t="s">
        <v>172</v>
      </c>
      <c r="B146" s="48" t="s">
        <v>121</v>
      </c>
      <c r="C146" s="53" t="s">
        <v>30</v>
      </c>
      <c r="D146" s="50">
        <v>0</v>
      </c>
      <c r="E146" s="50">
        <v>0</v>
      </c>
      <c r="F146" s="50">
        <v>0</v>
      </c>
      <c r="G146" s="50">
        <v>0</v>
      </c>
      <c r="H146" s="50">
        <v>0</v>
      </c>
      <c r="I146" s="50">
        <v>0</v>
      </c>
      <c r="J146" s="50">
        <v>0</v>
      </c>
      <c r="K146" s="50">
        <v>0</v>
      </c>
      <c r="L146" s="50">
        <v>0</v>
      </c>
      <c r="M146" s="50">
        <v>0</v>
      </c>
      <c r="N146" s="50">
        <v>0</v>
      </c>
      <c r="O146" s="50">
        <v>0</v>
      </c>
      <c r="P146" s="50">
        <v>0</v>
      </c>
      <c r="Q146" s="50">
        <v>0</v>
      </c>
      <c r="R146" s="43">
        <f t="shared" si="38"/>
        <v>0</v>
      </c>
      <c r="S146" s="44" t="str">
        <f t="shared" si="39"/>
        <v>-</v>
      </c>
      <c r="T146" s="54" t="s">
        <v>31</v>
      </c>
    </row>
    <row r="147" spans="1:20" ht="33.75" customHeight="1" x14ac:dyDescent="0.25">
      <c r="A147" s="47" t="s">
        <v>173</v>
      </c>
      <c r="B147" s="48" t="s">
        <v>174</v>
      </c>
      <c r="C147" s="53" t="s">
        <v>30</v>
      </c>
      <c r="D147" s="50">
        <v>0</v>
      </c>
      <c r="E147" s="50">
        <v>0</v>
      </c>
      <c r="F147" s="50">
        <v>0</v>
      </c>
      <c r="G147" s="50">
        <v>0</v>
      </c>
      <c r="H147" s="50">
        <v>0</v>
      </c>
      <c r="I147" s="50">
        <v>0</v>
      </c>
      <c r="J147" s="50">
        <v>0</v>
      </c>
      <c r="K147" s="50">
        <v>0</v>
      </c>
      <c r="L147" s="50">
        <v>0</v>
      </c>
      <c r="M147" s="50">
        <v>0</v>
      </c>
      <c r="N147" s="50">
        <v>0</v>
      </c>
      <c r="O147" s="50">
        <v>0</v>
      </c>
      <c r="P147" s="50">
        <v>0</v>
      </c>
      <c r="Q147" s="50">
        <v>0</v>
      </c>
      <c r="R147" s="43">
        <f t="shared" si="38"/>
        <v>0</v>
      </c>
      <c r="S147" s="44" t="str">
        <f t="shared" si="39"/>
        <v>-</v>
      </c>
      <c r="T147" s="54" t="s">
        <v>31</v>
      </c>
    </row>
    <row r="148" spans="1:20" ht="33.75" customHeight="1" x14ac:dyDescent="0.25">
      <c r="A148" s="47" t="s">
        <v>175</v>
      </c>
      <c r="B148" s="48" t="s">
        <v>176</v>
      </c>
      <c r="C148" s="53" t="s">
        <v>30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43">
        <f t="shared" si="38"/>
        <v>0</v>
      </c>
      <c r="S148" s="44" t="str">
        <f t="shared" si="39"/>
        <v>-</v>
      </c>
      <c r="T148" s="54" t="s">
        <v>31</v>
      </c>
    </row>
    <row r="149" spans="1:20" ht="33.75" customHeight="1" x14ac:dyDescent="0.25">
      <c r="A149" s="47" t="s">
        <v>177</v>
      </c>
      <c r="B149" s="48" t="s">
        <v>178</v>
      </c>
      <c r="C149" s="53" t="s">
        <v>30</v>
      </c>
      <c r="D149" s="50">
        <v>0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43">
        <f t="shared" si="38"/>
        <v>0</v>
      </c>
      <c r="S149" s="44" t="str">
        <f t="shared" si="39"/>
        <v>-</v>
      </c>
      <c r="T149" s="54" t="s">
        <v>31</v>
      </c>
    </row>
    <row r="150" spans="1:20" ht="33.75" customHeight="1" x14ac:dyDescent="0.25">
      <c r="A150" s="47" t="s">
        <v>179</v>
      </c>
      <c r="B150" s="48" t="s">
        <v>180</v>
      </c>
      <c r="C150" s="53" t="s">
        <v>30</v>
      </c>
      <c r="D150" s="50">
        <v>0</v>
      </c>
      <c r="E150" s="50">
        <v>0</v>
      </c>
      <c r="F150" s="50">
        <v>0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43">
        <f t="shared" si="38"/>
        <v>0</v>
      </c>
      <c r="S150" s="44" t="str">
        <f t="shared" si="39"/>
        <v>-</v>
      </c>
      <c r="T150" s="54" t="s">
        <v>31</v>
      </c>
    </row>
    <row r="151" spans="1:20" ht="33.75" customHeight="1" x14ac:dyDescent="0.25">
      <c r="A151" s="47" t="s">
        <v>181</v>
      </c>
      <c r="B151" s="48" t="s">
        <v>123</v>
      </c>
      <c r="C151" s="53" t="s">
        <v>30</v>
      </c>
      <c r="D151" s="50">
        <v>0</v>
      </c>
      <c r="E151" s="50">
        <v>0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50">
        <v>0</v>
      </c>
      <c r="Q151" s="50">
        <v>0</v>
      </c>
      <c r="R151" s="43">
        <f t="shared" si="38"/>
        <v>0</v>
      </c>
      <c r="S151" s="44" t="str">
        <f t="shared" si="39"/>
        <v>-</v>
      </c>
      <c r="T151" s="54" t="s">
        <v>31</v>
      </c>
    </row>
    <row r="152" spans="1:20" ht="33.75" customHeight="1" x14ac:dyDescent="0.25">
      <c r="A152" s="47" t="s">
        <v>182</v>
      </c>
      <c r="B152" s="48" t="s">
        <v>183</v>
      </c>
      <c r="C152" s="53" t="s">
        <v>30</v>
      </c>
      <c r="D152" s="50">
        <v>0</v>
      </c>
      <c r="E152" s="50">
        <v>0</v>
      </c>
      <c r="F152" s="50">
        <v>0</v>
      </c>
      <c r="G152" s="50">
        <v>0</v>
      </c>
      <c r="H152" s="50">
        <v>0</v>
      </c>
      <c r="I152" s="50">
        <v>0</v>
      </c>
      <c r="J152" s="50">
        <v>0</v>
      </c>
      <c r="K152" s="50">
        <v>0</v>
      </c>
      <c r="L152" s="50">
        <v>0</v>
      </c>
      <c r="M152" s="50">
        <v>0</v>
      </c>
      <c r="N152" s="50">
        <v>0</v>
      </c>
      <c r="O152" s="50">
        <v>0</v>
      </c>
      <c r="P152" s="50">
        <v>0</v>
      </c>
      <c r="Q152" s="50">
        <v>0</v>
      </c>
      <c r="R152" s="43">
        <f t="shared" si="38"/>
        <v>0</v>
      </c>
      <c r="S152" s="44" t="str">
        <f t="shared" si="39"/>
        <v>-</v>
      </c>
      <c r="T152" s="54" t="s">
        <v>31</v>
      </c>
    </row>
    <row r="153" spans="1:20" ht="33.75" customHeight="1" x14ac:dyDescent="0.25">
      <c r="A153" s="47" t="s">
        <v>184</v>
      </c>
      <c r="B153" s="48" t="s">
        <v>185</v>
      </c>
      <c r="C153" s="53" t="s">
        <v>30</v>
      </c>
      <c r="D153" s="50">
        <v>0</v>
      </c>
      <c r="E153" s="50">
        <v>0</v>
      </c>
      <c r="F153" s="50">
        <v>0</v>
      </c>
      <c r="G153" s="50">
        <v>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43">
        <f t="shared" si="38"/>
        <v>0</v>
      </c>
      <c r="S153" s="44" t="str">
        <f t="shared" si="39"/>
        <v>-</v>
      </c>
      <c r="T153" s="54" t="s">
        <v>31</v>
      </c>
    </row>
    <row r="154" spans="1:20" ht="33.75" customHeight="1" x14ac:dyDescent="0.25">
      <c r="A154" s="47" t="s">
        <v>186</v>
      </c>
      <c r="B154" s="48" t="s">
        <v>187</v>
      </c>
      <c r="C154" s="53" t="s">
        <v>30</v>
      </c>
      <c r="D154" s="50">
        <v>0</v>
      </c>
      <c r="E154" s="50">
        <v>0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43">
        <f t="shared" si="38"/>
        <v>0</v>
      </c>
      <c r="S154" s="44" t="str">
        <f t="shared" si="39"/>
        <v>-</v>
      </c>
      <c r="T154" s="54" t="s">
        <v>31</v>
      </c>
    </row>
    <row r="155" spans="1:20" ht="33.75" customHeight="1" x14ac:dyDescent="0.25">
      <c r="A155" s="47" t="s">
        <v>188</v>
      </c>
      <c r="B155" s="48" t="s">
        <v>189</v>
      </c>
      <c r="C155" s="53" t="s">
        <v>30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43">
        <f t="shared" si="38"/>
        <v>0</v>
      </c>
      <c r="S155" s="44" t="str">
        <f t="shared" si="39"/>
        <v>-</v>
      </c>
      <c r="T155" s="54" t="s">
        <v>31</v>
      </c>
    </row>
    <row r="156" spans="1:20" ht="33.75" customHeight="1" x14ac:dyDescent="0.25">
      <c r="A156" s="47" t="s">
        <v>190</v>
      </c>
      <c r="B156" s="48" t="s">
        <v>185</v>
      </c>
      <c r="C156" s="53" t="s">
        <v>30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43">
        <f t="shared" si="38"/>
        <v>0</v>
      </c>
      <c r="S156" s="44" t="str">
        <f t="shared" si="39"/>
        <v>-</v>
      </c>
      <c r="T156" s="54" t="s">
        <v>31</v>
      </c>
    </row>
    <row r="157" spans="1:20" ht="33.75" customHeight="1" x14ac:dyDescent="0.25">
      <c r="A157" s="47" t="s">
        <v>191</v>
      </c>
      <c r="B157" s="48" t="s">
        <v>187</v>
      </c>
      <c r="C157" s="53" t="s">
        <v>30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43">
        <f t="shared" si="38"/>
        <v>0</v>
      </c>
      <c r="S157" s="44" t="str">
        <f t="shared" si="39"/>
        <v>-</v>
      </c>
      <c r="T157" s="54" t="s">
        <v>31</v>
      </c>
    </row>
    <row r="158" spans="1:20" ht="33.75" customHeight="1" x14ac:dyDescent="0.25">
      <c r="A158" s="47" t="s">
        <v>192</v>
      </c>
      <c r="B158" s="48" t="s">
        <v>189</v>
      </c>
      <c r="C158" s="53" t="s">
        <v>30</v>
      </c>
      <c r="D158" s="50">
        <v>0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0">
        <v>0</v>
      </c>
      <c r="R158" s="43">
        <f t="shared" ref="R158:R190" si="53">IF(G158="нд","нд",(J158+L158)-(I158+K158))</f>
        <v>0</v>
      </c>
      <c r="S158" s="44" t="str">
        <f t="shared" ref="S158:S190" si="54">IF(G158="нд","нд",IF((I158+K158)&gt;0,R158/(I158+K158),"-"))</f>
        <v>-</v>
      </c>
      <c r="T158" s="54" t="s">
        <v>31</v>
      </c>
    </row>
    <row r="159" spans="1:20" ht="33.75" customHeight="1" x14ac:dyDescent="0.25">
      <c r="A159" s="47" t="s">
        <v>193</v>
      </c>
      <c r="B159" s="48" t="s">
        <v>194</v>
      </c>
      <c r="C159" s="53" t="s">
        <v>30</v>
      </c>
      <c r="D159" s="50">
        <v>0</v>
      </c>
      <c r="E159" s="50">
        <v>0</v>
      </c>
      <c r="F159" s="50">
        <v>0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43">
        <f t="shared" si="53"/>
        <v>0</v>
      </c>
      <c r="S159" s="44" t="str">
        <f t="shared" si="54"/>
        <v>-</v>
      </c>
      <c r="T159" s="54" t="s">
        <v>31</v>
      </c>
    </row>
    <row r="160" spans="1:20" ht="33.75" customHeight="1" x14ac:dyDescent="0.25">
      <c r="A160" s="47" t="s">
        <v>195</v>
      </c>
      <c r="B160" s="48" t="s">
        <v>196</v>
      </c>
      <c r="C160" s="53" t="s">
        <v>30</v>
      </c>
      <c r="D160" s="50">
        <v>0</v>
      </c>
      <c r="E160" s="50">
        <v>0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43">
        <f t="shared" si="53"/>
        <v>0</v>
      </c>
      <c r="S160" s="44" t="str">
        <f t="shared" si="54"/>
        <v>-</v>
      </c>
      <c r="T160" s="54" t="s">
        <v>31</v>
      </c>
    </row>
    <row r="161" spans="1:20" ht="33.75" customHeight="1" x14ac:dyDescent="0.25">
      <c r="A161" s="47" t="s">
        <v>197</v>
      </c>
      <c r="B161" s="48" t="s">
        <v>198</v>
      </c>
      <c r="C161" s="53" t="s">
        <v>30</v>
      </c>
      <c r="D161" s="50">
        <v>0</v>
      </c>
      <c r="E161" s="50">
        <v>0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43">
        <f t="shared" si="53"/>
        <v>0</v>
      </c>
      <c r="S161" s="44" t="str">
        <f t="shared" si="54"/>
        <v>-</v>
      </c>
      <c r="T161" s="54" t="s">
        <v>31</v>
      </c>
    </row>
    <row r="162" spans="1:20" ht="33.75" customHeight="1" x14ac:dyDescent="0.25">
      <c r="A162" s="47" t="s">
        <v>199</v>
      </c>
      <c r="B162" s="48" t="s">
        <v>200</v>
      </c>
      <c r="C162" s="53" t="s">
        <v>30</v>
      </c>
      <c r="D162" s="50">
        <v>0</v>
      </c>
      <c r="E162" s="50">
        <v>0</v>
      </c>
      <c r="F162" s="50">
        <v>0</v>
      </c>
      <c r="G162" s="50">
        <v>0</v>
      </c>
      <c r="H162" s="50">
        <v>0</v>
      </c>
      <c r="I162" s="50">
        <v>0</v>
      </c>
      <c r="J162" s="50">
        <v>0</v>
      </c>
      <c r="K162" s="50">
        <v>0</v>
      </c>
      <c r="L162" s="50">
        <v>0</v>
      </c>
      <c r="M162" s="50">
        <v>0</v>
      </c>
      <c r="N162" s="50">
        <v>0</v>
      </c>
      <c r="O162" s="50">
        <v>0</v>
      </c>
      <c r="P162" s="50">
        <v>0</v>
      </c>
      <c r="Q162" s="50">
        <v>0</v>
      </c>
      <c r="R162" s="43">
        <f t="shared" si="53"/>
        <v>0</v>
      </c>
      <c r="S162" s="44" t="str">
        <f t="shared" si="54"/>
        <v>-</v>
      </c>
      <c r="T162" s="54" t="s">
        <v>31</v>
      </c>
    </row>
    <row r="163" spans="1:20" ht="33.75" customHeight="1" x14ac:dyDescent="0.25">
      <c r="A163" s="47" t="s">
        <v>201</v>
      </c>
      <c r="B163" s="48" t="s">
        <v>202</v>
      </c>
      <c r="C163" s="53" t="s">
        <v>30</v>
      </c>
      <c r="D163" s="50">
        <v>0</v>
      </c>
      <c r="E163" s="50">
        <v>0</v>
      </c>
      <c r="F163" s="50">
        <v>0</v>
      </c>
      <c r="G163" s="50">
        <v>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43">
        <f t="shared" si="53"/>
        <v>0</v>
      </c>
      <c r="S163" s="44" t="str">
        <f t="shared" si="54"/>
        <v>-</v>
      </c>
      <c r="T163" s="54" t="s">
        <v>31</v>
      </c>
    </row>
    <row r="164" spans="1:20" ht="33.75" customHeight="1" x14ac:dyDescent="0.25">
      <c r="A164" s="47" t="s">
        <v>203</v>
      </c>
      <c r="B164" s="48" t="s">
        <v>133</v>
      </c>
      <c r="C164" s="53" t="s">
        <v>30</v>
      </c>
      <c r="D164" s="50">
        <v>0</v>
      </c>
      <c r="E164" s="50">
        <v>0</v>
      </c>
      <c r="F164" s="50">
        <v>0</v>
      </c>
      <c r="G164" s="5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50">
        <v>0</v>
      </c>
      <c r="Q164" s="50">
        <v>0</v>
      </c>
      <c r="R164" s="43">
        <f t="shared" si="53"/>
        <v>0</v>
      </c>
      <c r="S164" s="44" t="str">
        <f t="shared" si="54"/>
        <v>-</v>
      </c>
      <c r="T164" s="54" t="s">
        <v>31</v>
      </c>
    </row>
    <row r="165" spans="1:20" ht="33.75" customHeight="1" x14ac:dyDescent="0.25">
      <c r="A165" s="47" t="s">
        <v>204</v>
      </c>
      <c r="B165" s="48" t="s">
        <v>205</v>
      </c>
      <c r="C165" s="53" t="s">
        <v>30</v>
      </c>
      <c r="D165" s="50">
        <v>0</v>
      </c>
      <c r="E165" s="50">
        <v>0</v>
      </c>
      <c r="F165" s="50">
        <v>0</v>
      </c>
      <c r="G165" s="5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43">
        <f t="shared" si="53"/>
        <v>0</v>
      </c>
      <c r="S165" s="44" t="str">
        <f t="shared" si="54"/>
        <v>-</v>
      </c>
      <c r="T165" s="54" t="s">
        <v>31</v>
      </c>
    </row>
    <row r="166" spans="1:20" ht="33.75" customHeight="1" x14ac:dyDescent="0.25">
      <c r="A166" s="47" t="s">
        <v>206</v>
      </c>
      <c r="B166" s="48" t="s">
        <v>207</v>
      </c>
      <c r="C166" s="53" t="s">
        <v>30</v>
      </c>
      <c r="D166" s="46">
        <f t="shared" ref="D166:Q166" si="55">D167+D173+D180+D187+D188</f>
        <v>246.99646642065812</v>
      </c>
      <c r="E166" s="46">
        <f t="shared" si="55"/>
        <v>42.156943049999995</v>
      </c>
      <c r="F166" s="46">
        <f t="shared" si="55"/>
        <v>204.83952337065813</v>
      </c>
      <c r="G166" s="46">
        <f t="shared" si="55"/>
        <v>47.276317670085824</v>
      </c>
      <c r="H166" s="46">
        <f t="shared" si="55"/>
        <v>0</v>
      </c>
      <c r="I166" s="46">
        <f t="shared" si="55"/>
        <v>0</v>
      </c>
      <c r="J166" s="46">
        <f t="shared" si="55"/>
        <v>0</v>
      </c>
      <c r="K166" s="46">
        <f t="shared" si="55"/>
        <v>0</v>
      </c>
      <c r="L166" s="46">
        <f t="shared" si="55"/>
        <v>0</v>
      </c>
      <c r="M166" s="46">
        <f t="shared" si="55"/>
        <v>0</v>
      </c>
      <c r="N166" s="46">
        <f t="shared" si="55"/>
        <v>0</v>
      </c>
      <c r="O166" s="46">
        <f t="shared" si="55"/>
        <v>47.276317670085824</v>
      </c>
      <c r="P166" s="46">
        <f t="shared" si="55"/>
        <v>0</v>
      </c>
      <c r="Q166" s="46">
        <f t="shared" si="55"/>
        <v>204.83952337065813</v>
      </c>
      <c r="R166" s="43">
        <f t="shared" si="53"/>
        <v>0</v>
      </c>
      <c r="S166" s="44" t="str">
        <f t="shared" si="54"/>
        <v>-</v>
      </c>
      <c r="T166" s="54" t="s">
        <v>31</v>
      </c>
    </row>
    <row r="167" spans="1:20" ht="33.75" customHeight="1" x14ac:dyDescent="0.25">
      <c r="A167" s="47" t="s">
        <v>208</v>
      </c>
      <c r="B167" s="48" t="s">
        <v>209</v>
      </c>
      <c r="C167" s="53" t="s">
        <v>30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46">
        <v>0</v>
      </c>
      <c r="M167" s="46">
        <v>0</v>
      </c>
      <c r="N167" s="46">
        <v>0</v>
      </c>
      <c r="O167" s="46">
        <v>0</v>
      </c>
      <c r="P167" s="46">
        <v>0</v>
      </c>
      <c r="Q167" s="46">
        <v>0</v>
      </c>
      <c r="R167" s="43">
        <f t="shared" si="53"/>
        <v>0</v>
      </c>
      <c r="S167" s="44" t="str">
        <f t="shared" si="54"/>
        <v>-</v>
      </c>
      <c r="T167" s="54" t="s">
        <v>31</v>
      </c>
    </row>
    <row r="168" spans="1:20" ht="33.75" customHeight="1" x14ac:dyDescent="0.25">
      <c r="A168" s="47" t="s">
        <v>210</v>
      </c>
      <c r="B168" s="48" t="s">
        <v>211</v>
      </c>
      <c r="C168" s="53" t="s">
        <v>30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  <c r="K168" s="46">
        <v>0</v>
      </c>
      <c r="L168" s="46">
        <v>0</v>
      </c>
      <c r="M168" s="46">
        <v>0</v>
      </c>
      <c r="N168" s="46">
        <v>0</v>
      </c>
      <c r="O168" s="46">
        <v>0</v>
      </c>
      <c r="P168" s="46">
        <v>0</v>
      </c>
      <c r="Q168" s="46">
        <v>0</v>
      </c>
      <c r="R168" s="43">
        <f t="shared" si="53"/>
        <v>0</v>
      </c>
      <c r="S168" s="44" t="str">
        <f t="shared" si="54"/>
        <v>-</v>
      </c>
      <c r="T168" s="54" t="s">
        <v>31</v>
      </c>
    </row>
    <row r="169" spans="1:20" ht="33.75" customHeight="1" x14ac:dyDescent="0.25">
      <c r="A169" s="47" t="s">
        <v>212</v>
      </c>
      <c r="B169" s="48" t="s">
        <v>213</v>
      </c>
      <c r="C169" s="53" t="s">
        <v>30</v>
      </c>
      <c r="D169" s="46">
        <v>0</v>
      </c>
      <c r="E169" s="46">
        <v>0</v>
      </c>
      <c r="F169" s="46">
        <v>0</v>
      </c>
      <c r="G169" s="46">
        <v>0</v>
      </c>
      <c r="H169" s="46">
        <v>0</v>
      </c>
      <c r="I169" s="46">
        <v>0</v>
      </c>
      <c r="J169" s="46">
        <v>0</v>
      </c>
      <c r="K169" s="46">
        <v>0</v>
      </c>
      <c r="L169" s="46">
        <v>0</v>
      </c>
      <c r="M169" s="46">
        <v>0</v>
      </c>
      <c r="N169" s="46">
        <v>0</v>
      </c>
      <c r="O169" s="46">
        <v>0</v>
      </c>
      <c r="P169" s="46">
        <v>0</v>
      </c>
      <c r="Q169" s="46">
        <v>0</v>
      </c>
      <c r="R169" s="43">
        <f t="shared" si="53"/>
        <v>0</v>
      </c>
      <c r="S169" s="44" t="str">
        <f t="shared" si="54"/>
        <v>-</v>
      </c>
      <c r="T169" s="54" t="s">
        <v>31</v>
      </c>
    </row>
    <row r="170" spans="1:20" ht="33.75" customHeight="1" x14ac:dyDescent="0.25">
      <c r="A170" s="47" t="s">
        <v>214</v>
      </c>
      <c r="B170" s="48" t="s">
        <v>121</v>
      </c>
      <c r="C170" s="53" t="s">
        <v>30</v>
      </c>
      <c r="D170" s="46">
        <v>0</v>
      </c>
      <c r="E170" s="46">
        <v>0</v>
      </c>
      <c r="F170" s="46">
        <v>0</v>
      </c>
      <c r="G170" s="46">
        <v>0</v>
      </c>
      <c r="H170" s="46">
        <v>0</v>
      </c>
      <c r="I170" s="46">
        <v>0</v>
      </c>
      <c r="J170" s="46">
        <v>0</v>
      </c>
      <c r="K170" s="46">
        <v>0</v>
      </c>
      <c r="L170" s="46">
        <v>0</v>
      </c>
      <c r="M170" s="46">
        <v>0</v>
      </c>
      <c r="N170" s="46">
        <v>0</v>
      </c>
      <c r="O170" s="46">
        <v>0</v>
      </c>
      <c r="P170" s="46">
        <v>0</v>
      </c>
      <c r="Q170" s="46">
        <v>0</v>
      </c>
      <c r="R170" s="43">
        <f t="shared" si="53"/>
        <v>0</v>
      </c>
      <c r="S170" s="44" t="str">
        <f t="shared" si="54"/>
        <v>-</v>
      </c>
      <c r="T170" s="54" t="s">
        <v>31</v>
      </c>
    </row>
    <row r="171" spans="1:20" ht="33.75" customHeight="1" x14ac:dyDescent="0.25">
      <c r="A171" s="47" t="s">
        <v>215</v>
      </c>
      <c r="B171" s="48" t="s">
        <v>216</v>
      </c>
      <c r="C171" s="53" t="s">
        <v>30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46">
        <v>0</v>
      </c>
      <c r="M171" s="46">
        <v>0</v>
      </c>
      <c r="N171" s="46">
        <v>0</v>
      </c>
      <c r="O171" s="46">
        <v>0</v>
      </c>
      <c r="P171" s="46">
        <v>0</v>
      </c>
      <c r="Q171" s="46">
        <v>0</v>
      </c>
      <c r="R171" s="43">
        <f t="shared" si="53"/>
        <v>0</v>
      </c>
      <c r="S171" s="44" t="str">
        <f t="shared" si="54"/>
        <v>-</v>
      </c>
      <c r="T171" s="54" t="s">
        <v>31</v>
      </c>
    </row>
    <row r="172" spans="1:20" ht="33.75" customHeight="1" x14ac:dyDescent="0.25">
      <c r="A172" s="47" t="s">
        <v>217</v>
      </c>
      <c r="B172" s="48" t="s">
        <v>218</v>
      </c>
      <c r="C172" s="53" t="s">
        <v>30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  <c r="K172" s="46">
        <v>0</v>
      </c>
      <c r="L172" s="46">
        <v>0</v>
      </c>
      <c r="M172" s="46">
        <v>0</v>
      </c>
      <c r="N172" s="46">
        <v>0</v>
      </c>
      <c r="O172" s="46">
        <v>0</v>
      </c>
      <c r="P172" s="46">
        <v>0</v>
      </c>
      <c r="Q172" s="46">
        <v>0</v>
      </c>
      <c r="R172" s="43">
        <f t="shared" si="53"/>
        <v>0</v>
      </c>
      <c r="S172" s="44" t="str">
        <f t="shared" si="54"/>
        <v>-</v>
      </c>
      <c r="T172" s="54" t="s">
        <v>31</v>
      </c>
    </row>
    <row r="173" spans="1:20" ht="33.75" customHeight="1" x14ac:dyDescent="0.25">
      <c r="A173" s="47" t="s">
        <v>219</v>
      </c>
      <c r="B173" s="48" t="s">
        <v>220</v>
      </c>
      <c r="C173" s="53" t="s">
        <v>30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46">
        <v>0</v>
      </c>
      <c r="J173" s="46">
        <v>0</v>
      </c>
      <c r="K173" s="46">
        <v>0</v>
      </c>
      <c r="L173" s="46">
        <v>0</v>
      </c>
      <c r="M173" s="46">
        <v>0</v>
      </c>
      <c r="N173" s="46">
        <v>0</v>
      </c>
      <c r="O173" s="46">
        <v>0</v>
      </c>
      <c r="P173" s="46">
        <v>0</v>
      </c>
      <c r="Q173" s="46">
        <v>0</v>
      </c>
      <c r="R173" s="43">
        <f t="shared" si="53"/>
        <v>0</v>
      </c>
      <c r="S173" s="44" t="str">
        <f t="shared" si="54"/>
        <v>-</v>
      </c>
      <c r="T173" s="54" t="s">
        <v>31</v>
      </c>
    </row>
    <row r="174" spans="1:20" ht="33.75" customHeight="1" x14ac:dyDescent="0.25">
      <c r="A174" s="47" t="s">
        <v>221</v>
      </c>
      <c r="B174" s="48" t="s">
        <v>222</v>
      </c>
      <c r="C174" s="53" t="s">
        <v>30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46">
        <v>0</v>
      </c>
      <c r="J174" s="46">
        <v>0</v>
      </c>
      <c r="K174" s="46">
        <v>0</v>
      </c>
      <c r="L174" s="46">
        <v>0</v>
      </c>
      <c r="M174" s="46">
        <v>0</v>
      </c>
      <c r="N174" s="46">
        <v>0</v>
      </c>
      <c r="O174" s="46">
        <v>0</v>
      </c>
      <c r="P174" s="46">
        <v>0</v>
      </c>
      <c r="Q174" s="46">
        <v>0</v>
      </c>
      <c r="R174" s="43">
        <f t="shared" si="53"/>
        <v>0</v>
      </c>
      <c r="S174" s="44" t="str">
        <f t="shared" si="54"/>
        <v>-</v>
      </c>
      <c r="T174" s="54" t="s">
        <v>31</v>
      </c>
    </row>
    <row r="175" spans="1:20" ht="33.75" customHeight="1" x14ac:dyDescent="0.25">
      <c r="A175" s="47" t="s">
        <v>223</v>
      </c>
      <c r="B175" s="48" t="s">
        <v>224</v>
      </c>
      <c r="C175" s="53" t="s">
        <v>30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6">
        <v>0</v>
      </c>
      <c r="J175" s="46">
        <v>0</v>
      </c>
      <c r="K175" s="46">
        <v>0</v>
      </c>
      <c r="L175" s="46">
        <v>0</v>
      </c>
      <c r="M175" s="46">
        <v>0</v>
      </c>
      <c r="N175" s="46">
        <v>0</v>
      </c>
      <c r="O175" s="46">
        <v>0</v>
      </c>
      <c r="P175" s="46">
        <v>0</v>
      </c>
      <c r="Q175" s="46">
        <v>0</v>
      </c>
      <c r="R175" s="43">
        <f t="shared" si="53"/>
        <v>0</v>
      </c>
      <c r="S175" s="44" t="str">
        <f t="shared" si="54"/>
        <v>-</v>
      </c>
      <c r="T175" s="54" t="s">
        <v>31</v>
      </c>
    </row>
    <row r="176" spans="1:20" ht="33.75" customHeight="1" x14ac:dyDescent="0.25">
      <c r="A176" s="47" t="s">
        <v>225</v>
      </c>
      <c r="B176" s="48" t="s">
        <v>123</v>
      </c>
      <c r="C176" s="53" t="s">
        <v>30</v>
      </c>
      <c r="D176" s="46"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  <c r="K176" s="46">
        <v>0</v>
      </c>
      <c r="L176" s="46">
        <v>0</v>
      </c>
      <c r="M176" s="46">
        <v>0</v>
      </c>
      <c r="N176" s="46">
        <v>0</v>
      </c>
      <c r="O176" s="46">
        <v>0</v>
      </c>
      <c r="P176" s="46">
        <v>0</v>
      </c>
      <c r="Q176" s="46">
        <v>0</v>
      </c>
      <c r="R176" s="43">
        <f t="shared" si="53"/>
        <v>0</v>
      </c>
      <c r="S176" s="44" t="str">
        <f t="shared" si="54"/>
        <v>-</v>
      </c>
      <c r="T176" s="54" t="s">
        <v>31</v>
      </c>
    </row>
    <row r="177" spans="1:20" ht="33.75" customHeight="1" x14ac:dyDescent="0.25">
      <c r="A177" s="47" t="s">
        <v>226</v>
      </c>
      <c r="B177" s="48" t="s">
        <v>227</v>
      </c>
      <c r="C177" s="53" t="s">
        <v>30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6">
        <v>0</v>
      </c>
      <c r="J177" s="46">
        <v>0</v>
      </c>
      <c r="K177" s="46">
        <v>0</v>
      </c>
      <c r="L177" s="46">
        <v>0</v>
      </c>
      <c r="M177" s="46">
        <v>0</v>
      </c>
      <c r="N177" s="46">
        <v>0</v>
      </c>
      <c r="O177" s="46">
        <v>0</v>
      </c>
      <c r="P177" s="46">
        <v>0</v>
      </c>
      <c r="Q177" s="46">
        <v>0</v>
      </c>
      <c r="R177" s="43">
        <f t="shared" si="53"/>
        <v>0</v>
      </c>
      <c r="S177" s="44" t="str">
        <f t="shared" si="54"/>
        <v>-</v>
      </c>
      <c r="T177" s="54" t="s">
        <v>31</v>
      </c>
    </row>
    <row r="178" spans="1:20" ht="33.75" customHeight="1" x14ac:dyDescent="0.25">
      <c r="A178" s="47" t="s">
        <v>228</v>
      </c>
      <c r="B178" s="48" t="s">
        <v>229</v>
      </c>
      <c r="C178" s="53" t="s">
        <v>30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6">
        <v>0</v>
      </c>
      <c r="J178" s="46">
        <v>0</v>
      </c>
      <c r="K178" s="46">
        <v>0</v>
      </c>
      <c r="L178" s="46">
        <v>0</v>
      </c>
      <c r="M178" s="46">
        <v>0</v>
      </c>
      <c r="N178" s="46">
        <v>0</v>
      </c>
      <c r="O178" s="46">
        <v>0</v>
      </c>
      <c r="P178" s="46">
        <v>0</v>
      </c>
      <c r="Q178" s="46">
        <v>0</v>
      </c>
      <c r="R178" s="43">
        <f t="shared" si="53"/>
        <v>0</v>
      </c>
      <c r="S178" s="44" t="str">
        <f t="shared" si="54"/>
        <v>-</v>
      </c>
      <c r="T178" s="54" t="s">
        <v>31</v>
      </c>
    </row>
    <row r="179" spans="1:20" ht="33.75" customHeight="1" x14ac:dyDescent="0.25">
      <c r="A179" s="47" t="s">
        <v>230</v>
      </c>
      <c r="B179" s="48" t="s">
        <v>231</v>
      </c>
      <c r="C179" s="53" t="s">
        <v>30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6">
        <v>0</v>
      </c>
      <c r="J179" s="46">
        <v>0</v>
      </c>
      <c r="K179" s="46">
        <v>0</v>
      </c>
      <c r="L179" s="46">
        <v>0</v>
      </c>
      <c r="M179" s="46">
        <v>0</v>
      </c>
      <c r="N179" s="46">
        <v>0</v>
      </c>
      <c r="O179" s="46">
        <v>0</v>
      </c>
      <c r="P179" s="46">
        <v>0</v>
      </c>
      <c r="Q179" s="46">
        <v>0</v>
      </c>
      <c r="R179" s="43">
        <f t="shared" si="53"/>
        <v>0</v>
      </c>
      <c r="S179" s="44" t="str">
        <f t="shared" si="54"/>
        <v>-</v>
      </c>
      <c r="T179" s="54" t="s">
        <v>31</v>
      </c>
    </row>
    <row r="180" spans="1:20" ht="33.75" customHeight="1" x14ac:dyDescent="0.25">
      <c r="A180" s="47" t="s">
        <v>232</v>
      </c>
      <c r="B180" s="48" t="s">
        <v>233</v>
      </c>
      <c r="C180" s="53" t="s">
        <v>30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6">
        <v>0</v>
      </c>
      <c r="J180" s="46">
        <v>0</v>
      </c>
      <c r="K180" s="46">
        <v>0</v>
      </c>
      <c r="L180" s="46">
        <v>0</v>
      </c>
      <c r="M180" s="46">
        <v>0</v>
      </c>
      <c r="N180" s="46">
        <v>0</v>
      </c>
      <c r="O180" s="46">
        <v>0</v>
      </c>
      <c r="P180" s="46">
        <v>0</v>
      </c>
      <c r="Q180" s="46">
        <v>0</v>
      </c>
      <c r="R180" s="43">
        <f t="shared" si="53"/>
        <v>0</v>
      </c>
      <c r="S180" s="44" t="str">
        <f t="shared" si="54"/>
        <v>-</v>
      </c>
      <c r="T180" s="54" t="s">
        <v>31</v>
      </c>
    </row>
    <row r="181" spans="1:20" ht="33.75" customHeight="1" x14ac:dyDescent="0.25">
      <c r="A181" s="47" t="s">
        <v>234</v>
      </c>
      <c r="B181" s="48" t="s">
        <v>235</v>
      </c>
      <c r="C181" s="53" t="s">
        <v>30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6">
        <v>0</v>
      </c>
      <c r="J181" s="46">
        <v>0</v>
      </c>
      <c r="K181" s="46">
        <v>0</v>
      </c>
      <c r="L181" s="46">
        <v>0</v>
      </c>
      <c r="M181" s="46">
        <v>0</v>
      </c>
      <c r="N181" s="46">
        <v>0</v>
      </c>
      <c r="O181" s="46">
        <v>0</v>
      </c>
      <c r="P181" s="46">
        <v>0</v>
      </c>
      <c r="Q181" s="46">
        <v>0</v>
      </c>
      <c r="R181" s="43">
        <f t="shared" si="53"/>
        <v>0</v>
      </c>
      <c r="S181" s="44" t="str">
        <f t="shared" si="54"/>
        <v>-</v>
      </c>
      <c r="T181" s="54" t="s">
        <v>31</v>
      </c>
    </row>
    <row r="182" spans="1:20" ht="33.75" customHeight="1" x14ac:dyDescent="0.25">
      <c r="A182" s="47" t="s">
        <v>236</v>
      </c>
      <c r="B182" s="48" t="s">
        <v>237</v>
      </c>
      <c r="C182" s="53" t="s">
        <v>30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6">
        <v>0</v>
      </c>
      <c r="J182" s="46">
        <v>0</v>
      </c>
      <c r="K182" s="46">
        <v>0</v>
      </c>
      <c r="L182" s="46">
        <v>0</v>
      </c>
      <c r="M182" s="46">
        <v>0</v>
      </c>
      <c r="N182" s="46">
        <v>0</v>
      </c>
      <c r="O182" s="46">
        <v>0</v>
      </c>
      <c r="P182" s="46">
        <v>0</v>
      </c>
      <c r="Q182" s="46">
        <v>0</v>
      </c>
      <c r="R182" s="43">
        <f t="shared" si="53"/>
        <v>0</v>
      </c>
      <c r="S182" s="44" t="str">
        <f t="shared" si="54"/>
        <v>-</v>
      </c>
      <c r="T182" s="54" t="s">
        <v>31</v>
      </c>
    </row>
    <row r="183" spans="1:20" ht="33.75" customHeight="1" x14ac:dyDescent="0.25">
      <c r="A183" s="47" t="s">
        <v>238</v>
      </c>
      <c r="B183" s="48" t="s">
        <v>239</v>
      </c>
      <c r="C183" s="53" t="s">
        <v>30</v>
      </c>
      <c r="D183" s="46">
        <v>0</v>
      </c>
      <c r="E183" s="46">
        <v>0</v>
      </c>
      <c r="F183" s="46">
        <v>0</v>
      </c>
      <c r="G183" s="46">
        <v>0</v>
      </c>
      <c r="H183" s="46">
        <v>0</v>
      </c>
      <c r="I183" s="46">
        <v>0</v>
      </c>
      <c r="J183" s="46">
        <v>0</v>
      </c>
      <c r="K183" s="46">
        <v>0</v>
      </c>
      <c r="L183" s="46">
        <v>0</v>
      </c>
      <c r="M183" s="46">
        <v>0</v>
      </c>
      <c r="N183" s="46">
        <v>0</v>
      </c>
      <c r="O183" s="46">
        <v>0</v>
      </c>
      <c r="P183" s="46">
        <v>0</v>
      </c>
      <c r="Q183" s="46">
        <v>0</v>
      </c>
      <c r="R183" s="43">
        <f t="shared" si="53"/>
        <v>0</v>
      </c>
      <c r="S183" s="44" t="str">
        <f t="shared" si="54"/>
        <v>-</v>
      </c>
      <c r="T183" s="54" t="s">
        <v>31</v>
      </c>
    </row>
    <row r="184" spans="1:20" ht="33.75" customHeight="1" x14ac:dyDescent="0.25">
      <c r="A184" s="47" t="s">
        <v>240</v>
      </c>
      <c r="B184" s="48" t="s">
        <v>241</v>
      </c>
      <c r="C184" s="53" t="s">
        <v>30</v>
      </c>
      <c r="D184" s="46">
        <v>0</v>
      </c>
      <c r="E184" s="46">
        <v>0</v>
      </c>
      <c r="F184" s="46">
        <v>0</v>
      </c>
      <c r="G184" s="46">
        <v>0</v>
      </c>
      <c r="H184" s="46">
        <v>0</v>
      </c>
      <c r="I184" s="46">
        <v>0</v>
      </c>
      <c r="J184" s="46">
        <v>0</v>
      </c>
      <c r="K184" s="46">
        <v>0</v>
      </c>
      <c r="L184" s="46">
        <v>0</v>
      </c>
      <c r="M184" s="46">
        <v>0</v>
      </c>
      <c r="N184" s="46">
        <v>0</v>
      </c>
      <c r="O184" s="46">
        <v>0</v>
      </c>
      <c r="P184" s="46">
        <v>0</v>
      </c>
      <c r="Q184" s="46">
        <v>0</v>
      </c>
      <c r="R184" s="43">
        <f t="shared" si="53"/>
        <v>0</v>
      </c>
      <c r="S184" s="44" t="str">
        <f t="shared" si="54"/>
        <v>-</v>
      </c>
      <c r="T184" s="54" t="s">
        <v>31</v>
      </c>
    </row>
    <row r="185" spans="1:20" ht="33.75" customHeight="1" x14ac:dyDescent="0.25">
      <c r="A185" s="47" t="s">
        <v>242</v>
      </c>
      <c r="B185" s="48" t="s">
        <v>243</v>
      </c>
      <c r="C185" s="53" t="s">
        <v>30</v>
      </c>
      <c r="D185" s="46">
        <v>0</v>
      </c>
      <c r="E185" s="46">
        <v>0</v>
      </c>
      <c r="F185" s="46">
        <v>0</v>
      </c>
      <c r="G185" s="46">
        <v>0</v>
      </c>
      <c r="H185" s="46">
        <v>0</v>
      </c>
      <c r="I185" s="46">
        <v>0</v>
      </c>
      <c r="J185" s="46">
        <v>0</v>
      </c>
      <c r="K185" s="46">
        <v>0</v>
      </c>
      <c r="L185" s="46">
        <v>0</v>
      </c>
      <c r="M185" s="46">
        <v>0</v>
      </c>
      <c r="N185" s="46">
        <v>0</v>
      </c>
      <c r="O185" s="46">
        <v>0</v>
      </c>
      <c r="P185" s="46">
        <v>0</v>
      </c>
      <c r="Q185" s="46">
        <v>0</v>
      </c>
      <c r="R185" s="43">
        <f t="shared" si="53"/>
        <v>0</v>
      </c>
      <c r="S185" s="44" t="str">
        <f t="shared" si="54"/>
        <v>-</v>
      </c>
      <c r="T185" s="54" t="s">
        <v>31</v>
      </c>
    </row>
    <row r="186" spans="1:20" ht="33.75" customHeight="1" x14ac:dyDescent="0.25">
      <c r="A186" s="47" t="s">
        <v>244</v>
      </c>
      <c r="B186" s="48" t="s">
        <v>245</v>
      </c>
      <c r="C186" s="53" t="s">
        <v>30</v>
      </c>
      <c r="D186" s="46">
        <v>0</v>
      </c>
      <c r="E186" s="46">
        <v>0</v>
      </c>
      <c r="F186" s="46">
        <v>0</v>
      </c>
      <c r="G186" s="46">
        <v>0</v>
      </c>
      <c r="H186" s="46">
        <v>0</v>
      </c>
      <c r="I186" s="46">
        <v>0</v>
      </c>
      <c r="J186" s="46">
        <v>0</v>
      </c>
      <c r="K186" s="46">
        <v>0</v>
      </c>
      <c r="L186" s="46">
        <v>0</v>
      </c>
      <c r="M186" s="46">
        <v>0</v>
      </c>
      <c r="N186" s="46">
        <v>0</v>
      </c>
      <c r="O186" s="46">
        <v>0</v>
      </c>
      <c r="P186" s="46">
        <v>0</v>
      </c>
      <c r="Q186" s="46">
        <v>0</v>
      </c>
      <c r="R186" s="43">
        <f t="shared" si="53"/>
        <v>0</v>
      </c>
      <c r="S186" s="44" t="str">
        <f t="shared" si="54"/>
        <v>-</v>
      </c>
      <c r="T186" s="54" t="s">
        <v>31</v>
      </c>
    </row>
    <row r="187" spans="1:20" ht="33.75" customHeight="1" x14ac:dyDescent="0.25">
      <c r="A187" s="47" t="s">
        <v>246</v>
      </c>
      <c r="B187" s="48" t="s">
        <v>133</v>
      </c>
      <c r="C187" s="53" t="s">
        <v>30</v>
      </c>
      <c r="D187" s="46">
        <v>0</v>
      </c>
      <c r="E187" s="46">
        <v>0</v>
      </c>
      <c r="F187" s="46">
        <v>0</v>
      </c>
      <c r="G187" s="46">
        <v>0</v>
      </c>
      <c r="H187" s="46">
        <v>0</v>
      </c>
      <c r="I187" s="46">
        <v>0</v>
      </c>
      <c r="J187" s="46">
        <v>0</v>
      </c>
      <c r="K187" s="46">
        <v>0</v>
      </c>
      <c r="L187" s="46">
        <v>0</v>
      </c>
      <c r="M187" s="46">
        <v>0</v>
      </c>
      <c r="N187" s="46">
        <v>0</v>
      </c>
      <c r="O187" s="46">
        <v>0</v>
      </c>
      <c r="P187" s="46">
        <v>0</v>
      </c>
      <c r="Q187" s="46">
        <v>0</v>
      </c>
      <c r="R187" s="43">
        <f t="shared" si="53"/>
        <v>0</v>
      </c>
      <c r="S187" s="44" t="str">
        <f t="shared" si="54"/>
        <v>-</v>
      </c>
      <c r="T187" s="54" t="s">
        <v>31</v>
      </c>
    </row>
    <row r="188" spans="1:20" ht="33.75" customHeight="1" x14ac:dyDescent="0.25">
      <c r="A188" s="47" t="s">
        <v>247</v>
      </c>
      <c r="B188" s="48" t="s">
        <v>135</v>
      </c>
      <c r="C188" s="53" t="s">
        <v>30</v>
      </c>
      <c r="D188" s="46">
        <f t="shared" ref="D188:Q188" si="56">SUM(D189:D189)</f>
        <v>246.99646642065812</v>
      </c>
      <c r="E188" s="46">
        <f t="shared" si="56"/>
        <v>42.156943049999995</v>
      </c>
      <c r="F188" s="46">
        <f t="shared" si="56"/>
        <v>204.83952337065813</v>
      </c>
      <c r="G188" s="46">
        <f t="shared" si="56"/>
        <v>47.276317670085824</v>
      </c>
      <c r="H188" s="46">
        <f t="shared" si="56"/>
        <v>0</v>
      </c>
      <c r="I188" s="46">
        <f t="shared" si="56"/>
        <v>0</v>
      </c>
      <c r="J188" s="46">
        <f t="shared" si="56"/>
        <v>0</v>
      </c>
      <c r="K188" s="46">
        <f t="shared" si="56"/>
        <v>0</v>
      </c>
      <c r="L188" s="46">
        <f t="shared" si="56"/>
        <v>0</v>
      </c>
      <c r="M188" s="46">
        <f t="shared" si="56"/>
        <v>0</v>
      </c>
      <c r="N188" s="46">
        <f t="shared" si="56"/>
        <v>0</v>
      </c>
      <c r="O188" s="46">
        <f t="shared" si="56"/>
        <v>47.276317670085824</v>
      </c>
      <c r="P188" s="46">
        <f t="shared" si="56"/>
        <v>0</v>
      </c>
      <c r="Q188" s="46">
        <f t="shared" si="56"/>
        <v>204.83952337065813</v>
      </c>
      <c r="R188" s="43">
        <f t="shared" si="53"/>
        <v>0</v>
      </c>
      <c r="S188" s="44" t="str">
        <f t="shared" si="54"/>
        <v>-</v>
      </c>
      <c r="T188" s="54" t="s">
        <v>31</v>
      </c>
    </row>
    <row r="189" spans="1:20" ht="52.5" customHeight="1" x14ac:dyDescent="0.25">
      <c r="A189" s="47" t="s">
        <v>247</v>
      </c>
      <c r="B189" s="48" t="s">
        <v>350</v>
      </c>
      <c r="C189" s="53" t="s">
        <v>351</v>
      </c>
      <c r="D189" s="49">
        <v>246.99646642065812</v>
      </c>
      <c r="E189" s="49">
        <v>42.156943049999995</v>
      </c>
      <c r="F189" s="50">
        <v>204.83952337065813</v>
      </c>
      <c r="G189" s="80">
        <v>47.276317670085824</v>
      </c>
      <c r="H189" s="50">
        <f>J189+L189+N189+P189</f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47.276317670085824</v>
      </c>
      <c r="P189" s="50">
        <v>0</v>
      </c>
      <c r="Q189" s="80">
        <f>F189-H189</f>
        <v>204.83952337065813</v>
      </c>
      <c r="R189" s="43">
        <f t="shared" si="53"/>
        <v>0</v>
      </c>
      <c r="S189" s="44" t="str">
        <f t="shared" si="54"/>
        <v>-</v>
      </c>
      <c r="T189" s="81" t="s">
        <v>31</v>
      </c>
    </row>
    <row r="190" spans="1:20" ht="33.75" customHeight="1" x14ac:dyDescent="0.25">
      <c r="A190" s="47" t="s">
        <v>248</v>
      </c>
      <c r="B190" s="47" t="s">
        <v>249</v>
      </c>
      <c r="C190" s="53" t="s">
        <v>30</v>
      </c>
      <c r="D190" s="50">
        <v>0</v>
      </c>
      <c r="E190" s="50">
        <v>0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43">
        <f t="shared" si="53"/>
        <v>0</v>
      </c>
      <c r="S190" s="44" t="str">
        <f t="shared" si="54"/>
        <v>-</v>
      </c>
      <c r="T190" s="54" t="s">
        <v>31</v>
      </c>
    </row>
    <row r="191" spans="1:20" ht="33.75" customHeight="1" x14ac:dyDescent="0.25">
      <c r="A191" s="55" t="s">
        <v>250</v>
      </c>
      <c r="B191" s="55"/>
      <c r="C191" s="56"/>
      <c r="D191" s="57"/>
      <c r="E191" s="57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9"/>
      <c r="T191" s="60"/>
    </row>
    <row r="192" spans="1:20" ht="33.75" customHeight="1" x14ac:dyDescent="0.25">
      <c r="A192" s="61"/>
      <c r="B192" s="62" t="s">
        <v>251</v>
      </c>
      <c r="C192" s="63"/>
      <c r="D192" s="63"/>
      <c r="E192" s="63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0"/>
    </row>
    <row r="193" spans="1:20" ht="33.75" customHeight="1" x14ac:dyDescent="0.25">
      <c r="A193" s="61">
        <v>1</v>
      </c>
      <c r="B193" s="62" t="s">
        <v>252</v>
      </c>
      <c r="C193" s="63"/>
      <c r="D193" s="62"/>
      <c r="E193" s="62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0"/>
    </row>
    <row r="194" spans="1:20" ht="33.75" customHeight="1" x14ac:dyDescent="0.25">
      <c r="A194" s="61">
        <v>2</v>
      </c>
      <c r="B194" s="62" t="s">
        <v>253</v>
      </c>
      <c r="C194" s="62"/>
      <c r="D194" s="62"/>
      <c r="E194" s="62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0"/>
    </row>
    <row r="195" spans="1:20" ht="33.75" customHeight="1" x14ac:dyDescent="0.25">
      <c r="A195" s="65" t="s">
        <v>254</v>
      </c>
      <c r="B195" s="63"/>
      <c r="C195" s="63"/>
      <c r="D195" s="63"/>
      <c r="E195" s="63"/>
      <c r="F195" s="64"/>
      <c r="G195" s="64"/>
      <c r="H195" s="64"/>
      <c r="I195" s="64"/>
      <c r="J195" s="64"/>
      <c r="K195" s="64"/>
      <c r="L195" s="64"/>
      <c r="M195" s="64"/>
      <c r="N195" s="64"/>
      <c r="O195" s="64"/>
      <c r="P195" s="64"/>
      <c r="Q195" s="64"/>
      <c r="R195" s="66"/>
      <c r="S195" s="58"/>
      <c r="T195" s="60"/>
    </row>
    <row r="196" spans="1:20" x14ac:dyDescent="0.25">
      <c r="A196" s="67"/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9"/>
      <c r="S196" s="68"/>
      <c r="T196" s="68"/>
    </row>
    <row r="197" spans="1:20" x14ac:dyDescent="0.25">
      <c r="A197" s="67"/>
      <c r="B197" s="70" t="s">
        <v>255</v>
      </c>
      <c r="C197" s="70"/>
      <c r="D197" s="70"/>
      <c r="E197" s="70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9"/>
      <c r="S197" s="68"/>
      <c r="T197" s="68"/>
    </row>
    <row r="198" spans="1:20" x14ac:dyDescent="0.25">
      <c r="A198" s="67"/>
      <c r="B198" s="71" t="s">
        <v>256</v>
      </c>
      <c r="C198" s="71"/>
      <c r="D198" s="71"/>
      <c r="E198" s="71"/>
      <c r="F198" s="71"/>
      <c r="G198" s="71"/>
      <c r="H198" s="71"/>
      <c r="I198" s="71"/>
      <c r="J198" s="68"/>
      <c r="K198" s="68"/>
      <c r="L198" s="68"/>
      <c r="M198" s="68"/>
      <c r="N198" s="68"/>
      <c r="O198" s="68"/>
      <c r="P198" s="68"/>
      <c r="Q198" s="68"/>
      <c r="R198" s="69"/>
      <c r="S198" s="68"/>
      <c r="T198" s="68"/>
    </row>
    <row r="199" spans="1:20" x14ac:dyDescent="0.25">
      <c r="A199" s="67"/>
      <c r="B199" s="2" t="s">
        <v>257</v>
      </c>
      <c r="L199" s="68"/>
      <c r="M199" s="68"/>
      <c r="N199" s="68"/>
      <c r="O199" s="68"/>
      <c r="P199" s="68"/>
      <c r="Q199" s="68"/>
      <c r="R199" s="69"/>
      <c r="S199" s="68"/>
      <c r="T199" s="68"/>
    </row>
    <row r="200" spans="1:20" x14ac:dyDescent="0.25">
      <c r="A200" s="67"/>
      <c r="L200" s="68"/>
      <c r="M200" s="68"/>
      <c r="N200" s="68"/>
      <c r="O200" s="68"/>
      <c r="P200" s="68"/>
      <c r="Q200" s="68"/>
      <c r="R200" s="69"/>
      <c r="S200" s="68"/>
      <c r="T200" s="68"/>
    </row>
    <row r="201" spans="1:20" x14ac:dyDescent="0.25">
      <c r="A201" s="67"/>
      <c r="B201" s="72" t="s">
        <v>258</v>
      </c>
      <c r="C201" s="72"/>
      <c r="D201" s="72"/>
      <c r="E201" s="72"/>
      <c r="F201" s="72"/>
      <c r="G201" s="72"/>
      <c r="H201" s="72"/>
      <c r="I201" s="72"/>
      <c r="J201" s="72"/>
      <c r="K201" s="72"/>
      <c r="L201" s="68"/>
      <c r="M201" s="68"/>
      <c r="N201" s="68"/>
      <c r="O201" s="68"/>
      <c r="P201" s="68"/>
      <c r="Q201" s="68"/>
      <c r="R201" s="69"/>
      <c r="S201" s="68"/>
      <c r="T201" s="68"/>
    </row>
    <row r="202" spans="1:20" x14ac:dyDescent="0.25">
      <c r="A202" s="67"/>
      <c r="B202" s="6"/>
      <c r="C202" s="6"/>
      <c r="D202" s="6"/>
      <c r="E202" s="6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9"/>
      <c r="S202" s="68"/>
      <c r="T202" s="68"/>
    </row>
    <row r="203" spans="1:20" x14ac:dyDescent="0.25">
      <c r="A203" s="67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9"/>
      <c r="S203" s="68"/>
      <c r="T203" s="68"/>
    </row>
    <row r="204" spans="1:20" x14ac:dyDescent="0.25">
      <c r="A204" s="73"/>
    </row>
    <row r="205" spans="1:20" x14ac:dyDescent="0.25">
      <c r="A205" s="75"/>
      <c r="F205" s="76"/>
      <c r="J205" s="17"/>
      <c r="K205" s="17"/>
      <c r="L205" s="17"/>
    </row>
    <row r="206" spans="1:20" ht="21" customHeight="1" x14ac:dyDescent="0.3">
      <c r="B206" s="77"/>
      <c r="C206" s="77"/>
      <c r="D206" s="77"/>
      <c r="E206" s="77"/>
      <c r="G206" s="78"/>
      <c r="J206" s="79"/>
      <c r="L206" s="79"/>
      <c r="M206" s="79"/>
      <c r="N206" s="79"/>
      <c r="P206" s="17"/>
      <c r="Q206" s="17"/>
      <c r="S206" s="17"/>
      <c r="T206" s="17"/>
    </row>
  </sheetData>
  <autoFilter ref="A24:T195"/>
  <mergeCells count="28">
    <mergeCell ref="A191:B191"/>
    <mergeCell ref="B198:I198"/>
    <mergeCell ref="B201:K201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4:T4"/>
    <mergeCell ref="A5:T5"/>
    <mergeCell ref="A7:T7"/>
    <mergeCell ref="A8:T8"/>
    <mergeCell ref="A10:T10"/>
    <mergeCell ref="A12:T12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2024-08-13T12:47:37Z</dcterms:created>
  <dcterms:modified xsi:type="dcterms:W3CDTF">2024-08-13T12:50:25Z</dcterms:modified>
</cp:coreProperties>
</file>