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Мои документы за 2025 год\Тех прис\Заявка по Тех Прис на 2026 год\Сайт\"/>
    </mc:Choice>
  </mc:AlternateContent>
  <xr:revisionPtr revIDLastSave="0" documentId="13_ncr:1_{2AE2C160-715A-4622-8A7A-9C4BA1FAB2C3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Титул" sheetId="1" r:id="rId1"/>
    <sheet name="28 а)" sheetId="2" r:id="rId2"/>
    <sheet name="28а) РТУ ПР2" sheetId="3" r:id="rId3"/>
    <sheet name="28 б) reshenie_tarif_20255" sheetId="9" r:id="rId4"/>
    <sheet name="28 в) srednie_dannie_fact_mosh" sheetId="4" r:id="rId5"/>
    <sheet name="28 г) srednie_dannie_dline_VL" sheetId="6" r:id="rId6"/>
    <sheet name="28 д) info_TP_2025" sheetId="7" r:id="rId7"/>
    <sheet name="28 е) info_zayavki_TP_2025" sheetId="8" r:id="rId8"/>
  </sheets>
  <definedNames>
    <definedName name="Код_статуса">#NAME?</definedName>
    <definedName name="_xlnm.Print_Area" localSheetId="1">'28 а)'!$A$1:$G$203</definedName>
    <definedName name="_xlnm.Print_Area" localSheetId="4">'28 в) srednie_dannie_fact_mosh'!$A$1:$D$9</definedName>
    <definedName name="_xlnm.Print_Area" localSheetId="5">'28 г) srednie_dannie_dline_VL'!$A$1:$E$14</definedName>
    <definedName name="_xlnm.Print_Area" localSheetId="6">'28 д) info_TP_2025'!$A$1:$K$18</definedName>
    <definedName name="_xlnm.Print_Area" localSheetId="7">'28 е) info_zayavki_TP_2025'!$A$1:$H$19</definedName>
    <definedName name="_xlnm.Print_Area" localSheetId="2">'28а) РТУ ПР2'!$A$1:$F$29</definedName>
  </definedNames>
  <calcPr calcId="191029"/>
</workbook>
</file>

<file path=xl/calcChain.xml><?xml version="1.0" encoding="utf-8"?>
<calcChain xmlns="http://schemas.openxmlformats.org/spreadsheetml/2006/main">
  <c r="G197" i="2" l="1"/>
  <c r="F197" i="2"/>
  <c r="E197" i="2"/>
  <c r="G184" i="2"/>
  <c r="G183" i="2"/>
  <c r="G182" i="2"/>
  <c r="G181" i="2"/>
  <c r="G180" i="2"/>
  <c r="G179" i="2"/>
  <c r="G178" i="2"/>
  <c r="G177" i="2"/>
  <c r="G176" i="2" s="1"/>
  <c r="F176" i="2"/>
  <c r="E176" i="2"/>
  <c r="G164" i="2"/>
  <c r="G163" i="2"/>
  <c r="G158" i="2" s="1"/>
  <c r="G162" i="2"/>
  <c r="G161" i="2"/>
  <c r="G160" i="2"/>
  <c r="G159" i="2"/>
  <c r="F158" i="2"/>
  <c r="E158" i="2"/>
  <c r="O24" i="6" l="1"/>
  <c r="K24" i="6"/>
  <c r="J24" i="6"/>
  <c r="I24" i="6"/>
  <c r="Q24" i="6" s="1"/>
  <c r="H24" i="6"/>
  <c r="G24" i="6"/>
  <c r="F24" i="6"/>
  <c r="E24" i="6"/>
  <c r="D24" i="6"/>
  <c r="C24" i="6"/>
  <c r="M24" i="6" s="1"/>
  <c r="K23" i="6"/>
  <c r="J23" i="6"/>
  <c r="I23" i="6"/>
  <c r="Q23" i="6" s="1"/>
  <c r="H23" i="6"/>
  <c r="G23" i="6"/>
  <c r="F23" i="6"/>
  <c r="O23" i="6" s="1"/>
  <c r="E23" i="6"/>
  <c r="D23" i="6"/>
  <c r="M23" i="6" s="1"/>
  <c r="C23" i="6"/>
  <c r="O22" i="6"/>
  <c r="K22" i="6"/>
  <c r="J22" i="6"/>
  <c r="I22" i="6"/>
  <c r="Q22" i="6" s="1"/>
  <c r="H22" i="6"/>
  <c r="G22" i="6"/>
  <c r="F22" i="6"/>
  <c r="E22" i="6"/>
  <c r="D22" i="6"/>
  <c r="C22" i="6"/>
  <c r="M22" i="6" s="1"/>
  <c r="K20" i="6"/>
  <c r="J20" i="6"/>
  <c r="I20" i="6"/>
  <c r="Q20" i="6" s="1"/>
  <c r="H20" i="6"/>
  <c r="G20" i="6"/>
  <c r="O20" i="6" s="1"/>
  <c r="F20" i="6"/>
  <c r="E20" i="6"/>
  <c r="D20" i="6"/>
  <c r="M20" i="6" s="1"/>
  <c r="C20" i="6"/>
  <c r="O19" i="6"/>
  <c r="K19" i="6"/>
  <c r="J19" i="6"/>
  <c r="I19" i="6"/>
  <c r="Q19" i="6" s="1"/>
  <c r="H19" i="6"/>
  <c r="G19" i="6"/>
  <c r="F19" i="6"/>
  <c r="E19" i="6"/>
  <c r="D19" i="6"/>
  <c r="C19" i="6"/>
  <c r="M19" i="6" s="1"/>
  <c r="K18" i="6"/>
  <c r="J18" i="6"/>
  <c r="I18" i="6"/>
  <c r="Q18" i="6" s="1"/>
  <c r="H18" i="6"/>
  <c r="G18" i="6"/>
  <c r="O18" i="6" s="1"/>
  <c r="F18" i="6"/>
  <c r="E18" i="6"/>
  <c r="D18" i="6"/>
  <c r="M18" i="6" s="1"/>
  <c r="C18" i="6"/>
  <c r="J17" i="6"/>
  <c r="H17" i="6"/>
  <c r="K17" i="6" s="1"/>
  <c r="G17" i="6"/>
  <c r="F17" i="6"/>
  <c r="I17" i="6" s="1"/>
  <c r="F18" i="3"/>
  <c r="C9" i="4"/>
  <c r="C8" i="4"/>
  <c r="E10" i="6"/>
  <c r="D10" i="6"/>
  <c r="C10" i="6"/>
  <c r="E9" i="6"/>
  <c r="D9" i="6"/>
  <c r="C9" i="6"/>
  <c r="Z154" i="2"/>
  <c r="D9" i="4" s="1"/>
  <c r="G151" i="2"/>
  <c r="F151" i="2"/>
  <c r="Z148" i="2"/>
  <c r="G146" i="2"/>
  <c r="F146" i="2"/>
  <c r="Z145" i="2"/>
  <c r="Z144" i="2"/>
  <c r="Z143" i="2"/>
  <c r="G141" i="2"/>
  <c r="F141" i="2"/>
  <c r="G132" i="2"/>
  <c r="F132" i="2"/>
  <c r="E132" i="2"/>
  <c r="G121" i="2"/>
  <c r="G119" i="2" s="1"/>
  <c r="C13" i="6" s="1"/>
  <c r="E121" i="2"/>
  <c r="E119" i="2" s="1"/>
  <c r="D13" i="6" s="1"/>
  <c r="F119" i="2"/>
  <c r="E13" i="6" s="1"/>
  <c r="G9" i="2"/>
  <c r="C12" i="6" s="1"/>
  <c r="F9" i="2"/>
  <c r="E12" i="6" s="1"/>
  <c r="E9" i="2"/>
  <c r="D12" i="6" s="1"/>
  <c r="D8" i="4" l="1"/>
  <c r="G156" i="2"/>
</calcChain>
</file>

<file path=xl/sharedStrings.xml><?xml version="1.0" encoding="utf-8"?>
<sst xmlns="http://schemas.openxmlformats.org/spreadsheetml/2006/main" count="613" uniqueCount="347">
  <si>
    <t>Информация об организации</t>
  </si>
  <si>
    <t>Полное наименование</t>
  </si>
  <si>
    <t>Акционерное общество "Чеченэнерго"</t>
  </si>
  <si>
    <t>Сокращенное наименование</t>
  </si>
  <si>
    <t>АО "Чеченэнерго"</t>
  </si>
  <si>
    <t>Место нахождения</t>
  </si>
  <si>
    <t>РФ, Чеченская республика, город Грозный.</t>
  </si>
  <si>
    <t>Фактический адрес</t>
  </si>
  <si>
    <t>город Грозный, проспект Х. Исаева 57</t>
  </si>
  <si>
    <t>ИНН</t>
  </si>
  <si>
    <t>КПП</t>
  </si>
  <si>
    <t>Ф.И.О. руководителя</t>
  </si>
  <si>
    <t>Кадиров Иса Салаудинович</t>
  </si>
  <si>
    <t>Адрес электронной почты</t>
  </si>
  <si>
    <t>info@chechenenergo.ru</t>
  </si>
  <si>
    <t>Контактный телефон</t>
  </si>
  <si>
    <t>(8712) 22-64-38</t>
  </si>
  <si>
    <t>Факс</t>
  </si>
  <si>
    <t>Приложение N 1
к Методическим указаниям
по определению размера платы
за технологическое присоединение
к электрическим сетям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</si>
  <si>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 
по АО "Чеченэнерго"за 2022-2024 гг.</t>
  </si>
  <si>
    <t>№</t>
  </si>
  <si>
    <t>Объект электросетевого хозяйства/Средство коммерческого учета электрической энергии (мощности)</t>
  </si>
  <si>
    <t>Год ввода объекта</t>
  </si>
  <si>
    <t>Уровень напряжения, кВ</t>
  </si>
  <si>
    <t>Протяженность (для линий электропередачи), метров/Количество пунктов секционирования, штук/Количество точек учета, штук</t>
  </si>
  <si>
    <t>Максимальная мощность, кВт</t>
  </si>
  <si>
    <t>Расходы на строительство объекта/на обеспечение средствами коммерческого учета электрической энергии (мощности), тыс. руб.</t>
  </si>
  <si>
    <t>2.</t>
  </si>
  <si>
    <t>Строительство воздушных линий</t>
  </si>
  <si>
    <t>2.3.</t>
  </si>
  <si>
    <t>Материал опоры - Железобетонные</t>
  </si>
  <si>
    <t>2.3.1.</t>
  </si>
  <si>
    <t>Тип провода - Изолированный</t>
  </si>
  <si>
    <t>2.3.1.4.</t>
  </si>
  <si>
    <t>Материал провода - Алюминиевый</t>
  </si>
  <si>
    <t>2.3.1.4.1.</t>
  </si>
  <si>
    <t>Сечение провода до 50 мм2 включительно</t>
  </si>
  <si>
    <t>2.3.1.4.1.1.</t>
  </si>
  <si>
    <t>Количество цепей - одноцепная (n = 1)</t>
  </si>
  <si>
    <t>Строительство ЛЭП-0,4кВ от указанной точки подключения до границы участка Заявителя. Марку, сечение токопроводящих жил определить проектом (23416/2022/ЧЭ/АМРЭС от 28.09.2022)</t>
  </si>
  <si>
    <t>Строительство ЛЭП-0,22кВ от указанной точки подключения до границы участка Заявителя. Марку, сечение токопроводящих жил определить проектом 19029/2021/ЧЭ/ГРОГЭС от 06.12.2021)</t>
  </si>
  <si>
    <t xml:space="preserve">Строительство ВЛ проводом марки СИП-4 сечения 2х16 от электричексих сетей АО "Чеченэнерго" до границы земельного участка Заявителя (16417/2021/ЧЭ/ГРОГЭС от 09.08.2021) </t>
  </si>
  <si>
    <t xml:space="preserve">Строительство ВЛ проводом марки СИП-4 сечения 4х35 от электричексих сетей АО "Чеченэнерго" до границы земельного участка Заявителя (15793/2021/ЧЭ/ИКРЭС от 02.07.2021) </t>
  </si>
  <si>
    <t xml:space="preserve">Строительство ВЛ проводом марки СИП-4 сечения 2х16 от электричексих сетей АО "Чеченэнерго" до границы земельного участка Заявителя (15724/2021/ЧЭ/УМРЭС от 13.08.2021) </t>
  </si>
  <si>
    <t xml:space="preserve">Строительство ВЛ проводом марки СИП-4 сечения 2х16 от электричексих сетей АО "Чеченэнерго" до границы земельного участка Заявителя (15708/2021/ЧЭ/НЮРЭС от 06.07.2021) </t>
  </si>
  <si>
    <t xml:space="preserve">Строительство ВЛ проводом марки СИП-4 сечения 2х16 от электричексих сетей АО "Чеченэнерго" до границы земельного участка Заявителя (15698/2021/ЧЭШЕЛРЭС от 07.07.2021) </t>
  </si>
  <si>
    <t>Строительство ЛЭП-0,4 кВ от электрических сетей АО "Чеченэнерго" до границы земельного участка Заявителя (4847/2019/ЧЭ/УМРЭС от 12.11.2019)</t>
  </si>
  <si>
    <t>ВЛ 0,4 кВ, ПС Цемзавод, ВЛ 35 кВ (Л-490), ТП 1, Ф-1, от опоры №58 до границы земельного участка Заявителя, с. Мулкой, с ориент. прот. 0,49 км.</t>
  </si>
  <si>
    <t>ВЛ 0,4 кВ, Ф-16, ПС Холодильник, КТП-717, Ф-1, от опоры №8 до границы земельного участка Заявителя, г. Грозный, с ориент. прот. 0,13 км.</t>
  </si>
  <si>
    <t>ВЛ 0,4 кВ, Ф-5, ПС Ножай-Юрт, ТП 5-21, Ф-1 от опоры №2 до границы земельного участка Заявителя, с. Мескеты, с ориент. прот. 0,37 км.</t>
  </si>
  <si>
    <t>ВЛ 0,4 кВ, Ф-15, ПС Холодильник, ТП-16-685Г, Ф-2, от опоры №10/5/7 до границы земельного участка Заявителя, г. Грозный, с ориент. прот. 0,1 км.</t>
  </si>
  <si>
    <t>ВЛ 0,4 кВ, Ф-8, ПС Шелковская, ТП 8-81, Ф-2, от опоры №5 до границы земельного участка Заявителя, ст. Гребенская, с ориент. прот. 0,26 км.</t>
  </si>
  <si>
    <t>ВЛ 0,4 кВ, Ф-4, ПС Октябрьская, МТП 4-37, Ф-1, от опоры №8/3/8 до границы земельного участка Заявителя, п. Гикало, с ориентировочной протяженностью 0,26 км. (договор № 16417/2021/ЧЭ/ГРОГЭС от 09.08.2021г.)</t>
  </si>
  <si>
    <t>ВЛ 0,4 кВ, Ф-4, ПС Октябрьская, МТП 4-23, Ф-3, от опоры №4 до границы земельного участка Заявителя, п. Гикало, с ориентировочной протяженностью 0,2 км. (договор № 19656/2021/ЧЭ/ГРОГЭС от 30.12.2021г.)</t>
  </si>
  <si>
    <t>ВЛ 0,4 кВ, Ф-11, ПС Красноармейская, ТП 11-39, Ф-2, от опоры №5 до границы земельного участка Заявителя, с. Алхан-Юрт, с ориентировочной протяженностью 0,15 км. (договор № 15724/2021/ЧЭ/УМРЭС от 13.08.2021г.)</t>
  </si>
  <si>
    <t>ВЛ 0,4 кВ, Ф-15, ПС АТЭЦ, ТП 15-19 с. Мескер-Юрт, ул. Клубничная, с
ориентировочной протяженностью 0,55 км. (договор № 18103/2021/ЧЭ/ШАЛРЭС от 18.10.2021г.);
 - Реконструкция ТП 15-19 от ПС АТЭЦ с заменой ТМГ-63 кВа на ТМГ-100 кВа, с. Мескер-Юрт, (договор № 18103/2021/ЧЭ/ШАЛРЭС от 18.10.2021г.)</t>
  </si>
  <si>
    <t>ВЛ 0,4 кВ, Ф-20, ПС Консервная, МТП 20-57, Ф-1, от опоры №16/4 до границы земельного участка Заявителя, г. Грозный, с ориентировочной протяженностью 0,25 км. (договор № 18686/2021/ЧЭ/ГРОГЭС от 17.11.2021г.)</t>
  </si>
  <si>
    <t>ВЛ 0,4 кВ, Ф-4, ПС Каргалинская, ТП 4-11, Ф-3, от опоры №5 до границы земельного участка Заявителя, с. Сары-Су, с ориентировочной протяженностью 0,25 км. (договор № 18121/2021/ЧЭ/ШЕЛРЭС от 18.10.2021г.)</t>
  </si>
  <si>
    <t>ВЛ 0,4 кВ, Ф-1, ПС Шелковская, ТП 1-23, Ф-1, от опоры №1 до границы земельного участка Заявителя, ст. Шелкозаводская, с ориентировочной протяженностью 0,5 км. (договор № 18975/2021/ЧЭ/ГРОГЭС от 29.11.2021г.)</t>
  </si>
  <si>
    <t>ВЛ 0,4 кВ, Ф-1, ПС Шелковская, ТП 1-11, Ф-3, от опоры №13 до границы земельного участка Заявителя, ст. Заводская, с ориентировочной протяженностью 0,18 км. (договор № 20099/2022/ЧЭ/ШЕЛРЭС от 11.02.2022г.)</t>
  </si>
  <si>
    <t>ВЛ 0,4 кВ, Ф-8, ПС Тепличная, ТП-196, Ф-2, от опоры №16 до границы земельного участка Заявителя, г. Грозный, с ориентировочной протяженностью 0,12 км. (договор № 17745/2021/ЧЭ/ГРОГЭС от 04.10.2021г.)</t>
  </si>
  <si>
    <t>ВЛ 0,4 кВ, Ф-6, ПС Черноречье, ТП-563, Ф-1, от опоры №7 до границы земельного участка Заявителя, г. Грозный, с ориентировочной протяженностью 0,24 км. (договор № 18690/2021/ЧЭ/ГРОГЭС от 18.11.2021г.)</t>
  </si>
  <si>
    <t>ВЛ 0,4 кВ, Ф-14, ПС Трансмарш, ТП 11-09, Ф-1, от опоры №12 до границы земельного участка Заявителя, г. Грозный, с ориентировочной протяженностью 0,13 км. (договор № 19029/2021/ЧЭ/ГРОГЭС от 06.12.2021г.)</t>
  </si>
  <si>
    <t>ВЛ 0,4 кВ, Ф-16, ПС Холодильник, КТП-755, Ф-2, от опоры №8/2 до границы земельного участка Заявителя, г. Грозный, с ориентировочной протяженностью 0,211 км. (договор № 19162/2021/ЧЭ/ГРОГЭС от 07.12.2021г.)</t>
  </si>
  <si>
    <t>ВЛ 0,4 кВ, Ф-15, ПС Черноречье, ТП-285, Ф-2, от опоры №2 до границы земельного участка Заявителя, г. Грозный, с ориентировочной протяженностью 0,2 км. (договор № 19025/2021/ЧЭ/ГРОГЭС от 01.12.2021г.)</t>
  </si>
  <si>
    <t>ВЛ 0,4 кВ, Ф-2, ПС Октябрьская, МТП 2-39, Ф-2, от опоры №13 до границы земельного участка Заявителя, г. Грозный, с ориентировочной протяженностью 0,1 км. (договор № 18970/2021/ЧЭ/ГРОГЭС от 29.11.2021г.)</t>
  </si>
  <si>
    <t>ВЛ 0,4 кВ, Ф-15, ПС Холодильник, КТП 12-42, Ф-2, от опоры №4/6 до границы земельного участка Заявителя, г. Грозный, с ориентировочной протяженностью 0,07 км. (договор № 19651/2021/ЧЭ/ГРОГЭС от 29.12.2021г.)</t>
  </si>
  <si>
    <t>ВЛ 0,4 кВ, Ф-2, ПС Электроприбор, КТП-776, Ф-1, от опоры №21 до границы земельного участка Заявителя, г. Грозный, с ориентировочной протяженностью 0,08 км. (договор № 18902/2021/ЧЭ/ГРОГЭС от 29.11.2021г.)</t>
  </si>
  <si>
    <t>ВЛ 0,4 кВ, Ф-6, ПС Тепличная, КТП-701, Ф-2, от опоры №7 до границы земельного участка Заявителя, г. Грозный, с ориентировочной протяженностью 0,15 км. (договор № 18952/2021/ЧЭ/ГРОГЭС от 29.11.2021г.)</t>
  </si>
  <si>
    <t>ВЛ 0,4 кВ, Ф-3, ПС Шелковская, ТП 3-2, Ф-1, от опоры №1 до границ земельного участка заявителя, ст. Шелковская, с ориентировочной протяженностью 0,505 км. (договор № 20252/2022/ЧЭ/ШЕЛРЭС от 01.03.2022г.)</t>
  </si>
  <si>
    <t>ВЛ 0,4 кВ, Ф-3, ПС Шелковская, ТП 3-9, Ф-2, от опоры №7 до границ земельного участка заявителя, ст. Шелковская, с ориентировочной протяженностью 0,41 км. (договор № 20627/2022/ЧЭ/ШЕЛРЭС от 01.03.2022г.)</t>
  </si>
  <si>
    <t>ВЛ 0,4 кВ, Ф-8, ПС Шелковская, ТП 8-12, Ф-1, от опоры №21 до границ земельного участка заявителя, ст. Гребенская, с ориентировочной протяженностью 0,208 км. (договор № 21801/2022/ЧЭ/ШЕЛРЭС от 01.06.2022г.)</t>
  </si>
  <si>
    <t>ВЛ 0,4 кВ, Ф-1, ПС Шелковская, ТП 1-23, Ф-2, ст. Шелковская, с ориентировочной протяженностью 0,35 км. (договор № 22556/2022/ЧЭ/ШЕЛРЭС от 11.07.2022г.)</t>
  </si>
  <si>
    <t>ВЛ 0,4 кВ, Ф-8, ПС Шелковская, ТП 8-72, ст. Шелковская, с ориентировочной протяженностью 0,5 км. (договор № 22597/2022/ЧЭ/ШЕЛРЭС от 11.07.2022г.)</t>
  </si>
  <si>
    <t>ВЛ 0,4 кВ, Ф-8, ПС Шелковская, ТП 8-28, Ф-1, от опоры №11 до границ земельного участка Заявителя, ст. Шелковская, с ориентировочной протяженностью 0,45 км. (договор № 22598/2022/ЧЭ/ШЕЛРЭС от 11.07.2022г.)</t>
  </si>
  <si>
    <t>ВЛ 0,4 кВ, Ф-8, ПС Шелковская, ТП 8-31, Ф-1, от опоры №5 до границ земельного участка заявителя, ст. Гребенская, с ориентировочной протяженностью 0,5 км. (договор № 20727/2022/ЧЭ/ШЕЛРЭС от 28.05.2022г.)</t>
  </si>
  <si>
    <t>ВЛ 0,4 кВ, Ф-3, ПС Братская, ТП 3-17, Ф-1, от опоры №1 до границ земельного участка заявителя, с. Братское, с ориентировочной протяженностью 0,38 км. (договор № 21146/2022/ЧЭ/НАДРЭС от 13.04.2022г.)</t>
  </si>
  <si>
    <t>ВЛ 0,4 кВ, Ф-5, ПС Шали, ТП 5-65, Ф-1, от опоры №10 до границ земельного участка заявителя, с. Герменчук, с ориентировочной протяженностью 0,5 км. (договор № 21176/2022/ЧЭ/ШАЛРЭС от 19.04.2022г.)</t>
  </si>
  <si>
    <t>ВЛ 0,4 кВ, Ф-9, ПС Курчалой, ТП 9-83, с. Цоци-Юрт, с ориентировочной протяженностью 0,5 км. (договор № 21263/2022/ЧЭ/КУРРЭС от 20.04.2022г.)</t>
  </si>
  <si>
    <t>ВЛ 0,4 кВ, Ф-4, ПС Октябрьская, МТП 4-37, Ф-1, от опоры №17 до границ земельного участка заявителя, п. Гикало, с ориентировочной протяженностью 0,32 км. (договор № 21271/2022/ЧЭ/ГРОГЭС от 20.04.2022г.)</t>
  </si>
  <si>
    <t>ВЛ 0,4 кВ, Ф-15, ПС Холодильник, КТП-757, Ф-1, от опоры №9/9 до границ земельного участка заявителя, г. Грозный, с ориентировочной протяженностью 0,06 км. (договор № 22567/2022/ЧЭ/ГРОГЭС от 07.07.2022г.)</t>
  </si>
  <si>
    <t>ВЛ 0,4 кВ, Ф-15, ПС Холодильник, ТП-244, Ф-2, от опоры №9/2/3 до границ земельного участка заявителя, г. Грозный, с ориентировочной протяженностью 0,21 км. (договор № 21805/2022/ЧЭ/ГРОГЭС от 02.06.2022г.)</t>
  </si>
  <si>
    <t>ВЛ 0,4 кВ, Ф-10, ПС Северная, ТП-60, Ф-1, от опоры №6/17 до границ земельного участка заявителя, г. Грозный, с ориентировочной протяженностью 0,04 км. (договор № 22580/2022/ЧЭ/ГРОГЭС от 07.07.2022г.)</t>
  </si>
  <si>
    <t>ВЛ 0,4 кВ, Ф-23, ПС Восточная, КТП 13-01, Ф-6, от опоры №11 до границ земельного участка заявителя, г. Грозный, с ориентировочной протяженностью 0,18 км. (договор № 22557/2022/ЧЭ/ГРОГЭС от 07.07.2022г.)</t>
  </si>
  <si>
    <t>ВЛ 0,4 кВ, Ф-5, ПС Знаменская, ТП 5-16, Ф-1, от опоры №11 до границ земельного участка заявителя, с. Знаменское, с ориентировочной протяженностью 0,75 км. (договор № 22542/2022/ЧЭ/НАДРЭС от 11.07.2022г.)</t>
  </si>
  <si>
    <t>Строительство ВЛ 0,4кВ от проектируемой ТП 10-0,4кВ, Ф-4 ПС 110кВ Цемзавод до границы земельного участка Заявителя, н.п. Дачу-Борзой, ориентировочной протяженностью 0,15 км. для технологического присоединения к электрическим сетям АО «Чеченэнерго» (договор от 08.07.2022г № 22024/2022/ЧЭ/ШАТРЭС)</t>
  </si>
  <si>
    <t>Строительство ВЛ 0,4 кВ, Ф-3, ПС Южная, Ф-6, КТП-186, Ф-1 опора №5/18, г. Грозный, ориентировочной протяженностью 0,350 км., для технологического присоединения к сетям АО "Чеченэнерго" (договор от 25.04.2022г № 21292/2022/ЧЭ/ГРОГЭС.)</t>
  </si>
  <si>
    <t>Строительство ВЛ 0,4 кВ, ПС Электроприбор, Ф-1, КТП-777, Ф-3, от опоры №5, г. Грозный, ориентировочной протяженностью 0,180 км. для технологического присоединения к сетям АО "Чеченэнерго (договор от 28.06.2022г № 22302/2022/ЧЭ/ГРОГЭС)</t>
  </si>
  <si>
    <t>ВЛ 0,4 кВ, Ф-1, ПС Урус-Мартан, ТП 1-37, Ф-1, от опоры №6 до границ земельного участка заявителя, с. Гехи, с ориентировочной протяженностью 0,16 км. (договор № 24447/2022/ЧЭ/УМРЭС от 09.12.2022г.)</t>
  </si>
  <si>
    <t>ВЛ 0,4 кВ, Ф-3, ПС Горец, ТП 3-26, Ф-1, от опоры №6 до границ земельного участка заявителя, с. Мартан-Чу, с ориентировочной протяженностью 0,23 км. (договор № 24882/2023/ЧЭ/УМРЭС от 23.01.2023г.)</t>
  </si>
  <si>
    <t>ВЛ 0,4 кВ, Ф-20, ПС Горец, ТП 20-1, Ф-1 от опоры №7 до границ земельного участка заявителя, с. Гойское, с ориентировочной протяженностью 0,097 км. (договор № 25293/2023/ЧЭ/УМРЭС от 22.02.2023г.)</t>
  </si>
  <si>
    <t>ВЛ 0,4 кВ, Ф-9, ПС Урус-Мартан, ТП 9-22, Ф-2, от опоры №1 до границ земельного участка заявителя, г. Урус-Мартан, с ориентировочной протяженностью 0,29 км. (договор № 25466/2023/ЧЭ/УМРЭС от 22.02.2023г.)</t>
  </si>
  <si>
    <t>ВЛ 0,4 кВ, Ф-4, ПС Катар-Юрт, ТП 4-30, Ф-1, от опоры №4/2 до границ земельного участка заявителя, с. Катар-Юрт, с ориентировочной протяженностью 0,21 км. (договор № 23416/2022/ЧЭ/АМРЭС от 28.09.2022г.)</t>
  </si>
  <si>
    <t>ВЛ 0,4 кВ, Ф-3, ПС Надтеречная, ТП 3-38, Ф-1, от опоры №7 до границ земельного участка заявителя, с. Мекен-Юрт, с ориентировочной протяженностью 0,22 км. (договор № 24108/2022/ЧЭ/НАДРЭС от 23.11.2022г.)</t>
  </si>
  <si>
    <t>Строительство ВЛ 0,4 кВ, Ф-5, ПС Знаменская, от проектируемого ТП 6/0,4 кВ до земель участка Заявителя с. Знаменское, с ориентировочной протяженностью 0,2 км. (договор № 22925/2022/ЧЭ/НАДРЭС от 25.08.2022г.)</t>
  </si>
  <si>
    <t>ВЛ 0,4 кВ, Ф-20, ПС Аргунская ТЭЦ, ТП 20-17, Ф-1, от опоры №5 до границ земельного участка заявителя, с. Мескер-Юрт, с ориентировочной протяженностью 0,1 км. (договор № 24793/2022/ЧЭ/ШАЛРЭС от 29.12.2022г.)</t>
  </si>
  <si>
    <t>ВЛ 0,4 кВ, Ф-1, ПС Шатой, ТП 1-2, Ф-1, от опоры №16-10 до границ земельного участка заявителя, с. Вярды, с ориентировочной протяженностью 0,321 км. (договор № 24598/2022/ЧЭ/ШАТРЭС от 23.12.2022г.)</t>
  </si>
  <si>
    <t>ВЛ 0,4 кВ, Ф-8, ПС «№84», ТП 8-22, Ф-1, от опоры №26 до границ земельного участка заявителя, с. Радужное, с ориентировочной протяженностью 0,305 км. (договор № 24851/2022/ЧЭ/ГРОРЭС от 23.01.2023г.)</t>
  </si>
  <si>
    <t>ВЛ 0,4 кВ, Ф-4, ПС Бердыкель, ТП 4-42, Ф-1, от опоры №5 до границ земельного участка заявителя, с. Центора-Юрт, с ориентировочной протяженностью 0,15 км. (договор № 24829/2022/ЧЭ/ГРОРЭС от 23.01.2023г.)</t>
  </si>
  <si>
    <t>ВЛ 0,4 кВ, Ф-4, ПС Бердыкель, ТП 4-42, Ф-3 от опоры №5 до границ земельного участка заявителя, с. Центора-Юрт, с ориентировочной протяженностью 0,43 км. (договор № 24804/2022/ЧЭ/ГРОРЭС от 29.12.2022г.)</t>
  </si>
  <si>
    <t>ВЛ 0,4 кВ, Ф-4, ПС Бердыкель, ТП 4-38, Ф-1, от опоры №13 до границ земельного участка заявителя, с. Центора-Юрт, с ориентировочной протяженностью 0,15 км. (договор № 24076/2022/ЧЭ/ГРОРЭС от 22.11.2022г.)</t>
  </si>
  <si>
    <t>ВЛ 0,4 кВ, Ф-8, ПС Озеро, ТП-8-5, Ф-1, отп. №1 от опоры №12 до границ земельного участка заявителя, с. Виноградное, с ориентировочной протяженностью 0,35 км. (договор № 25274/2023/ЧЭ/ГРОРЭС от 10.02.2023г.)</t>
  </si>
  <si>
    <t>ВЛ 0,4 кВ, Ф-6, ПС Горячеисточненская, ТП-6-15, Ф-1, от опоры №2 до границ земельного участка заявителя, с. Толстой_Юрт, с ориентировочной протяженностью 0,15 км. (договор № 24575/2022/ЧЭ/ГРОРЭС от 26.12.2022г.)</t>
  </si>
  <si>
    <t>ВЛ 0,4 кВ, Ф-6, ПС Горячеисточненская, ТП-6-15, Ф-2, от опоры №5 до границ земельного участка заявителя, с. Толстой_Юрт, с ориентировочной протяженностью 0,151 км. (договор № 24002/2022/ЧЭ/ГРОРЭС от 03.11.2022г.)</t>
  </si>
  <si>
    <t>ВЛ 0,4 кВ, Ф-5, ПС ГРП 110, ТП 5-35, Ф-, от опоры №1 до границ земельного участка заявителя, с. Алхан-Кала, с ориентировочной протяженностью 0,45 км. (договор № 24050/2022/ЧЭ/ГРОРЭС от 23.11.2022г.)</t>
  </si>
  <si>
    <t>ВЛ 0,4 кВ, Ф-7, ПС Электроприбор, ТП 7-22, Ф-2, от опоры №18а до границ земельного участка заявителя, с. Садовое, с ориентировочной протяженностью 0,14 км. (договор № 24178/2022/ЧЭ/ГРОРЭС от 23.11.2022г.)</t>
  </si>
  <si>
    <t>ВЛ 0,4 кВ, Ф-3, ПС «№84», ТП 3-3, Ф-1, от опоры №1 до границ земельного участка заявителя, ст. Первомайская, с ориентировочной протяженностью 0,2 км. (договор № 24262/2022/ЧЭ/ГРОГЭС от 16.12.2022г.)</t>
  </si>
  <si>
    <t>ВЛ 0,4 кВ, Ф-3, ПС «№84», ТП 3-3, Ф-1, от опоры №19 до границ земельного участка заявителя, ст. Первомайская, с ориентировочной протяженностью 0,28 км. (договор № 24731/2022/ЧЭ/ГРОРЭС от 26.12.2022г.)</t>
  </si>
  <si>
    <t>ВЛ 0,4 кВ, Ф-8, ПС Толстой-Юрт, ТП 8-25, Ф-1, от опоры №1 до границ земельного участка заявителя, с. Толстой_Юрт, с ориентировочной протяженностью 0,23 км. (договор № 25259/2023/ЧЭ/ГРОРЭС от 09.02.2023г.)</t>
  </si>
  <si>
    <t>ВЛ 0,4 кВ, Ф-7, ПС АКХП, ТП 7-133, Ф-5, от опоры №2/3 до границ земельного участка заявителя, г. Аргун, с ориентировочной протяженностью 0,295 км. (договор № 25254/2023/ЧЭ/АРГГЭС от 20.02.2023г.)</t>
  </si>
  <si>
    <t>ВЛ 0,4 кВ, Ф-8, ПС Шелковская, ТП 8-39, Ф-1, от опоры №24а до границ земельного участка заявителя, ст. Гребенская, с ориентировочной протяженностью 0,292 км. (договор № 24081/2022/ЧЭ/НАДРЭС от 23.11.2022г.)</t>
  </si>
  <si>
    <t>ВЛ 0,4 кВ, Ф-3, ПС «Аэропорт», МТП 3-47, Ф-1, от опоры №4 до границ земельного участка заявителя, г. Грозный, с ориентировочной протяженностью 0,2 км. (договор № 24759/2022/ЧЭ/ГРОГЭС от 30.12.2022г.)</t>
  </si>
  <si>
    <t>ВЛ 0,4 кВ, Ф-4, ПС Октябрьская, МТП 4-23, Ф-2, от опоры №21 до границ земельного участка заявителя, пос. Элиханова, с ориентировочной протяженностью 0,09 км. (договор № 22926/2022/ЧЭ/ГРОГЭС от 19.09.2022г.)</t>
  </si>
  <si>
    <t>ВЛ 0,4 кВ, Ф-6, ПС Тепличная, КТП 619, Ф-1 от опоры №2/9/3 до границ земельного участка заявителя, г. Грозный ДНТ "Нагорное", с ориентировочной протяженностью 0,13 км. (договор № 24735/2022/ЧЭ/ГРОГЭС от 17.01.2023г.)</t>
  </si>
  <si>
    <t>ВЛ 0,4 кВ, Ф-6, ПС Черноречье, КТП 773, Ф-2, от опоры №5/7 до границ земельного участка заявителя, г. Грозный, с ориентировочной протяженностью 0,086 км. (договор № 19657/2021/ЧЭ/ГРОГЭС от 29.12.2021г.)</t>
  </si>
  <si>
    <t>ВЛ 0,4 кВ, Ф-10, ПС Консервная, ТП 10-47, Ф3, от опоры №1 до границ земельного участка заявителя, г. Грозный, с ориентировочной протяженностью 0,152 км. (договор № 24012/2022/ЧЭ/ГРОГЭС от 05.12.2022г.)</t>
  </si>
  <si>
    <t>ВЛ 0,4 кВ, Ф-20, ПС Консервная, МТП 20-10, Ф-1, от опоры №15/10 до границ земельного участка заявителя, г. Грозный, с ориентировочной протяженностью 0,21 км. (договор № 24487/2022/ЧЭ/ГРОГЭС от 12.01.2022г.)</t>
  </si>
  <si>
    <t>ВЛ 0,4 кВ, Ф-27, ПС Северная, КТП-781, Ф-1, от опоры №28/4 до границ земельного участка заявителя, г. Грозный, с ориентировочной протяженностью 0,1 км. (договор № 24273/2022/ЧЭ/ГРОГЭС от 24.11.2022г.)</t>
  </si>
  <si>
    <t>ВЛ 0,4 кВ, Ф-1, ПС Теличная, КТП-661, Ф-1, от опоры №9 до границ земельного участка заявителя, г. Грозный, с ориентировочной протяженностью 0,14 км. (договор № 24231/2022/ЧЭ/ГРОГЭС от 22.11.2022г.)</t>
  </si>
  <si>
    <t>ВЛ 0,4 кВ, Ф-4, ПС Октябрьская, МТП 4-15, Ф-1, от опоры №3/5 до границ земельного участка заявителя, с. Гикало, с ориентировочной протяженностью 0,09 км. (договор № 24344/2022/ЧЭ/ГРОГЭС от 30.11.2022г.)</t>
  </si>
  <si>
    <t>ВЛ 0,4 кВ, Ф-8, ПС Шелковская, ТП 8-31, Ф-1, от опоры №1 до границ земельного участка заявителя, ст. Гребенская, с ориентировочной протяженностью 0,47 км. (договор № 25306/2023/ЧЭ/ШЕЛРЭС от 20.02.2023г.)</t>
  </si>
  <si>
    <t>ВЛ 0,4 кВ, Ф-2, ПС Надтеречная, ТП 2-24, Ф-1, от опоры №36 до границ земельного участка заявителя, с. Надтеречное, с ориентировочной протяженностью 0,2 км. (договор № 25730/2023/ЧЭ/НАДРЭС от 29.03.2023г.)</t>
  </si>
  <si>
    <t>ВЛ 0,4 кВ, Ф-3, ПС Братская, ТП 3-28, Ф-1 от опоры №13 до границ земельного участка заявителя, с. Братское, с ориентировочной протяженностью 0,23 км. (договор № 26157/2023/ЧЭ/НАДРЭС от 24.04.2023г.)</t>
  </si>
  <si>
    <t>ВЛ 0,4 кВ, Ф-2, ПС Гвардейская, ТП 2-23, Ф-1, от опоры №1 до границ земельного участка заявителя, с. Гвардейское, с ориентировочной протяженностью 0,38 км. (договор № 27765/2023/ЧЭ/НАДРЭС от 04.08.2023г.)</t>
  </si>
  <si>
    <t>ВЛ 0,4 кВ, Ф-13, ПС Знаменская, ТП 13-25, Ф-1, от опоры №14 до границ земельного участка заявителя, с. Бено-Юрт, с ориентировочной протяженностью 0,35 км. (договор №28117/2023/ЧЭ/НАДРЭС от 23.08.2023г.)</t>
  </si>
  <si>
    <t>ВЛ 0,4 кВ, Ф-5, ПС Знаменская, ТП 5-23, Ф-1, от опоры №5 отпайки №2 до границ земельного участка заявителя, с. Знаменское, с ориентировочной протяженностью 0,32 км (договор №27935/ЧЭ/НАДРЭС от 28.08.2023г.)</t>
  </si>
  <si>
    <t>ВЛ 0,4 кВ, Ф-13, ПС Знаменская, от проектируемого ТП 6/0,4 кВ до границ земельного участка заявителя, с. Бено-Юрт, с ориентировочной протяженностью 0,2 км. (договор № 28098/2023/ЧЭ/НАДРЭС от 13.09.2023г.)</t>
  </si>
  <si>
    <t>ВЛ 0,4 кВ, Ф-10, ПС Урус-Мартан-1, ТП 10-51/160 кВа, Ф-2, от опоры №17 до границ земельного участка заявителя, с. Гехи, с ориентировочной протяженностью 0,41 км. (№ 26481/2023/ЧЭ/УМРЭС от 10.05.2023г.)</t>
  </si>
  <si>
    <t>ВЛ 0,4 кВ, Ф-6, ПС Озеро, ТП 6-14, Ф-1, от опоры №18 до границ земельного участка заявителя, с. Виноградное, с ориентировочной протяженностью 0,058 км. (договор № 25750/2023/ЧЭ/ГРОРЭС от 29.03.2023г.)</t>
  </si>
  <si>
    <t>ВЛ 0,4 кВ, Ф-6, ПС Ведено, ТП 6-1, Ф-2, от опоры №2/4 до границ земельного участка заявителя, с. Ведено, с ориентировочной протяженностью 0,17 (договор № 27231/2023/ЧЭ/ВЕДРЭС от 27.06.2023г.)</t>
  </si>
  <si>
    <t>ВЛ 0,4 кВ, Ф-9, ПС Курчалой, ТП 9-65, Ф-1, от опоры №9-10 до границ земельного участка заявителя, с. Цоци-Юрт, с ориентировочной протяженностью 0,5 км. (договор № 25890/2023/ЧЭ/КУРРЭС от 30.03.2023г.)</t>
  </si>
  <si>
    <t>ВЛ 0,4 кВ, Ф-4, ПС Октябрьская, МТП 4-37, Ф-1, от опоры №17 до границ земельного участка заявителя, п. Гикало, с ориентировочной протяженностью 0,12 км. (договор №26644/2023/ЧЭ/ГРОГЭС от 16.06.2023г.)</t>
  </si>
  <si>
    <t>ВЛ 0,4 кВ, Ф-4, ПС Октябрьская, МТП 4-23, Ф-2, от опоры №20 до границ земельного участка заявителя, п. Элиханова, с ориентировочной протяженностью 0,29 км. (договор №27090/2023/ЧЭ/ГРОГЭС от 04.07.2023г.)</t>
  </si>
  <si>
    <t>ВЛ 0,4 кВ, Ф-2, ПС Надтеречная, ТП 2-27, Ф-1, от опоры №1 до границ земельного участка заявителя, с. Надтеречное, с ориентировочной протяженностью 0,4 км. (договор № 27916/2023/ЧЭ/НАДРЭС от 17.08.2023г.)</t>
  </si>
  <si>
    <t>ВЛ 0,4 кВ, Ф-2, ПС Братская, ТП 2-8/63, Ф-1 от опоры №1 до границ земельного участка заявителя, с. Братское, с ориентировочной протяженностью 0,25 км. (договор № 26495/2023/ЧЭ/НАДРЭС от 05.06.2023г.)</t>
  </si>
  <si>
    <t>ВЛ 0,4 кВ, Ф-4, ПС Шали, ТП 4-48, Ф-1, от опоры №1-1 до границ земельного участка заявителя, г. Шали, с ориентировочной протяженностью 0,25 км. (договор № 28182/2023/ЧЭ/ШАЛРЭС от 05.09.2023г.)</t>
  </si>
  <si>
    <t>ВЛ 0,4 кВ, Ф-1, ПС Урус-Мартан, ТП 1-37, Ф-1, от опоры №19 до границ земельного участка заявителя, с. Гехи, с ориентировочной протяженностью 0,25 км. (договор № 28449/2023/ЧЭ/УМРЭС от 20.09.2023г.)</t>
  </si>
  <si>
    <t>ВЛ 0,4 кВ, Ф-1, ПС Урус-Мартан, ТП 1-5, Ф-1, от опоры №1-3 до границ земельного участка заявителя, с. Гехи, с ориентировочной протяженностью 0,2 км. (договор № 28795/2023/ЧЭ/УМРЭС от 16.10.2023г.)</t>
  </si>
  <si>
    <t>ВЛ 0,4 кВ, Ф-8, ПС Горец, ТП 8-41, Ф-1, от опоры №8 до границ земельного участка заявителя, г. Урус-Мартан, с ориентировочной протяженностью 0,2 км. (договор № 28279/2023/ЧЭ/УМРЭС от 26.09.2023г.)</t>
  </si>
  <si>
    <t>ВЛ 0,4 кВ, Ф-6, ПС Алхазурово, ТП 6-4, Ф-1, от опоры №6-4 до границ земельного участка заявителя, с. Гойское, с ориентировочной протяженностью 0,35 км. (договор № 27910/2023/ЧЭ/УМРЭС от 11.08.2023г.)</t>
  </si>
  <si>
    <t>ВЛ 0,4 кВ, Ф-1, ПС Петропавловская, ТП 1-84, Ф-1, от опоры №17 до границ земельного участка заявителя, с. Беркат-Юрт, с ориентировочной протяженностью 0,14 км. (договор № 27506/2023/ЧЭ/ГРОРЭС от 25.07.2023г.)</t>
  </si>
  <si>
    <t>ВЛ 0,4 кВ, Ф-1, ПС Петропавловская, ТП 1-80, Ф-1, от опоры №6 до границ земельного участка заявителя, с. Беркат-Юрт, с ориентировочной протяженностью 0,3 км. (договор № 26752/2023/ЧЭ/ГРОРЭС от 13.06.2023г.)</t>
  </si>
  <si>
    <t>ВЛ 0,4 кВ, Ф-5, ПС ГРП, ТП 5-40, Ф-1, от опоры №1, отп. №1 до границ земельного участка заявителя, с. Алхан-Кала, с ориентировочной протяженностью 0,152 км. (договор № 27966/2023/ЧЭ/ГРОРЭС от 24.08.2023г.)</t>
  </si>
  <si>
    <t>ВЛ 0,4 кВ, Ф-16, ПС Холодильник, КТП 12-47, Ф-2, от опоры №12/4 до границ земельного участка заявителя, г. Грозный, с ориентировочной протяженностью 0,28 км. (договор №29123/2023/ЧЭ/ГРОГЭС от 02.11.2023г.)</t>
  </si>
  <si>
    <t>ВЛ 0,4 кВ, Ф-7, ПС Тепличная, ТП 218, Ф-1, от опоры №3 до границ земельного участка заявителя, г. Грозный, с ориентировочной протяженностью 0,18 км. (договор 28686/2023/ЧЭ/ГРОГЭС)</t>
  </si>
  <si>
    <t>ВЛ 0,4 кВ, Ф-6, ПС Черноречье, МТП 10-18, Ф-5, от опоры №2/3 до границ земельного участка заявителя, г. Грозный, с ориентировочной протяженностью 0,03 км. (договор 29392/2023/ЧЭ/ГРОГЭС)</t>
  </si>
  <si>
    <t>2.3.2.</t>
  </si>
  <si>
    <t>Тип провода - Неизолированный</t>
  </si>
  <si>
    <t>2.3.2.3.</t>
  </si>
  <si>
    <t>Материал провода - Сталеалюминиевый</t>
  </si>
  <si>
    <t>2.3.2.3.2.</t>
  </si>
  <si>
    <t>Сечение провода от 50 мм2 до 100 мм2 включительно</t>
  </si>
  <si>
    <t>2.3.2.3.2.1.</t>
  </si>
  <si>
    <t>Строительство ВЛ 10 кВ от резервной ячейки Ф-1 на I СШ КРУН-10 кВ ПС 110 кВ и от от резервной ячейки Ф-6 на II СШ КРУН-10 кВ ПС 110 кВ Самашки до границы земельного участка Заявителя ориентировочной протяженностью по 12 км</t>
  </si>
  <si>
    <t>Строительство ВЛ 10кВ присоединяемой отпайки от опоры №101 ВЛ Ф-2 ПС 35 кВ Итум-Кали до границы земельного участка Заявителя, ориентировочной протяженностью 3 км, АС-50, с присоединением с помощью реклоузера.</t>
  </si>
  <si>
    <t>Строительство ВЛ 10кВ присоединяемой отпайки от опоры №130 ВЛ Ф-1 ПС 35 кВ Шатой до границы земельного участка Заявителя, ориентировочной протяженностью 0,6 км, АС-50, с присоединением с помощью реклоузера.</t>
  </si>
  <si>
    <t>Строительство ВЛ-10кВ от опоры №3 Ф-4 ПС 110 кВ Цемзавод до проектируемой ТП 10-0,4 кВ, н.п. Дачу-Борзой, ориентировочной протяженностью 1,045 км. для технологического присоединения к электрическим сетям АО «Чеченэнерго» (договор от 08.07.2022г. № 22024/2022/ЧЭ/ШАТРЭС)</t>
  </si>
  <si>
    <t>Строительство ВЛ 6 кВ, Ф-5, ПС Знаменская, от опоры №20 отп. №4 до проектируемого ТП 6/0,4 кВ, с. Знаменское с ориентировочной протяженностью 0,25 км. (договор № 22925/2022/ЧЭ/НАДРЭС от 25.08.2022г.)</t>
  </si>
  <si>
    <t>ВЛ 6 кВ, Ф-13, ПС Знаменская, от опоры №11 до проектируемого ТП 6/0,4 кВ, с. Бено-Юрт, с ориентировочной протяженностью 0,65 км. (договор № 28098/2023/ЧЭ/НАДРЭС от 13.09.2023г.)</t>
  </si>
  <si>
    <t>ВЛ 10 кВ, Ф-9, ПС Курчалой, от опоры №76-42 до проектируемого ТП 10/0,4, с. Цоци-Юрт, с ориентировочной протяженностью 0,295 км. для технологического присоединения к электрическим сетям АО «Чеченэнерго» (договор № 26979/2023/ЧЭ/КУРРЭС от 26.06.2023г.)</t>
  </si>
  <si>
    <t>3.</t>
  </si>
  <si>
    <t>Строительство кабельных линий</t>
  </si>
  <si>
    <t>3.1.</t>
  </si>
  <si>
    <t>Способ прокладки кабельных линий - в траншеях</t>
  </si>
  <si>
    <t>3.1.2.</t>
  </si>
  <si>
    <t>Многожильные</t>
  </si>
  <si>
    <t>3.1.2.1.</t>
  </si>
  <si>
    <t>Кабели с резиновой и пластмассовой изоляцией</t>
  </si>
  <si>
    <t>3.1.2.1.3.</t>
  </si>
  <si>
    <t>Сечение провода от 100 до 200 квадратных мм включительно (m = 3)</t>
  </si>
  <si>
    <t>3.1.2.1.3.1.</t>
  </si>
  <si>
    <t>с 1-им кабелем в траншее</t>
  </si>
  <si>
    <t>Строительство двух КЛ 10кВ от проектируемых линейных ячеек на I СШ РУ-10кВ ПС 110 кВ Самашки до проектируемого РУ-10 кВ Ачхой-Мартановской СЭС кабелем 3х150 мм2, ориентировочной протяженностью 2,17 км</t>
  </si>
  <si>
    <t>Строительство двух КЛ 10кВ от проектируемых линейных ячеек на II СШ РУ-10кВ ПС 110 кВ Самашки до проектируемого РУ-10 кВ Ачхой-Мартановской СЭС кабелем 3х150 мм2, ориентировочной протяженностью 2,17 км</t>
  </si>
  <si>
    <t>Строительство КЛ 35 кВ от ПС 35/10 кВ Аэропорт до проектируемой ПС 35/10 кВ Аэровокзал с подвеской ВОЛС ориентировочной протяженностью 0,46 км.</t>
  </si>
  <si>
    <t>Строительство 2-х КЛ 10 кВ от реконструируемой ПС 35 кВ Аэропорт кабелем с сечением 95 мм2 ориентировочной протяженностью 2 км каждая с присоединением к проектируемому ЦРП-1</t>
  </si>
  <si>
    <t>Строительство 4-х КЛ 10 кВ от проектируемой ПС 35/10 кВ Аэровокзал кабелем с сечением 95 мм2 ориентировочной протяженностью 1,435 км каждая с присоединением к проектируемому ЦРП-1</t>
  </si>
  <si>
    <t>5.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</si>
  <si>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</si>
  <si>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5.1.</t>
  </si>
  <si>
    <t>Однотрансформаторные</t>
  </si>
  <si>
    <t>5.1.1.</t>
  </si>
  <si>
    <t>Трансформаторная мощность до 25 кВА включительно</t>
  </si>
  <si>
    <t>5.1.1.2.</t>
  </si>
  <si>
    <t>шкафного или киоскового типа</t>
  </si>
  <si>
    <t>Строительство ТП 10/0,4 25кВА, Ф-4 ПС 110кВ Цемзавод, н.п. Дачу-Борзой, для технологического присоединения к электрическим сетям АО «Чеченэнерго» (договор от 08.07.2022г № 22024/2022/ЧЭ/ШАТРЭС)</t>
  </si>
  <si>
    <t>Строительство КТП с ТМ 25 кВА, Ф5, ПС Знаменская, с. Знаменское для тех. присоединения ГУП «Винхоз «Знаменский» (договор № 22925/2022/ЧЭ/НАДРЭС от 25.08.2022г.)</t>
  </si>
  <si>
    <t>ТП 10/0,4 25кВА, Ф-9, ПС Курчалой, с. Цоци-Юрт, для технологического присоединения к электрическим сетям АО «Чеченэнерго» (договор № 26979/2023/ЧЭ/КУРРЭС от 26.06.2023г.)</t>
  </si>
  <si>
    <t>5.1.3.</t>
  </si>
  <si>
    <t>Трансформаторная мощность от 100 кВА до 250 кВА вкл.</t>
  </si>
  <si>
    <t>5.1.3.2.</t>
  </si>
  <si>
    <t>ТП 6/0,4 кВ, Ф-13, ПС Знаменская, с. Бено-Юрт, для технологического присоединения к электрическим сетям АО «Чеченэнерго» (договор № 28098/2023/ЧЭ/НАДРЭС от 13.09.2023г.)</t>
  </si>
  <si>
    <t>7.</t>
  </si>
  <si>
    <t>Строительство центров питания, подстанций уровнем напряжения 35 кВ и выше (ПС) 35/6 (10),  35/0,4, 110/35, 110/6 (10), 110/35/6 (10)</t>
  </si>
  <si>
    <t xml:space="preserve"> 35/6 (10)</t>
  </si>
  <si>
    <t>7.2.</t>
  </si>
  <si>
    <t>Двухтрансформаторные и более</t>
  </si>
  <si>
    <t>7.2.1.</t>
  </si>
  <si>
    <t>до 6,3 МВА включительно</t>
  </si>
  <si>
    <t>7.2.1.1.</t>
  </si>
  <si>
    <t>открытого типа</t>
  </si>
  <si>
    <t>Строительство ПС 35 кВ Аэровокзал (установка трансформаторов мощностью 2х6,3 мВА)</t>
  </si>
  <si>
    <t>8.</t>
  </si>
  <si>
    <t>Обеспечение средствами коммерческого учета электрической энергии (мощности)</t>
  </si>
  <si>
    <t>8.1</t>
  </si>
  <si>
    <t>Однофазные</t>
  </si>
  <si>
    <t>8.1.1.</t>
  </si>
  <si>
    <t>однофазные прямого включения</t>
  </si>
  <si>
    <t>Технологическое присоединение потребителя (договор №25724/2023/ЧЭ/УМРЭС от 12.03.2023 г.) с установкой ПУCE208 C4.846.2.OGR1.QYUDVFZ GB01 SPDS</t>
  </si>
  <si>
    <t>Технологическое присоединение потребителя (договор №25820/2023/ЧЭ/УМРЭС от 19.03.2023 г.) с установкой ПУCE208 C4.846.2.OGR1.QYUDVFZ GB01 SPDS</t>
  </si>
  <si>
    <t>Технологическое присоединение потребителя (договор №25926/2023/ЧЭ/УМРЭС от25.03.2023 г.) с установкой ПУCE208 C4.846.2.OGR1.QYUDVFZ GB01 SPDS</t>
  </si>
  <si>
    <t>Технологическое присоединение потребителя (договор №25445/2023/ЧЭ/УМРЭС от 17.02.2023 г.) с установкой ПУCE208 C4.846.2.OGR1.QYUDVFZ GB01 SPDS</t>
  </si>
  <si>
    <t>Технологическое присоединение потребителя (договор №25569/2023/ЧЭ/УМРЭС от 28.02.2023 г.) с установкой ПУCE208 C4.846.2.OGR1.QYUDVFZ GB01 SPDS</t>
  </si>
  <si>
    <t>Технологическое присоединение потребителя (договор №25636/2023/ЧЭ/УМРЭС от 03.03.2023 г.) с установкой ПУCE208 C4.846.2.OGR1.QYUDVFZ GB01 SPDS</t>
  </si>
  <si>
    <t>8.2</t>
  </si>
  <si>
    <t>Трехфазные</t>
  </si>
  <si>
    <t>8.2.1.</t>
  </si>
  <si>
    <t>трёхфазные прямого включения</t>
  </si>
  <si>
    <t>Технологическое присоединение потребителя (договор №24652/2022/ЧЭ/ГРОРЭС от 16.12.2022 г.) с установкой ПУCE308 C36.746.OGR1.QYDUVFZ GB01 SPDS</t>
  </si>
  <si>
    <t>Технологическое присоединение потребителя (договор №24458/2022/ЧЭ/ГРОРЭС от 19.02.2022 г.) с установкой ПУCE308 C36.746.OGR1.QYDUVFZ GB01 SPDS</t>
  </si>
  <si>
    <t>Технологическое присоединение потребителя (договор №25822/2023/ЧЭ/ГРОРЭС от 20.03.2023 г.) с установкой ПУCE308 C36.746.OGR1.QYDUVFZ GB01 SPDS</t>
  </si>
  <si>
    <t>Технологическое присоединение потребителя (договор №23747/2022/ЧЭ/ГРОРЭС от 14.10.2022 г.) с установкой ПУCE308 C36.746.OGR1.QYDUVFZ GB01 SPDS</t>
  </si>
  <si>
    <t>Технологическое присоединение потребителя (договор №….. От.....) с установкой ПУCE308 C36.746.OGR1.QYDUVFZ GB01 SPDS</t>
  </si>
  <si>
    <t>Технологическое присоединение потребителя (договор №22809/2022/ЧЭ/ГРОРЭС от 27.07.2022 г.) с установкой ПУCE308 C36.746.OGR1.QYDUVFZ GB01 SPDS</t>
  </si>
  <si>
    <t>Технологическое присоединение потребителя (договор №26726/2023/ЧЭ/ГРОРЭС от 24.05.2023 г.) с установкой ПУCE308 C34.746.OРR1.QYDUVFZ RP05 SPDS</t>
  </si>
  <si>
    <t>Технологическое присоединение потребителя (договор №27517/2023/ЧЭ/ГРОРЭС от 07.07.2023 г.) с установкой ПУCE308 C34.746.OРR1.QYDUVFZ RP05 SPDS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</si>
  <si>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</si>
  <si>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</si>
  <si>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</si>
  <si>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</si>
  <si>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</si>
  <si>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</si>
  <si>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</si>
  <si>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</si>
  <si>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</si>
  <si>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</si>
  <si>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</si>
  <si>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</si>
  <si>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</si>
  <si>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Приложение N 2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</si>
  <si>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</si>
  <si>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</si>
  <si>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</si>
  <si>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</si>
  <si>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 на выполнение мероприятий по технологическому присоединению, 
предусмотренных подпунктами "а" и "в" пункта 16 Методических указаний, за 2024 год</t>
  </si>
  <si>
    <t>N п/п</t>
  </si>
  <si>
    <t>Наименование мероприятий</t>
  </si>
  <si>
    <t>Информация для расчета стандартизированной 
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</si>
  <si>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</si>
  <si>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</si>
  <si>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</si>
  <si>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</si>
  <si>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</si>
  <si>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Подготовка и выдача сетевой организацией технических условий Заявителю</t>
  </si>
  <si>
    <t>Проверка сетевой организацией выполнения технических условий Заявителем</t>
  </si>
  <si>
    <t>2.1.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</si>
  <si>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</si>
  <si>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2.2.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</si>
  <si>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</si>
  <si>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Расходы на выполнение мероприятий по технологическому присоединению, 
предусмотренных подпунктами "а" и "в" пункта 16 Методических указаний, за 2023 год</t>
  </si>
  <si>
    <t>Информация для расчета стандартизированной
 тарифной ставки С1</t>
  </si>
  <si>
    <t>Расходы на выполнение мероприятий по технологическому присоединению, 
предусмотренных подпунктами "а" и "в" пункта 16 Методических указаний, за 2022 год</t>
  </si>
  <si>
    <t>Приложение 2
к стандартам раскрытия информации субъектами оптового и розничных рынков электрической энергии</t>
  </si>
  <si>
    <t>ИНФОРМАЦИЯ</t>
  </si>
  <si>
    <t>о фактических средних данных о присоединенных объемах</t>
  </si>
  <si>
    <t>максимальной мощности за 3 предыдущих года</t>
  </si>
  <si>
    <t>по каждому мероприятию</t>
  </si>
  <si>
    <t>Информация о решении органа исполнительной власти субъекта Российской Федерации в области
 государственного регулирования тарифов об установлении единых для всех территориальных сетевых
 организаций на территории субъекта Российской Федерации стандартизированных 
тарифных ставок, определяющих величину платы за технологическое присоединение 
к электрическим сетям территориальных сетевых организаций</t>
  </si>
  <si>
    <t>Вид документа</t>
  </si>
  <si>
    <t>Наименование документа</t>
  </si>
  <si>
    <t>Реквизиты решения</t>
  </si>
  <si>
    <t>Решение Правления Государственного комитета цен и тарифов Чеченской Республики</t>
  </si>
  <si>
    <t>Об установлении стандартизированных тарифных ставок платы за технологическое присоединение заявителей к электрическим сетям территориальных сетевых организаций Чеченской Республики на 2025 год</t>
  </si>
  <si>
    <t>26.11.2024 № 52-Э</t>
  </si>
  <si>
    <t>Об установлении стоимости льготной ставки за технологическое присоединение заявителей к электрическим сетям территориальных сетевых организаций Чеченской Республики на 2024 год</t>
  </si>
  <si>
    <t>26.11.2024 № 51-Э</t>
  </si>
  <si>
    <t>О внесение изменений в решение Правления ГКЦиТ ЧР от 26 ноября 2024г № 52-Э "Об установлении стандартизированных тарифных ставок платы за технологическое присоединение заявителей к электрическим сетям территориальных сетевых организаций Чеченской Республики на 2025 год".</t>
  </si>
  <si>
    <t>25.03.2025 № 19-Э</t>
  </si>
  <si>
    <t>30.04.2025 № 26-Э</t>
  </si>
  <si>
    <t>29.05.2025 № 36-Э</t>
  </si>
  <si>
    <t>07.08.2025 № 41-Э</t>
  </si>
  <si>
    <t>Приложение 3
к стандартам раскрытия информации субъектами оптового и розничных рынков электрической энергии</t>
  </si>
  <si>
    <t>о фактических средних данных о длине линий электропередачи</t>
  </si>
  <si>
    <t>и об объемах максимальной мощности построенных объектов</t>
  </si>
  <si>
    <t>за 3 предыдущих года по каждому мероприятию</t>
  </si>
  <si>
    <t>расходы</t>
  </si>
  <si>
    <t>длина</t>
  </si>
  <si>
    <t>мощность</t>
  </si>
  <si>
    <t>Приложение 4
к стандартам раскрытия информации субъектами оптового и розничных рынков электрической энергии</t>
  </si>
  <si>
    <t>об осуществлении технологического присоединения</t>
  </si>
  <si>
    <t>по договорам, заключенным за 6 месяцев 2025 года.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</si>
  <si>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</si>
  <si>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</si>
  <si>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</si>
  <si>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</si>
  <si>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</si>
  <si>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</si>
  <si>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 льготная категория &lt;*&gt;</t>
  </si>
  <si>
    <t>От 15 до 150 кВт - всего</t>
  </si>
  <si>
    <t>в том числе льготная категория &lt;**&gt;</t>
  </si>
  <si>
    <t>От 150 кВт до 670 кВт - всего</t>
  </si>
  <si>
    <t>в том числе по индивидуальному проекту</t>
  </si>
  <si>
    <t>4.</t>
  </si>
  <si>
    <t>От 670 кВт - всего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</si>
  <si>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</si>
  <si>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</si>
  <si>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5</t>
  </si>
  <si>
    <t>к стандартам раскрытия информации субъектами оптового и розничных рынков электрической энергии</t>
  </si>
  <si>
    <t>о поданных заявках на технологическое присоединение</t>
  </si>
  <si>
    <t>за 6 месяцев 2025 года.</t>
  </si>
  <si>
    <t>Количество заявок (штук)</t>
  </si>
  <si>
    <t>Технологическое присоединение потребителя Шахтиев Имран Исаевич,32538/2024/ЧЭ/ГРОРЭС Беркат-Юрт, ул.Дидиева,10. с установкой ПУ СЕ208 С4.846.2.ОGR1.QYUDVFZ GB04 SPds</t>
  </si>
  <si>
    <t>Технологическое присоединение потребителя ЯНДАЕВА ЛУИЗА ГЕРГИЕВНА,25871/2023/ЧЭ/АРГГЭС г Аргун, ул А.Абубакарова, д.16 с установкой ПУ CE208 C4.846.2.OPR1.QYUDVFZ BRP05 SPDS</t>
  </si>
  <si>
    <t>Технологическое присоединение потребителя Мамсуров Адам Лечаевич,29412/2023/ЧЭ/АМРЭС Ачхой-Мартан ул. Ново-Набережная, 35 с установкой ПУ CE208 C4.846.2.OGR1.QYUDVFZ GB01 SPDS</t>
  </si>
  <si>
    <t>Технологическое присоединение потребителя Ахмадов Сайд-Алви Магомед-Мустафаевич 28166/2023/ЧЭ/УМРЭС с. Алхазурова ул. А. Бибултаова,10 с установкой ПУ СЕ-208 С.4.846.2.ОРR1 QYUDVFZ BRP 05 SPDS</t>
  </si>
  <si>
    <t>Технологическое присоединение потребителя Хацаев Шамсуди Жамнут, 28924/2023/ЧЭ/УМРЭС Гехи, ул. Р.У.Гатаева, 29 с установкой ПУ СЕ208 С4.846.2.ОQR1.QYUDVFZ GB01 SPDS</t>
  </si>
  <si>
    <t>Технологическое присоединение потребителя ЧАКАЕВ РАМАН ЛОМАЛИЕВИЧ, 21066/2022/ЧЭ/КУРРЭС АЛЛЕРОЙ, ул М.ХАЛАДОВА, 30 с установкой ПУ СЕ208 С4.846.2 ОРRI.QYUDVFZ BPL 03 SPDS</t>
  </si>
  <si>
    <t>Технологическое присоединение потребителя Зоев Увайс Абдулхамидович, 34185/2024/ЧЭ/УМРЭС с.Гой-чу ул. им. Ю.С. Алаудинова, 29 с установкой ПУ СЕ208 С4.846.2 ОРRI.QYUDVFZ BPL 03 SPDS</t>
  </si>
  <si>
    <t>Технологическое присоединение потребителя ЯНДАЕВА ЛУИЗА ГЕРГИЕВНА, 25871/2023/ЧЭ/АРГГЭС  г Аргун, ул А.Абубакарова, д.16 с установкой ПУ CE208 C4.846.2.OPR1.QYUDVFZ BRP05 SPDS</t>
  </si>
  <si>
    <t>Технологическое присоединение потребителя Мамсуров Адам Лечаевич, 29412/2023/ЧЭ/АМРЭС Ачхой-Мартан ул.Ново-Набережная, 35 с установкой ПУ CE208 C4.846.2.OGR1.QYUDVFZ GB01 SPDS</t>
  </si>
  <si>
    <t>Технологическое присоединение потребителя Ахмадов Сайд-Алви Магомед-Мустафаевич, 28166/2023/ЧЭ/УМРЭС с. Алхазурова ул. А. Бибултаова, 10 с установкой ПУ СЕ-208 С.4.846.2.ОРR1 QYUDVFZ BRP 05 SPDS</t>
  </si>
  <si>
    <t>Технологическое присоединение потребителя  Магомедов Ахьид Ганиевич, 34830/2024/ЧЭ/ИКРЭС с. Хелди, ул. Зиявди Ахматханова, д.24с установкой ПУ СЕ308 С36.746.ОGR1.QYUDVFZ GB04 SPds</t>
  </si>
  <si>
    <t>Технологическое присоединение потребителя  АО "НАЦИОНАЛЬНАЯ БАШЕННАЯ КОМПАНИЯ", 22425/2022/ЧЭ/АРГГЭС  г Аргун, ВАХАХАЖИЕВА, Б/Н с установкой ПУ CE308 C36.746.OPR1.QYDUVFZ BPL03 SPDS</t>
  </si>
  <si>
    <t>Технологическое присоединение потребителя Сулейманова Альбина Магомед-Арабовна, 27993/2023/ЧЭ/АРГГЭС  60173000642 г. Аргун, ул Г.Титова, д.12, корп.б с установкой ПУCE308 C36.746.OGR1.QYDUVFZ GB01 SPDS</t>
  </si>
  <si>
    <t>Технологическое присоединение потребителя Байсаров Ахъяд Салманович, 16986/2021/ЧЭ/ГРОГЭС,  г. Грозный, 
ул. Шефская, 99 с установкой ПУ СЕ-308 С.36.746.OQR1QYDUVFZ QB01 SPDS</t>
  </si>
  <si>
    <t>Технологическое присоединение потребителя  Рашидханов Магомед Ахмадович, 32855/2024/ЧЭ/ИКРЭС с.Кенхи, 
ул. Школьная, 16а с установкой ПУ СЕ-308 С.36.746.OQR1QYDUVFZ GB01 SPDS</t>
  </si>
  <si>
    <t>Технологическое присоединение потребителя ИП НОЖАЕВ МАГОМЕД СУЛТАНОВИЧ, 23836/2022/ЧЭ/АРГГЭС г. Аргун, ул. ДАЧНАЯ, Д.3б с установкой ПУ СЕ-308 S-34 746 OGQYUVLFZ GS01 SPDS</t>
  </si>
  <si>
    <t>24,0</t>
  </si>
  <si>
    <t>Технологическое присоединение потребителя ДИКИЕВ ХАСМАГОМЕД МАГОМЕДОВИЧ, 26835/2023/ЧЭ/АРГГЭС г. Аргун, ул. Речная, д.5/2 с установкой ПУCE308 S34.746.OAG.QYUVLFZ GS01 SPDS</t>
  </si>
  <si>
    <t>10,0</t>
  </si>
  <si>
    <t>Технологическое присоединение потребителя  АХМАДОВА АЙНА БУХАДИЕВА,26359/2023/ЧЭ/ГУДГЭС Гудермес, АЛЬБЕКОВА, 9 с установкой ПУ СE-308S34.746OP.QYUVLFZ PL03 SPDS</t>
  </si>
  <si>
    <t>15,0</t>
  </si>
  <si>
    <t>Технологическое присоединение потребителя ИП АБДУРЗАКОВ ИДРИС ТУТАЕВИЧ, 29346/2023/ЧЭ/АРГГЭС г. Аргун, пер 2-й Заводской, д.22 с установкой ПУ CE308 C36.746.OPR1.QYDUVFZ BRP05 SPDS</t>
  </si>
  <si>
    <t>Технологическое присоединение потребителя ДЖАНАРАЛИЕВ ХАЛИД ХАСАНБЕКОВИЧ, 30154/2023/ЧЭ/АРГГЭС г. Аргун, БЕЙБУЛАТОВА, 17 с установкой ПУ CE308 C36.746.OPR1.QYDUVFZ BRP05 SPDS</t>
  </si>
  <si>
    <t>Технологическое присоединение потребителя ЭМЗАЕВА МАРЬЯМ ТАХАЕВНА, 27005/2023/ЧЭ/ГУДГЭС 
г. Гудермес, ул. МЕРЗОЕВА М., 12 с установкой ПУ СЕ-308 S 34.746.ОPR1 QYUDVFZ RP 05 SPDS</t>
  </si>
  <si>
    <t>Технологическое присоединение потребителя ДАВЛЕТГЕРЕЕВ ХАМЗАТ ГИЛАНИЕВИЧ,  33316/2024/ЧЭ/ГУДГЭС г. Гудермес, ТЕРЕШКОВА ПР-КТ, 9 А с установкой ПУ СЕ-308 S 34.746.ОPR1 QYUDVFZ RP 05 SPDS</t>
  </si>
  <si>
    <t>8.2.2.</t>
  </si>
  <si>
    <t>трёхфазные полукосвенного включения</t>
  </si>
  <si>
    <t>Технологическое присоединение потребителя ДИКИЕВ НУР-МАГОМЕД МАГОМЕДОВИЧ,  г. Аргун ул. ОБЪЕЗДНАЯ Д.33 с установкой ПУ CE308 S31.543.OAG.SYUVJLFZ GS01 SPDS</t>
  </si>
  <si>
    <t xml:space="preserve">13,0                     </t>
  </si>
  <si>
    <t>Технологическое присоединение потребителя СУПАЕВ ЗАУР ЛЕЧАЕВИЧ, 25436/2023/ЧЭ/УМРЭС УРУС-МАРТАН ул. им. Х.Сагаева, 2 с установкой ПУ СЕ308 S31.543. ОAG.SYUVJLFZ GSOI SPDS</t>
  </si>
  <si>
    <t>7,0</t>
  </si>
  <si>
    <t>Технологическое присоединение потребителя МЖКХ Чеченской Республик, 23337/2022/ЧЭ/ВЕДРЭС Ведено  с установкой ПУ CE308 S31. 543 OАG.SYUVJLFZ GS01 SPDS</t>
  </si>
  <si>
    <t>149,0</t>
  </si>
  <si>
    <t>Технологическое присоединение потребителя ООО "ДОРМОСТ" АХМАТ-ЮРТ, ул. Школьная, 17 с установкой ПУCE308 C31.543.OAG.SYUVJLFZ GS01 SPDS</t>
  </si>
  <si>
    <t>Технологическое присоединение потребителя АСЛАХАНОВА ЛАЙЛА ИХВАНОВНА, 32005/2024/ЧЭ/НАДРЭС Надтеречное,
ул. Ленина б/н с установкой ПУ СЕ-308 S.31.543.OAG SYUVJLFZ GS01 SPDS</t>
  </si>
  <si>
    <t>145,0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</si>
</sst>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#,##0.0"/>
    <numFmt numFmtId="166" formatCode="_-* #,##0.0&quot; &quot;_₽_-;&quot;-&quot;* #,##0.0&quot; &quot;_₽_-;_-* &quot;-&quot;??\ _₽_-;_-@_-"/>
    <numFmt numFmtId="167" formatCode="_-* #,##0.0\ _₽_-;\-* #,##0.0\ _₽_-;_-* &quot;-&quot;??\ _₽_-;_-@_-"/>
    <numFmt numFmtId="168" formatCode="#,##0.000"/>
  </numFmts>
  <fonts count="27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2"/>
      <name val="Times New Roman"/>
    </font>
    <font>
      <sz val="11"/>
      <name val="Calibri"/>
    </font>
    <font>
      <sz val="10"/>
      <name val="Arial"/>
    </font>
    <font>
      <sz val="10"/>
      <name val="Arial Cyr"/>
    </font>
    <font>
      <sz val="11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u/>
      <sz val="14"/>
      <color theme="10"/>
      <name val="Times New Roman"/>
    </font>
    <font>
      <b/>
      <sz val="12"/>
      <name val="Times New Roman"/>
    </font>
    <font>
      <b/>
      <u/>
      <sz val="12"/>
      <name val="Times New Roman"/>
    </font>
    <font>
      <u/>
      <sz val="12"/>
      <name val="Times New Roman"/>
    </font>
    <font>
      <b/>
      <i/>
      <sz val="12"/>
      <name val="Times New Roman"/>
    </font>
    <font>
      <sz val="12"/>
      <color theme="1"/>
      <name val="Times New Roman"/>
    </font>
    <font>
      <u/>
      <sz val="12"/>
      <color indexed="2"/>
      <name val="Times New Roman"/>
    </font>
    <font>
      <i/>
      <sz val="12"/>
      <name val="Times New Roman"/>
    </font>
    <font>
      <b/>
      <i/>
      <sz val="12"/>
      <color theme="1"/>
      <name val="Times New Roman"/>
    </font>
    <font>
      <sz val="12"/>
      <color theme="0" tint="-0.249977111117893"/>
      <name val="Times New Roman"/>
    </font>
    <font>
      <b/>
      <sz val="12"/>
      <color theme="1"/>
      <name val="Times New Roman"/>
    </font>
    <font>
      <sz val="11"/>
      <name val="Times New Roman"/>
    </font>
    <font>
      <b/>
      <u/>
      <sz val="11"/>
      <color theme="1"/>
      <name val="Times New Roman"/>
    </font>
    <font>
      <sz val="11"/>
      <color theme="1"/>
      <name val="Calibri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Protection="0"/>
    <xf numFmtId="44" fontId="22" fillId="0" borderId="0" applyFont="0" applyFill="0" applyBorder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9" fontId="22" fillId="0" borderId="0" applyFont="0" applyFill="0" applyBorder="0" applyProtection="0"/>
    <xf numFmtId="9" fontId="22" fillId="0" borderId="0" applyFont="0" applyFill="0" applyBorder="0" applyProtection="0"/>
    <xf numFmtId="43" fontId="22" fillId="0" borderId="0" applyFont="0" applyFill="0" applyBorder="0" applyProtection="0"/>
    <xf numFmtId="43" fontId="22" fillId="0" borderId="0" applyFont="0" applyFill="0" applyBorder="0" applyProtection="0"/>
    <xf numFmtId="43" fontId="22" fillId="0" borderId="0" applyFont="0" applyFill="0" applyBorder="0" applyProtection="0"/>
  </cellStyleXfs>
  <cellXfs count="145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9" fillId="0" borderId="1" xfId="1" applyFont="1" applyBorder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/>
    </xf>
    <xf numFmtId="43" fontId="2" fillId="0" borderId="0" xfId="0" applyNumberFormat="1" applyFont="1"/>
    <xf numFmtId="1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2" fontId="14" fillId="0" borderId="2" xfId="19" applyNumberFormat="1" applyFont="1" applyBorder="1" applyAlignment="1">
      <alignment horizontal="center" vertical="center" wrapText="1"/>
    </xf>
    <xf numFmtId="2" fontId="2" fillId="0" borderId="2" xfId="19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4" fontId="2" fillId="0" borderId="2" xfId="2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2" xfId="0" applyFont="1" applyBorder="1" applyAlignment="1">
      <alignment horizontal="left" vertical="center" wrapText="1"/>
    </xf>
    <xf numFmtId="43" fontId="2" fillId="0" borderId="2" xfId="19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4" fontId="2" fillId="0" borderId="0" xfId="0" applyNumberFormat="1" applyFont="1" applyAlignment="1">
      <alignment horizontal="center" vertical="center" wrapText="1"/>
    </xf>
    <xf numFmtId="43" fontId="18" fillId="0" borderId="0" xfId="19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3" fontId="2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4" fontId="20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0" fontId="19" fillId="0" borderId="1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/>
    <xf numFmtId="165" fontId="6" fillId="0" borderId="0" xfId="0" applyNumberFormat="1" applyFont="1"/>
    <xf numFmtId="168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6" fontId="10" fillId="0" borderId="2" xfId="19" applyNumberFormat="1" applyFont="1" applyBorder="1" applyAlignment="1">
      <alignment horizontal="center" vertical="center"/>
    </xf>
    <xf numFmtId="43" fontId="10" fillId="0" borderId="2" xfId="19" applyNumberFormat="1" applyFont="1" applyBorder="1" applyAlignment="1">
      <alignment horizontal="center" vertical="center"/>
    </xf>
    <xf numFmtId="167" fontId="2" fillId="0" borderId="2" xfId="19" applyNumberFormat="1" applyFont="1" applyBorder="1" applyAlignment="1">
      <alignment horizontal="center" vertical="center"/>
    </xf>
    <xf numFmtId="167" fontId="2" fillId="0" borderId="0" xfId="19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center" vertical="top"/>
    </xf>
    <xf numFmtId="0" fontId="6" fillId="0" borderId="0" xfId="0" applyFont="1" applyAlignment="1">
      <alignment horizontal="center" wrapText="1"/>
    </xf>
    <xf numFmtId="3" fontId="23" fillId="0" borderId="2" xfId="0" applyNumberFormat="1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165" fontId="25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22">
    <cellStyle name="Гиперссылка" xfId="1" builtinId="8"/>
    <cellStyle name="Денежный" xfId="2" builtinId="4"/>
    <cellStyle name="Обычный" xfId="0" builtinId="0"/>
    <cellStyle name="Обычный 10 3" xfId="3" xr:uid="{00000000-0005-0000-0000-000003000000}"/>
    <cellStyle name="Обычный 12" xfId="4" xr:uid="{00000000-0005-0000-0000-000004000000}"/>
    <cellStyle name="Обычный 12 2" xfId="5" xr:uid="{00000000-0005-0000-0000-000005000000}"/>
    <cellStyle name="Обычный 12 3" xfId="6" xr:uid="{00000000-0005-0000-0000-000006000000}"/>
    <cellStyle name="Обычный 12 6" xfId="7" xr:uid="{00000000-0005-0000-0000-000007000000}"/>
    <cellStyle name="Обычный 18" xfId="8" xr:uid="{00000000-0005-0000-0000-000008000000}"/>
    <cellStyle name="Обычный 2" xfId="9" xr:uid="{00000000-0005-0000-0000-000009000000}"/>
    <cellStyle name="Обычный 2 2" xfId="10" xr:uid="{00000000-0005-0000-0000-00000A000000}"/>
    <cellStyle name="Обычный 2 3" xfId="11" xr:uid="{00000000-0005-0000-0000-00000B000000}"/>
    <cellStyle name="Обычный 2 4" xfId="12" xr:uid="{00000000-0005-0000-0000-00000C000000}"/>
    <cellStyle name="Обычный 2 5" xfId="13" xr:uid="{00000000-0005-0000-0000-00000D000000}"/>
    <cellStyle name="Обычный 3 5" xfId="14" xr:uid="{00000000-0005-0000-0000-00000E000000}"/>
    <cellStyle name="Обычный 4 7" xfId="15" xr:uid="{00000000-0005-0000-0000-00000F000000}"/>
    <cellStyle name="Обычный 5" xfId="16" xr:uid="{00000000-0005-0000-0000-000010000000}"/>
    <cellStyle name="Процентный 2" xfId="17" xr:uid="{00000000-0005-0000-0000-000011000000}"/>
    <cellStyle name="Процентный 2 2" xfId="18" xr:uid="{00000000-0005-0000-0000-000012000000}"/>
    <cellStyle name="Финансовый" xfId="19" builtinId="3"/>
    <cellStyle name="Финансовый 2" xfId="20" xr:uid="{00000000-0005-0000-0000-000014000000}"/>
    <cellStyle name="Финансовый 2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hechen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view="pageBreakPreview" workbookViewId="0">
      <selection activeCell="B8" sqref="B8"/>
    </sheetView>
  </sheetViews>
  <sheetFormatPr defaultColWidth="9.140625" defaultRowHeight="15" x14ac:dyDescent="0.25"/>
  <cols>
    <col min="1" max="1" width="42.28515625" style="1" customWidth="1"/>
    <col min="2" max="2" width="71" style="1" customWidth="1"/>
    <col min="3" max="16384" width="9.140625" style="1"/>
  </cols>
  <sheetData>
    <row r="1" spans="1:2" ht="18.75" x14ac:dyDescent="0.3">
      <c r="A1" s="2"/>
      <c r="B1" s="2"/>
    </row>
    <row r="2" spans="1:2" ht="18.75" x14ac:dyDescent="0.3">
      <c r="A2" s="93" t="s">
        <v>0</v>
      </c>
      <c r="B2" s="93"/>
    </row>
    <row r="3" spans="1:2" ht="18.75" x14ac:dyDescent="0.3">
      <c r="A3" s="2"/>
      <c r="B3" s="2"/>
    </row>
    <row r="4" spans="1:2" ht="18.75" x14ac:dyDescent="0.3">
      <c r="A4" s="3" t="s">
        <v>1</v>
      </c>
      <c r="B4" s="3" t="s">
        <v>2</v>
      </c>
    </row>
    <row r="5" spans="1:2" ht="18.75" x14ac:dyDescent="0.3">
      <c r="A5" s="3" t="s">
        <v>3</v>
      </c>
      <c r="B5" s="3" t="s">
        <v>4</v>
      </c>
    </row>
    <row r="6" spans="1:2" ht="18.75" x14ac:dyDescent="0.3">
      <c r="A6" s="3" t="s">
        <v>5</v>
      </c>
      <c r="B6" s="3" t="s">
        <v>6</v>
      </c>
    </row>
    <row r="7" spans="1:2" ht="18.75" x14ac:dyDescent="0.3">
      <c r="A7" s="3" t="s">
        <v>7</v>
      </c>
      <c r="B7" s="3" t="s">
        <v>8</v>
      </c>
    </row>
    <row r="8" spans="1:2" ht="18.75" x14ac:dyDescent="0.3">
      <c r="A8" s="3" t="s">
        <v>9</v>
      </c>
      <c r="B8" s="4">
        <v>2016081143</v>
      </c>
    </row>
    <row r="9" spans="1:2" ht="18.75" x14ac:dyDescent="0.3">
      <c r="A9" s="3" t="s">
        <v>10</v>
      </c>
      <c r="B9" s="4">
        <v>201401001</v>
      </c>
    </row>
    <row r="10" spans="1:2" ht="18.75" x14ac:dyDescent="0.3">
      <c r="A10" s="3" t="s">
        <v>11</v>
      </c>
      <c r="B10" s="3" t="s">
        <v>12</v>
      </c>
    </row>
    <row r="11" spans="1:2" ht="18.75" x14ac:dyDescent="0.3">
      <c r="A11" s="3" t="s">
        <v>13</v>
      </c>
      <c r="B11" s="5" t="s">
        <v>14</v>
      </c>
    </row>
    <row r="12" spans="1:2" ht="18.75" x14ac:dyDescent="0.3">
      <c r="A12" s="3" t="s">
        <v>15</v>
      </c>
      <c r="B12" s="3" t="s">
        <v>16</v>
      </c>
    </row>
    <row r="13" spans="1:2" ht="18.75" x14ac:dyDescent="0.3">
      <c r="A13" s="3" t="s">
        <v>17</v>
      </c>
      <c r="B13" s="3"/>
    </row>
  </sheetData>
  <mergeCells count="1">
    <mergeCell ref="A2:B2"/>
  </mergeCells>
  <hyperlinks>
    <hyperlink ref="B1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03"/>
  <sheetViews>
    <sheetView tabSelected="1" view="pageBreakPreview" topLeftCell="A146" zoomScale="80" workbookViewId="0">
      <pane xSplit="2" topLeftCell="C1" activePane="topRight" state="frozen"/>
      <selection activeCell="AB183" sqref="AB183"/>
      <selection pane="topRight" activeCell="AB180" sqref="AB180"/>
    </sheetView>
  </sheetViews>
  <sheetFormatPr defaultColWidth="9.140625" defaultRowHeight="15.75" x14ac:dyDescent="0.25"/>
  <cols>
    <col min="1" max="1" width="13.42578125" style="7" customWidth="1"/>
    <col min="2" max="2" width="88.7109375" style="8" customWidth="1"/>
    <col min="3" max="3" width="13.28515625" style="9" customWidth="1"/>
    <col min="4" max="4" width="13.85546875" style="9" customWidth="1"/>
    <col min="5" max="5" width="25.140625" style="53" customWidth="1"/>
    <col min="6" max="6" width="16.28515625" style="55" customWidth="1"/>
    <col min="7" max="7" width="22.140625" style="9" customWidth="1"/>
    <col min="8" max="8" width="16.140625" style="6" hidden="1" customWidth="1"/>
    <col min="9" max="9" width="0" style="6" hidden="1" customWidth="1"/>
    <col min="10" max="10" width="12" style="6" hidden="1" customWidth="1"/>
    <col min="11" max="11" width="0" style="6" hidden="1" customWidth="1"/>
    <col min="12" max="13" width="0" style="10" hidden="1" customWidth="1"/>
    <col min="14" max="14" width="12" style="10" hidden="1" customWidth="1"/>
    <col min="15" max="21" width="0" style="10" hidden="1" customWidth="1"/>
    <col min="22" max="25" width="0" style="6" hidden="1" customWidth="1"/>
    <col min="26" max="26" width="14.5703125" style="6" hidden="1" customWidth="1"/>
    <col min="27" max="28" width="18.42578125" style="6" customWidth="1"/>
    <col min="29" max="16384" width="9.140625" style="6"/>
  </cols>
  <sheetData>
    <row r="1" spans="1:26" ht="84" customHeight="1" x14ac:dyDescent="0.25">
      <c r="F1" s="94" t="s">
        <v>18</v>
      </c>
      <c r="G1" s="94"/>
    </row>
    <row r="2" spans="1:26" ht="64.5" customHeight="1" x14ac:dyDescent="0.25">
      <c r="A2" s="95" t="s">
        <v>19</v>
      </c>
      <c r="B2" s="95"/>
      <c r="C2" s="95"/>
      <c r="D2" s="95"/>
      <c r="E2" s="95"/>
      <c r="F2" s="95"/>
      <c r="G2" s="95"/>
    </row>
    <row r="3" spans="1:26" ht="138" customHeight="1" x14ac:dyDescent="0.25">
      <c r="A3" s="11" t="s">
        <v>20</v>
      </c>
      <c r="B3" s="11" t="s">
        <v>21</v>
      </c>
      <c r="C3" s="11" t="s">
        <v>22</v>
      </c>
      <c r="D3" s="11" t="s">
        <v>23</v>
      </c>
      <c r="E3" s="12" t="s">
        <v>24</v>
      </c>
      <c r="F3" s="13" t="s">
        <v>25</v>
      </c>
      <c r="G3" s="11" t="s">
        <v>26</v>
      </c>
    </row>
    <row r="4" spans="1:26" ht="15" customHeight="1" x14ac:dyDescent="0.25">
      <c r="A4" s="14" t="s">
        <v>27</v>
      </c>
      <c r="B4" s="96" t="s">
        <v>28</v>
      </c>
      <c r="C4" s="96"/>
      <c r="D4" s="96"/>
      <c r="E4" s="96"/>
      <c r="F4" s="96"/>
      <c r="G4" s="96"/>
    </row>
    <row r="5" spans="1:26" ht="15" customHeight="1" x14ac:dyDescent="0.25">
      <c r="A5" s="16" t="s">
        <v>29</v>
      </c>
      <c r="B5" s="17" t="s">
        <v>30</v>
      </c>
      <c r="C5" s="83"/>
      <c r="D5" s="83"/>
      <c r="E5" s="83"/>
      <c r="F5" s="83"/>
      <c r="G5" s="83"/>
    </row>
    <row r="6" spans="1:26" ht="15" customHeight="1" x14ac:dyDescent="0.25">
      <c r="A6" s="16" t="s">
        <v>31</v>
      </c>
      <c r="B6" s="17" t="s">
        <v>32</v>
      </c>
      <c r="C6" s="84"/>
      <c r="D6" s="84"/>
      <c r="E6" s="84"/>
      <c r="F6" s="84"/>
      <c r="G6" s="84"/>
    </row>
    <row r="7" spans="1:26" ht="15" customHeight="1" x14ac:dyDescent="0.25">
      <c r="A7" s="16" t="s">
        <v>33</v>
      </c>
      <c r="B7" s="17" t="s">
        <v>34</v>
      </c>
      <c r="C7" s="84"/>
      <c r="D7" s="84"/>
      <c r="E7" s="84"/>
      <c r="F7" s="84"/>
      <c r="G7" s="84"/>
    </row>
    <row r="8" spans="1:26" ht="15" customHeight="1" x14ac:dyDescent="0.25">
      <c r="A8" s="16" t="s">
        <v>35</v>
      </c>
      <c r="B8" s="17" t="s">
        <v>36</v>
      </c>
      <c r="C8" s="83"/>
      <c r="D8" s="83"/>
      <c r="E8" s="83"/>
      <c r="F8" s="83"/>
      <c r="G8" s="83"/>
    </row>
    <row r="9" spans="1:26" ht="15" customHeight="1" x14ac:dyDescent="0.25">
      <c r="A9" s="16" t="s">
        <v>37</v>
      </c>
      <c r="B9" s="18" t="s">
        <v>38</v>
      </c>
      <c r="C9" s="84"/>
      <c r="D9" s="84"/>
      <c r="E9" s="19">
        <f>SUM(E10:E116)</f>
        <v>26435</v>
      </c>
      <c r="F9" s="19">
        <f>SUM(F10:F116)</f>
        <v>928.5</v>
      </c>
      <c r="G9" s="19">
        <f>SUM(G10:G116)</f>
        <v>40498.841000000008</v>
      </c>
      <c r="Z9" s="20"/>
    </row>
    <row r="10" spans="1:26" ht="45.75" customHeight="1" x14ac:dyDescent="0.25">
      <c r="A10" s="16" t="s">
        <v>37</v>
      </c>
      <c r="B10" s="16" t="s">
        <v>39</v>
      </c>
      <c r="C10" s="21">
        <v>2022</v>
      </c>
      <c r="D10" s="22">
        <v>0.4</v>
      </c>
      <c r="E10" s="23">
        <v>210</v>
      </c>
      <c r="F10" s="22">
        <v>10</v>
      </c>
      <c r="G10" s="12">
        <v>240.66300000000001</v>
      </c>
    </row>
    <row r="11" spans="1:26" ht="45.75" customHeight="1" x14ac:dyDescent="0.25">
      <c r="A11" s="16" t="s">
        <v>37</v>
      </c>
      <c r="B11" s="16" t="s">
        <v>40</v>
      </c>
      <c r="C11" s="21">
        <v>2022</v>
      </c>
      <c r="D11" s="12">
        <v>0.22</v>
      </c>
      <c r="E11" s="23">
        <v>182</v>
      </c>
      <c r="F11" s="22">
        <v>7</v>
      </c>
      <c r="G11" s="12">
        <v>421.00200000000001</v>
      </c>
    </row>
    <row r="12" spans="1:26" ht="45.75" customHeight="1" x14ac:dyDescent="0.25">
      <c r="A12" s="16" t="s">
        <v>37</v>
      </c>
      <c r="B12" s="16" t="s">
        <v>41</v>
      </c>
      <c r="C12" s="21">
        <v>2022</v>
      </c>
      <c r="D12" s="12">
        <v>0.22</v>
      </c>
      <c r="E12" s="23">
        <v>314</v>
      </c>
      <c r="F12" s="22">
        <v>7</v>
      </c>
      <c r="G12" s="12">
        <v>333.58499999999998</v>
      </c>
    </row>
    <row r="13" spans="1:26" ht="45.75" customHeight="1" x14ac:dyDescent="0.25">
      <c r="A13" s="16" t="s">
        <v>37</v>
      </c>
      <c r="B13" s="16" t="s">
        <v>42</v>
      </c>
      <c r="C13" s="21">
        <v>2022</v>
      </c>
      <c r="D13" s="22">
        <v>0.4</v>
      </c>
      <c r="E13" s="23">
        <v>470</v>
      </c>
      <c r="F13" s="22">
        <v>15</v>
      </c>
      <c r="G13" s="12">
        <v>580.72900000000004</v>
      </c>
    </row>
    <row r="14" spans="1:26" ht="45.75" customHeight="1" x14ac:dyDescent="0.25">
      <c r="A14" s="16" t="s">
        <v>37</v>
      </c>
      <c r="B14" s="16" t="s">
        <v>43</v>
      </c>
      <c r="C14" s="21">
        <v>2022</v>
      </c>
      <c r="D14" s="12">
        <v>0.22</v>
      </c>
      <c r="E14" s="23">
        <v>586</v>
      </c>
      <c r="F14" s="22">
        <v>9</v>
      </c>
      <c r="G14" s="12">
        <v>650.15</v>
      </c>
    </row>
    <row r="15" spans="1:26" ht="45.75" customHeight="1" x14ac:dyDescent="0.25">
      <c r="A15" s="16" t="s">
        <v>37</v>
      </c>
      <c r="B15" s="16" t="s">
        <v>44</v>
      </c>
      <c r="C15" s="21">
        <v>2022</v>
      </c>
      <c r="D15" s="12">
        <v>0.22</v>
      </c>
      <c r="E15" s="23">
        <v>351</v>
      </c>
      <c r="F15" s="22">
        <v>8</v>
      </c>
      <c r="G15" s="12">
        <v>413.87200000000001</v>
      </c>
    </row>
    <row r="16" spans="1:26" ht="45.75" customHeight="1" x14ac:dyDescent="0.25">
      <c r="A16" s="16" t="s">
        <v>37</v>
      </c>
      <c r="B16" s="16" t="s">
        <v>45</v>
      </c>
      <c r="C16" s="21">
        <v>2022</v>
      </c>
      <c r="D16" s="12">
        <v>0.22</v>
      </c>
      <c r="E16" s="23">
        <v>243</v>
      </c>
      <c r="F16" s="22">
        <v>7</v>
      </c>
      <c r="G16" s="12">
        <v>270.48700000000002</v>
      </c>
    </row>
    <row r="17" spans="1:7" ht="45.75" customHeight="1" x14ac:dyDescent="0.25">
      <c r="A17" s="16" t="s">
        <v>37</v>
      </c>
      <c r="B17" s="16" t="s">
        <v>46</v>
      </c>
      <c r="C17" s="21">
        <v>2022</v>
      </c>
      <c r="D17" s="22">
        <v>0.4</v>
      </c>
      <c r="E17" s="23">
        <v>148</v>
      </c>
      <c r="F17" s="22">
        <v>15</v>
      </c>
      <c r="G17" s="12">
        <v>208.636</v>
      </c>
    </row>
    <row r="18" spans="1:7" ht="45.75" customHeight="1" x14ac:dyDescent="0.25">
      <c r="A18" s="16" t="s">
        <v>37</v>
      </c>
      <c r="B18" s="24" t="s">
        <v>47</v>
      </c>
      <c r="C18" s="11">
        <v>2023</v>
      </c>
      <c r="D18" s="13">
        <v>0.4</v>
      </c>
      <c r="E18" s="25">
        <v>490</v>
      </c>
      <c r="F18" s="26">
        <v>15</v>
      </c>
      <c r="G18" s="27">
        <v>580.72900000000004</v>
      </c>
    </row>
    <row r="19" spans="1:7" ht="45.75" customHeight="1" x14ac:dyDescent="0.25">
      <c r="A19" s="16" t="s">
        <v>37</v>
      </c>
      <c r="B19" s="24" t="s">
        <v>48</v>
      </c>
      <c r="C19" s="11">
        <v>2023</v>
      </c>
      <c r="D19" s="13">
        <v>0.4</v>
      </c>
      <c r="E19" s="25">
        <v>130</v>
      </c>
      <c r="F19" s="26">
        <v>7</v>
      </c>
      <c r="G19" s="27">
        <v>110.416</v>
      </c>
    </row>
    <row r="20" spans="1:7" ht="45.75" customHeight="1" x14ac:dyDescent="0.25">
      <c r="A20" s="16" t="s">
        <v>37</v>
      </c>
      <c r="B20" s="24" t="s">
        <v>49</v>
      </c>
      <c r="C20" s="11">
        <v>2023</v>
      </c>
      <c r="D20" s="13">
        <v>0.4</v>
      </c>
      <c r="E20" s="25">
        <v>370</v>
      </c>
      <c r="F20" s="26">
        <v>8</v>
      </c>
      <c r="G20" s="27">
        <v>413.87200000000001</v>
      </c>
    </row>
    <row r="21" spans="1:7" ht="45.75" customHeight="1" x14ac:dyDescent="0.25">
      <c r="A21" s="16" t="s">
        <v>37</v>
      </c>
      <c r="B21" s="24" t="s">
        <v>50</v>
      </c>
      <c r="C21" s="11">
        <v>2023</v>
      </c>
      <c r="D21" s="13">
        <v>0.4</v>
      </c>
      <c r="E21" s="25">
        <v>100</v>
      </c>
      <c r="F21" s="26">
        <v>7</v>
      </c>
      <c r="G21" s="27">
        <v>118.264</v>
      </c>
    </row>
    <row r="22" spans="1:7" ht="45.75" customHeight="1" x14ac:dyDescent="0.25">
      <c r="A22" s="16" t="s">
        <v>37</v>
      </c>
      <c r="B22" s="24" t="s">
        <v>51</v>
      </c>
      <c r="C22" s="11">
        <v>2023</v>
      </c>
      <c r="D22" s="13">
        <v>0.4</v>
      </c>
      <c r="E22" s="25">
        <v>260</v>
      </c>
      <c r="F22" s="26">
        <v>7</v>
      </c>
      <c r="G22" s="27">
        <v>270.48700000000002</v>
      </c>
    </row>
    <row r="23" spans="1:7" ht="45.75" customHeight="1" x14ac:dyDescent="0.25">
      <c r="A23" s="16" t="s">
        <v>37</v>
      </c>
      <c r="B23" s="24" t="s">
        <v>52</v>
      </c>
      <c r="C23" s="11">
        <v>2023</v>
      </c>
      <c r="D23" s="13">
        <v>0.4</v>
      </c>
      <c r="E23" s="25">
        <v>260</v>
      </c>
      <c r="F23" s="26">
        <v>7</v>
      </c>
      <c r="G23" s="27">
        <v>333.58499999999998</v>
      </c>
    </row>
    <row r="24" spans="1:7" ht="45.75" customHeight="1" x14ac:dyDescent="0.25">
      <c r="A24" s="16" t="s">
        <v>37</v>
      </c>
      <c r="B24" s="14" t="s">
        <v>53</v>
      </c>
      <c r="C24" s="11">
        <v>2023</v>
      </c>
      <c r="D24" s="13">
        <v>0.4</v>
      </c>
      <c r="E24" s="21">
        <v>200</v>
      </c>
      <c r="F24" s="13">
        <v>7</v>
      </c>
      <c r="G24" s="28">
        <v>253.23</v>
      </c>
    </row>
    <row r="25" spans="1:7" ht="45.75" customHeight="1" x14ac:dyDescent="0.25">
      <c r="A25" s="16" t="s">
        <v>37</v>
      </c>
      <c r="B25" s="24" t="s">
        <v>54</v>
      </c>
      <c r="C25" s="11">
        <v>2023</v>
      </c>
      <c r="D25" s="13">
        <v>0.4</v>
      </c>
      <c r="E25" s="25">
        <v>150</v>
      </c>
      <c r="F25" s="26">
        <v>9</v>
      </c>
      <c r="G25" s="27">
        <v>650.15</v>
      </c>
    </row>
    <row r="26" spans="1:7" ht="45.75" customHeight="1" x14ac:dyDescent="0.25">
      <c r="A26" s="16" t="s">
        <v>37</v>
      </c>
      <c r="B26" s="24" t="s">
        <v>55</v>
      </c>
      <c r="C26" s="11">
        <v>2023</v>
      </c>
      <c r="D26" s="13">
        <v>0.4</v>
      </c>
      <c r="E26" s="25">
        <v>93</v>
      </c>
      <c r="F26" s="26">
        <v>14</v>
      </c>
      <c r="G26" s="27">
        <v>817.57299999999998</v>
      </c>
    </row>
    <row r="27" spans="1:7" ht="45.75" customHeight="1" x14ac:dyDescent="0.25">
      <c r="A27" s="16" t="s">
        <v>37</v>
      </c>
      <c r="B27" s="24" t="s">
        <v>56</v>
      </c>
      <c r="C27" s="11">
        <v>2023</v>
      </c>
      <c r="D27" s="13">
        <v>0.4</v>
      </c>
      <c r="E27" s="21">
        <v>240</v>
      </c>
      <c r="F27" s="26">
        <v>10</v>
      </c>
      <c r="G27" s="28">
        <v>238.12899999999999</v>
      </c>
    </row>
    <row r="28" spans="1:7" ht="45.75" customHeight="1" x14ac:dyDescent="0.25">
      <c r="A28" s="16" t="s">
        <v>37</v>
      </c>
      <c r="B28" s="24" t="s">
        <v>57</v>
      </c>
      <c r="C28" s="11">
        <v>2023</v>
      </c>
      <c r="D28" s="13">
        <v>0.4</v>
      </c>
      <c r="E28" s="25">
        <v>250</v>
      </c>
      <c r="F28" s="26">
        <v>7</v>
      </c>
      <c r="G28" s="27">
        <v>520.29499999999996</v>
      </c>
    </row>
    <row r="29" spans="1:7" ht="45.75" customHeight="1" x14ac:dyDescent="0.25">
      <c r="A29" s="16" t="s">
        <v>37</v>
      </c>
      <c r="B29" s="14" t="s">
        <v>58</v>
      </c>
      <c r="C29" s="11">
        <v>2023</v>
      </c>
      <c r="D29" s="13">
        <v>0.4</v>
      </c>
      <c r="E29" s="21">
        <v>500</v>
      </c>
      <c r="F29" s="13">
        <v>7</v>
      </c>
      <c r="G29" s="28">
        <v>927.60500000000002</v>
      </c>
    </row>
    <row r="30" spans="1:7" ht="45.75" customHeight="1" x14ac:dyDescent="0.25">
      <c r="A30" s="16" t="s">
        <v>37</v>
      </c>
      <c r="B30" s="14" t="s">
        <v>59</v>
      </c>
      <c r="C30" s="11">
        <v>2023</v>
      </c>
      <c r="D30" s="13">
        <v>0.4</v>
      </c>
      <c r="E30" s="21">
        <v>180</v>
      </c>
      <c r="F30" s="13">
        <v>7</v>
      </c>
      <c r="G30" s="28">
        <v>330.70299999999997</v>
      </c>
    </row>
    <row r="31" spans="1:7" ht="45.75" customHeight="1" x14ac:dyDescent="0.25">
      <c r="A31" s="16" t="s">
        <v>37</v>
      </c>
      <c r="B31" s="24" t="s">
        <v>60</v>
      </c>
      <c r="C31" s="11">
        <v>2023</v>
      </c>
      <c r="D31" s="13">
        <v>0.4</v>
      </c>
      <c r="E31" s="25">
        <v>120</v>
      </c>
      <c r="F31" s="26">
        <v>7</v>
      </c>
      <c r="G31" s="27">
        <v>238.71199999999999</v>
      </c>
    </row>
    <row r="32" spans="1:7" ht="45.75" customHeight="1" x14ac:dyDescent="0.25">
      <c r="A32" s="16" t="s">
        <v>37</v>
      </c>
      <c r="B32" s="24" t="s">
        <v>61</v>
      </c>
      <c r="C32" s="11">
        <v>2023</v>
      </c>
      <c r="D32" s="13">
        <v>0.4</v>
      </c>
      <c r="E32" s="21">
        <v>250</v>
      </c>
      <c r="F32" s="26">
        <v>7</v>
      </c>
      <c r="G32" s="27">
        <v>458.64699999999999</v>
      </c>
    </row>
    <row r="33" spans="1:7" ht="45.75" customHeight="1" x14ac:dyDescent="0.25">
      <c r="A33" s="16" t="s">
        <v>37</v>
      </c>
      <c r="B33" s="24" t="s">
        <v>62</v>
      </c>
      <c r="C33" s="11">
        <v>2023</v>
      </c>
      <c r="D33" s="13">
        <v>0.4</v>
      </c>
      <c r="E33" s="21">
        <v>130</v>
      </c>
      <c r="F33" s="26">
        <v>7</v>
      </c>
      <c r="G33" s="27">
        <v>421.00200000000001</v>
      </c>
    </row>
    <row r="34" spans="1:7" ht="45.75" customHeight="1" x14ac:dyDescent="0.25">
      <c r="A34" s="16" t="s">
        <v>37</v>
      </c>
      <c r="B34" s="24" t="s">
        <v>63</v>
      </c>
      <c r="C34" s="11">
        <v>2023</v>
      </c>
      <c r="D34" s="13">
        <v>0.4</v>
      </c>
      <c r="E34" s="21">
        <v>160</v>
      </c>
      <c r="F34" s="26">
        <v>7</v>
      </c>
      <c r="G34" s="27">
        <v>511.87200000000001</v>
      </c>
    </row>
    <row r="35" spans="1:7" ht="45.75" customHeight="1" x14ac:dyDescent="0.25">
      <c r="A35" s="16" t="s">
        <v>37</v>
      </c>
      <c r="B35" s="24" t="s">
        <v>64</v>
      </c>
      <c r="C35" s="11">
        <v>2023</v>
      </c>
      <c r="D35" s="13">
        <v>0.4</v>
      </c>
      <c r="E35" s="21">
        <v>200</v>
      </c>
      <c r="F35" s="26">
        <v>7</v>
      </c>
      <c r="G35" s="27">
        <v>440.69600000000003</v>
      </c>
    </row>
    <row r="36" spans="1:7" ht="45.75" customHeight="1" x14ac:dyDescent="0.25">
      <c r="A36" s="16" t="s">
        <v>37</v>
      </c>
      <c r="B36" s="24" t="s">
        <v>65</v>
      </c>
      <c r="C36" s="11">
        <v>2023</v>
      </c>
      <c r="D36" s="13">
        <v>0.4</v>
      </c>
      <c r="E36" s="21">
        <v>100</v>
      </c>
      <c r="F36" s="26">
        <v>7</v>
      </c>
      <c r="G36" s="27">
        <v>265.738</v>
      </c>
    </row>
    <row r="37" spans="1:7" ht="45.75" customHeight="1" x14ac:dyDescent="0.25">
      <c r="A37" s="16" t="s">
        <v>37</v>
      </c>
      <c r="B37" s="24" t="s">
        <v>66</v>
      </c>
      <c r="C37" s="11">
        <v>2023</v>
      </c>
      <c r="D37" s="13">
        <v>0.4</v>
      </c>
      <c r="E37" s="21">
        <v>70</v>
      </c>
      <c r="F37" s="26">
        <v>7</v>
      </c>
      <c r="G37" s="27">
        <v>339.19400000000002</v>
      </c>
    </row>
    <row r="38" spans="1:7" ht="45.75" customHeight="1" x14ac:dyDescent="0.25">
      <c r="A38" s="16" t="s">
        <v>37</v>
      </c>
      <c r="B38" s="24" t="s">
        <v>67</v>
      </c>
      <c r="C38" s="11">
        <v>2023</v>
      </c>
      <c r="D38" s="13">
        <v>0.4</v>
      </c>
      <c r="E38" s="21">
        <v>80</v>
      </c>
      <c r="F38" s="26">
        <v>7</v>
      </c>
      <c r="G38" s="27">
        <v>237.48599999999999</v>
      </c>
    </row>
    <row r="39" spans="1:7" ht="45.75" customHeight="1" x14ac:dyDescent="0.25">
      <c r="A39" s="16" t="s">
        <v>37</v>
      </c>
      <c r="B39" s="14" t="s">
        <v>68</v>
      </c>
      <c r="C39" s="11">
        <v>2023</v>
      </c>
      <c r="D39" s="13">
        <v>0.4</v>
      </c>
      <c r="E39" s="21">
        <v>150</v>
      </c>
      <c r="F39" s="26">
        <v>7</v>
      </c>
      <c r="G39" s="27">
        <v>402.41699999999997</v>
      </c>
    </row>
    <row r="40" spans="1:7" ht="45.75" customHeight="1" x14ac:dyDescent="0.25">
      <c r="A40" s="16" t="s">
        <v>37</v>
      </c>
      <c r="B40" s="24" t="s">
        <v>69</v>
      </c>
      <c r="C40" s="11">
        <v>2023</v>
      </c>
      <c r="D40" s="13">
        <v>0.4</v>
      </c>
      <c r="E40" s="25">
        <v>505</v>
      </c>
      <c r="F40" s="26">
        <v>7</v>
      </c>
      <c r="G40" s="27">
        <v>930.92700000000002</v>
      </c>
    </row>
    <row r="41" spans="1:7" ht="45.75" customHeight="1" x14ac:dyDescent="0.25">
      <c r="A41" s="16" t="s">
        <v>37</v>
      </c>
      <c r="B41" s="24" t="s">
        <v>70</v>
      </c>
      <c r="C41" s="11">
        <v>2023</v>
      </c>
      <c r="D41" s="13">
        <v>0.4</v>
      </c>
      <c r="E41" s="25">
        <v>410</v>
      </c>
      <c r="F41" s="26">
        <v>7</v>
      </c>
      <c r="G41" s="27">
        <v>701.05700000000002</v>
      </c>
    </row>
    <row r="42" spans="1:7" ht="45.75" customHeight="1" x14ac:dyDescent="0.25">
      <c r="A42" s="16" t="s">
        <v>37</v>
      </c>
      <c r="B42" s="24" t="s">
        <v>71</v>
      </c>
      <c r="C42" s="11">
        <v>2023</v>
      </c>
      <c r="D42" s="13">
        <v>0.4</v>
      </c>
      <c r="E42" s="25">
        <v>208</v>
      </c>
      <c r="F42" s="26">
        <v>10</v>
      </c>
      <c r="G42" s="27">
        <v>468.22</v>
      </c>
    </row>
    <row r="43" spans="1:7" ht="45.75" customHeight="1" x14ac:dyDescent="0.25">
      <c r="A43" s="16" t="s">
        <v>37</v>
      </c>
      <c r="B43" s="24" t="s">
        <v>72</v>
      </c>
      <c r="C43" s="11">
        <v>2023</v>
      </c>
      <c r="D43" s="13">
        <v>0.4</v>
      </c>
      <c r="E43" s="25">
        <v>350</v>
      </c>
      <c r="F43" s="26">
        <v>15</v>
      </c>
      <c r="G43" s="27">
        <v>723.24900000000002</v>
      </c>
    </row>
    <row r="44" spans="1:7" ht="45.75" customHeight="1" x14ac:dyDescent="0.25">
      <c r="A44" s="16" t="s">
        <v>37</v>
      </c>
      <c r="B44" s="24" t="s">
        <v>73</v>
      </c>
      <c r="C44" s="11">
        <v>2023</v>
      </c>
      <c r="D44" s="13">
        <v>0.4</v>
      </c>
      <c r="E44" s="25">
        <v>500</v>
      </c>
      <c r="F44" s="26">
        <v>8</v>
      </c>
      <c r="G44" s="27">
        <v>1049.46</v>
      </c>
    </row>
    <row r="45" spans="1:7" ht="45.75" customHeight="1" x14ac:dyDescent="0.25">
      <c r="A45" s="16" t="s">
        <v>37</v>
      </c>
      <c r="B45" s="24" t="s">
        <v>74</v>
      </c>
      <c r="C45" s="11">
        <v>2023</v>
      </c>
      <c r="D45" s="13">
        <v>0.4</v>
      </c>
      <c r="E45" s="25">
        <v>450</v>
      </c>
      <c r="F45" s="26">
        <v>8</v>
      </c>
      <c r="G45" s="27">
        <v>887.755</v>
      </c>
    </row>
    <row r="46" spans="1:7" ht="45.75" customHeight="1" x14ac:dyDescent="0.25">
      <c r="A46" s="16" t="s">
        <v>37</v>
      </c>
      <c r="B46" s="24" t="s">
        <v>75</v>
      </c>
      <c r="C46" s="11">
        <v>2023</v>
      </c>
      <c r="D46" s="13">
        <v>0.4</v>
      </c>
      <c r="E46" s="25">
        <v>500</v>
      </c>
      <c r="F46" s="26">
        <v>7</v>
      </c>
      <c r="G46" s="27">
        <v>680.70699999999999</v>
      </c>
    </row>
    <row r="47" spans="1:7" ht="45.75" customHeight="1" x14ac:dyDescent="0.25">
      <c r="A47" s="16" t="s">
        <v>37</v>
      </c>
      <c r="B47" s="24" t="s">
        <v>76</v>
      </c>
      <c r="C47" s="11">
        <v>2023</v>
      </c>
      <c r="D47" s="13">
        <v>0.4</v>
      </c>
      <c r="E47" s="25">
        <v>380</v>
      </c>
      <c r="F47" s="26">
        <v>15</v>
      </c>
      <c r="G47" s="27">
        <v>386.24599999999998</v>
      </c>
    </row>
    <row r="48" spans="1:7" ht="45.75" customHeight="1" x14ac:dyDescent="0.25">
      <c r="A48" s="16" t="s">
        <v>37</v>
      </c>
      <c r="B48" s="24" t="s">
        <v>77</v>
      </c>
      <c r="C48" s="11">
        <v>2023</v>
      </c>
      <c r="D48" s="13">
        <v>0.4</v>
      </c>
      <c r="E48" s="25">
        <v>500</v>
      </c>
      <c r="F48" s="26">
        <v>15</v>
      </c>
      <c r="G48" s="27">
        <v>948.91399999999999</v>
      </c>
    </row>
    <row r="49" spans="1:7" ht="45.75" customHeight="1" x14ac:dyDescent="0.25">
      <c r="A49" s="16" t="s">
        <v>37</v>
      </c>
      <c r="B49" s="24" t="s">
        <v>78</v>
      </c>
      <c r="C49" s="11">
        <v>2023</v>
      </c>
      <c r="D49" s="13">
        <v>0.4</v>
      </c>
      <c r="E49" s="25">
        <v>500</v>
      </c>
      <c r="F49" s="26">
        <v>8</v>
      </c>
      <c r="G49" s="27">
        <v>367.58</v>
      </c>
    </row>
    <row r="50" spans="1:7" ht="45.75" customHeight="1" x14ac:dyDescent="0.25">
      <c r="A50" s="16" t="s">
        <v>37</v>
      </c>
      <c r="B50" s="24" t="s">
        <v>79</v>
      </c>
      <c r="C50" s="11">
        <v>2023</v>
      </c>
      <c r="D50" s="13">
        <v>0.4</v>
      </c>
      <c r="E50" s="25">
        <v>320</v>
      </c>
      <c r="F50" s="26">
        <v>7</v>
      </c>
      <c r="G50" s="27">
        <v>466.464</v>
      </c>
    </row>
    <row r="51" spans="1:7" ht="45.75" customHeight="1" x14ac:dyDescent="0.25">
      <c r="A51" s="16" t="s">
        <v>37</v>
      </c>
      <c r="B51" s="24" t="s">
        <v>80</v>
      </c>
      <c r="C51" s="11">
        <v>2023</v>
      </c>
      <c r="D51" s="13">
        <v>0.4</v>
      </c>
      <c r="E51" s="25">
        <v>60</v>
      </c>
      <c r="F51" s="26">
        <v>7</v>
      </c>
      <c r="G51" s="27">
        <v>59.292000000000002</v>
      </c>
    </row>
    <row r="52" spans="1:7" ht="45.75" customHeight="1" x14ac:dyDescent="0.25">
      <c r="A52" s="16" t="s">
        <v>37</v>
      </c>
      <c r="B52" s="24" t="s">
        <v>81</v>
      </c>
      <c r="C52" s="11">
        <v>2023</v>
      </c>
      <c r="D52" s="13">
        <v>0.4</v>
      </c>
      <c r="E52" s="25">
        <v>210</v>
      </c>
      <c r="F52" s="26">
        <v>7</v>
      </c>
      <c r="G52" s="27">
        <v>61.497999999999998</v>
      </c>
    </row>
    <row r="53" spans="1:7" ht="45.75" customHeight="1" x14ac:dyDescent="0.25">
      <c r="A53" s="16" t="s">
        <v>37</v>
      </c>
      <c r="B53" s="24" t="s">
        <v>82</v>
      </c>
      <c r="C53" s="11">
        <v>2023</v>
      </c>
      <c r="D53" s="13">
        <v>0.4</v>
      </c>
      <c r="E53" s="25">
        <v>40</v>
      </c>
      <c r="F53" s="26">
        <v>7</v>
      </c>
      <c r="G53" s="27">
        <v>31.128</v>
      </c>
    </row>
    <row r="54" spans="1:7" ht="45.75" customHeight="1" x14ac:dyDescent="0.25">
      <c r="A54" s="16" t="s">
        <v>37</v>
      </c>
      <c r="B54" s="24" t="s">
        <v>83</v>
      </c>
      <c r="C54" s="11">
        <v>2023</v>
      </c>
      <c r="D54" s="13">
        <v>0.4</v>
      </c>
      <c r="E54" s="25">
        <v>180</v>
      </c>
      <c r="F54" s="26">
        <v>10</v>
      </c>
      <c r="G54" s="27">
        <v>311.20999999999998</v>
      </c>
    </row>
    <row r="55" spans="1:7" ht="45.75" customHeight="1" x14ac:dyDescent="0.25">
      <c r="A55" s="16" t="s">
        <v>37</v>
      </c>
      <c r="B55" s="24" t="s">
        <v>84</v>
      </c>
      <c r="C55" s="11">
        <v>2023</v>
      </c>
      <c r="D55" s="13">
        <v>0.4</v>
      </c>
      <c r="E55" s="25">
        <v>750</v>
      </c>
      <c r="F55" s="26">
        <v>10</v>
      </c>
      <c r="G55" s="27">
        <v>901.38900000000001</v>
      </c>
    </row>
    <row r="56" spans="1:7" ht="45.75" customHeight="1" x14ac:dyDescent="0.25">
      <c r="A56" s="16" t="s">
        <v>37</v>
      </c>
      <c r="B56" s="29" t="s">
        <v>85</v>
      </c>
      <c r="C56" s="11">
        <v>2024</v>
      </c>
      <c r="D56" s="11">
        <v>0.4</v>
      </c>
      <c r="E56" s="23">
        <v>500</v>
      </c>
      <c r="F56" s="22">
        <v>15</v>
      </c>
      <c r="G56" s="12">
        <v>552.33399999999995</v>
      </c>
    </row>
    <row r="57" spans="1:7" ht="45.75" customHeight="1" x14ac:dyDescent="0.25">
      <c r="A57" s="16" t="s">
        <v>37</v>
      </c>
      <c r="B57" s="29" t="s">
        <v>86</v>
      </c>
      <c r="C57" s="11">
        <v>2024</v>
      </c>
      <c r="D57" s="11">
        <v>0.4</v>
      </c>
      <c r="E57" s="12">
        <v>60</v>
      </c>
      <c r="F57" s="22">
        <v>7</v>
      </c>
      <c r="G57" s="12">
        <v>75.262</v>
      </c>
    </row>
    <row r="58" spans="1:7" ht="45.75" customHeight="1" x14ac:dyDescent="0.25">
      <c r="A58" s="16" t="s">
        <v>37</v>
      </c>
      <c r="B58" s="29" t="s">
        <v>87</v>
      </c>
      <c r="C58" s="11">
        <v>2024</v>
      </c>
      <c r="D58" s="11">
        <v>0.4</v>
      </c>
      <c r="E58" s="23">
        <v>180</v>
      </c>
      <c r="F58" s="22">
        <v>7</v>
      </c>
      <c r="G58" s="12">
        <v>219.249</v>
      </c>
    </row>
    <row r="59" spans="1:7" ht="45.75" customHeight="1" x14ac:dyDescent="0.25">
      <c r="A59" s="16" t="s">
        <v>37</v>
      </c>
      <c r="B59" s="29" t="s">
        <v>88</v>
      </c>
      <c r="C59" s="11">
        <v>2024</v>
      </c>
      <c r="D59" s="11">
        <v>0.4</v>
      </c>
      <c r="E59" s="23">
        <v>160</v>
      </c>
      <c r="F59" s="22">
        <v>3</v>
      </c>
      <c r="G59" s="12">
        <v>195.142</v>
      </c>
    </row>
    <row r="60" spans="1:7" ht="45.75" customHeight="1" x14ac:dyDescent="0.25">
      <c r="A60" s="16" t="s">
        <v>37</v>
      </c>
      <c r="B60" s="29" t="s">
        <v>89</v>
      </c>
      <c r="C60" s="11">
        <v>2024</v>
      </c>
      <c r="D60" s="11">
        <v>0.4</v>
      </c>
      <c r="E60" s="23">
        <v>230</v>
      </c>
      <c r="F60" s="22">
        <v>8</v>
      </c>
      <c r="G60" s="12">
        <v>310.05799999999999</v>
      </c>
    </row>
    <row r="61" spans="1:7" ht="45.75" customHeight="1" x14ac:dyDescent="0.25">
      <c r="A61" s="16" t="s">
        <v>37</v>
      </c>
      <c r="B61" s="29" t="s">
        <v>90</v>
      </c>
      <c r="C61" s="11">
        <v>2024</v>
      </c>
      <c r="D61" s="11">
        <v>0.4</v>
      </c>
      <c r="E61" s="23">
        <v>97</v>
      </c>
      <c r="F61" s="22">
        <v>7</v>
      </c>
      <c r="G61" s="12">
        <v>151.74100000000001</v>
      </c>
    </row>
    <row r="62" spans="1:7" ht="45.75" customHeight="1" x14ac:dyDescent="0.25">
      <c r="A62" s="16" t="s">
        <v>37</v>
      </c>
      <c r="B62" s="29" t="s">
        <v>91</v>
      </c>
      <c r="C62" s="11">
        <v>2024</v>
      </c>
      <c r="D62" s="11">
        <v>0.4</v>
      </c>
      <c r="E62" s="23">
        <v>290</v>
      </c>
      <c r="F62" s="22">
        <v>5</v>
      </c>
      <c r="G62" s="12">
        <v>523.66300000000001</v>
      </c>
    </row>
    <row r="63" spans="1:7" ht="45.75" customHeight="1" x14ac:dyDescent="0.25">
      <c r="A63" s="16" t="s">
        <v>37</v>
      </c>
      <c r="B63" s="29" t="s">
        <v>92</v>
      </c>
      <c r="C63" s="11">
        <v>2024</v>
      </c>
      <c r="D63" s="11">
        <v>0.4</v>
      </c>
      <c r="E63" s="23">
        <v>186</v>
      </c>
      <c r="F63" s="22">
        <v>10</v>
      </c>
      <c r="G63" s="12">
        <v>242.95</v>
      </c>
    </row>
    <row r="64" spans="1:7" ht="45.75" customHeight="1" x14ac:dyDescent="0.25">
      <c r="A64" s="16" t="s">
        <v>37</v>
      </c>
      <c r="B64" s="29" t="s">
        <v>93</v>
      </c>
      <c r="C64" s="11">
        <v>2024</v>
      </c>
      <c r="D64" s="11">
        <v>0.4</v>
      </c>
      <c r="E64" s="23">
        <v>200</v>
      </c>
      <c r="F64" s="22">
        <v>12</v>
      </c>
      <c r="G64" s="12">
        <v>358.49200000000002</v>
      </c>
    </row>
    <row r="65" spans="1:7" ht="45.75" customHeight="1" x14ac:dyDescent="0.25">
      <c r="A65" s="16" t="s">
        <v>37</v>
      </c>
      <c r="B65" s="29" t="s">
        <v>94</v>
      </c>
      <c r="C65" s="11">
        <v>2024</v>
      </c>
      <c r="D65" s="11">
        <v>0.4</v>
      </c>
      <c r="E65" s="23">
        <v>115</v>
      </c>
      <c r="F65" s="22">
        <v>15</v>
      </c>
      <c r="G65" s="12">
        <v>184.024</v>
      </c>
    </row>
    <row r="66" spans="1:7" ht="45.75" customHeight="1" x14ac:dyDescent="0.25">
      <c r="A66" s="16" t="s">
        <v>37</v>
      </c>
      <c r="B66" s="29" t="s">
        <v>95</v>
      </c>
      <c r="C66" s="11">
        <v>2024</v>
      </c>
      <c r="D66" s="11">
        <v>0.4</v>
      </c>
      <c r="E66" s="23">
        <v>100</v>
      </c>
      <c r="F66" s="22">
        <v>5</v>
      </c>
      <c r="G66" s="12">
        <v>125.175</v>
      </c>
    </row>
    <row r="67" spans="1:7" ht="45.75" customHeight="1" x14ac:dyDescent="0.25">
      <c r="A67" s="16" t="s">
        <v>37</v>
      </c>
      <c r="B67" s="29" t="s">
        <v>96</v>
      </c>
      <c r="C67" s="11">
        <v>2024</v>
      </c>
      <c r="D67" s="11">
        <v>0.4</v>
      </c>
      <c r="E67" s="23">
        <v>321</v>
      </c>
      <c r="F67" s="22">
        <v>12</v>
      </c>
      <c r="G67" s="12">
        <v>417.74299999999999</v>
      </c>
    </row>
    <row r="68" spans="1:7" ht="45.75" customHeight="1" x14ac:dyDescent="0.25">
      <c r="A68" s="16" t="s">
        <v>37</v>
      </c>
      <c r="B68" s="29" t="s">
        <v>97</v>
      </c>
      <c r="C68" s="11">
        <v>2024</v>
      </c>
      <c r="D68" s="11">
        <v>0.4</v>
      </c>
      <c r="E68" s="23">
        <v>305</v>
      </c>
      <c r="F68" s="13">
        <v>5</v>
      </c>
      <c r="G68" s="12">
        <v>349.47300000000001</v>
      </c>
    </row>
    <row r="69" spans="1:7" ht="45.75" customHeight="1" x14ac:dyDescent="0.25">
      <c r="A69" s="16" t="s">
        <v>37</v>
      </c>
      <c r="B69" s="29" t="s">
        <v>98</v>
      </c>
      <c r="C69" s="11">
        <v>2024</v>
      </c>
      <c r="D69" s="11">
        <v>0.4</v>
      </c>
      <c r="E69" s="23">
        <v>150</v>
      </c>
      <c r="F69" s="13">
        <v>5</v>
      </c>
      <c r="G69" s="12">
        <v>217.85900000000001</v>
      </c>
    </row>
    <row r="70" spans="1:7" ht="45.75" customHeight="1" x14ac:dyDescent="0.25">
      <c r="A70" s="16" t="s">
        <v>37</v>
      </c>
      <c r="B70" s="29" t="s">
        <v>99</v>
      </c>
      <c r="C70" s="11">
        <v>2024</v>
      </c>
      <c r="D70" s="11">
        <v>0.4</v>
      </c>
      <c r="E70" s="23">
        <v>430</v>
      </c>
      <c r="F70" s="13">
        <v>7</v>
      </c>
      <c r="G70" s="12">
        <v>518.48400000000004</v>
      </c>
    </row>
    <row r="71" spans="1:7" ht="45.75" customHeight="1" x14ac:dyDescent="0.25">
      <c r="A71" s="16" t="s">
        <v>37</v>
      </c>
      <c r="B71" s="29" t="s">
        <v>100</v>
      </c>
      <c r="C71" s="11">
        <v>2024</v>
      </c>
      <c r="D71" s="11">
        <v>0.4</v>
      </c>
      <c r="E71" s="23">
        <v>150</v>
      </c>
      <c r="F71" s="13">
        <v>7</v>
      </c>
      <c r="G71" s="12">
        <v>205.291</v>
      </c>
    </row>
    <row r="72" spans="1:7" ht="45.75" customHeight="1" x14ac:dyDescent="0.25">
      <c r="A72" s="16" t="s">
        <v>37</v>
      </c>
      <c r="B72" s="29" t="s">
        <v>101</v>
      </c>
      <c r="C72" s="11">
        <v>2024</v>
      </c>
      <c r="D72" s="11">
        <v>0.4</v>
      </c>
      <c r="E72" s="23">
        <v>350</v>
      </c>
      <c r="F72" s="13">
        <v>3</v>
      </c>
      <c r="G72" s="12">
        <v>411.33199999999999</v>
      </c>
    </row>
    <row r="73" spans="1:7" ht="45.75" customHeight="1" x14ac:dyDescent="0.25">
      <c r="A73" s="16" t="s">
        <v>37</v>
      </c>
      <c r="B73" s="29" t="s">
        <v>102</v>
      </c>
      <c r="C73" s="11">
        <v>2024</v>
      </c>
      <c r="D73" s="11">
        <v>0.4</v>
      </c>
      <c r="E73" s="23">
        <v>150</v>
      </c>
      <c r="F73" s="13">
        <v>8</v>
      </c>
      <c r="G73" s="12">
        <v>161.572</v>
      </c>
    </row>
    <row r="74" spans="1:7" ht="45.75" customHeight="1" x14ac:dyDescent="0.25">
      <c r="A74" s="16" t="s">
        <v>37</v>
      </c>
      <c r="B74" s="29" t="s">
        <v>103</v>
      </c>
      <c r="C74" s="11">
        <v>2024</v>
      </c>
      <c r="D74" s="11">
        <v>0.4</v>
      </c>
      <c r="E74" s="23">
        <v>151</v>
      </c>
      <c r="F74" s="13">
        <v>5</v>
      </c>
      <c r="G74" s="12">
        <v>177.041</v>
      </c>
    </row>
    <row r="75" spans="1:7" ht="45.75" customHeight="1" x14ac:dyDescent="0.25">
      <c r="A75" s="16" t="s">
        <v>37</v>
      </c>
      <c r="B75" s="29" t="s">
        <v>104</v>
      </c>
      <c r="C75" s="11">
        <v>2024</v>
      </c>
      <c r="D75" s="11">
        <v>0.4</v>
      </c>
      <c r="E75" s="23">
        <v>450</v>
      </c>
      <c r="F75" s="13">
        <v>5</v>
      </c>
      <c r="G75" s="12">
        <v>532.95299999999997</v>
      </c>
    </row>
    <row r="76" spans="1:7" ht="45.75" customHeight="1" x14ac:dyDescent="0.25">
      <c r="A76" s="16" t="s">
        <v>37</v>
      </c>
      <c r="B76" s="29" t="s">
        <v>105</v>
      </c>
      <c r="C76" s="11">
        <v>2024</v>
      </c>
      <c r="D76" s="11">
        <v>0.4</v>
      </c>
      <c r="E76" s="23">
        <v>140</v>
      </c>
      <c r="F76" s="13">
        <v>5</v>
      </c>
      <c r="G76" s="12">
        <v>181.91</v>
      </c>
    </row>
    <row r="77" spans="1:7" ht="45.75" customHeight="1" x14ac:dyDescent="0.25">
      <c r="A77" s="16" t="s">
        <v>37</v>
      </c>
      <c r="B77" s="29" t="s">
        <v>106</v>
      </c>
      <c r="C77" s="11">
        <v>2024</v>
      </c>
      <c r="D77" s="11">
        <v>0.4</v>
      </c>
      <c r="E77" s="23">
        <v>200</v>
      </c>
      <c r="F77" s="13">
        <v>5</v>
      </c>
      <c r="G77" s="12">
        <v>115.875</v>
      </c>
    </row>
    <row r="78" spans="1:7" ht="45.75" customHeight="1" x14ac:dyDescent="0.25">
      <c r="A78" s="16" t="s">
        <v>37</v>
      </c>
      <c r="B78" s="29" t="s">
        <v>107</v>
      </c>
      <c r="C78" s="11">
        <v>2024</v>
      </c>
      <c r="D78" s="11">
        <v>0.4</v>
      </c>
      <c r="E78" s="23">
        <v>238</v>
      </c>
      <c r="F78" s="13">
        <v>10</v>
      </c>
      <c r="G78" s="12">
        <v>176.89599999999999</v>
      </c>
    </row>
    <row r="79" spans="1:7" ht="45.75" customHeight="1" x14ac:dyDescent="0.25">
      <c r="A79" s="16" t="s">
        <v>37</v>
      </c>
      <c r="B79" s="29" t="s">
        <v>108</v>
      </c>
      <c r="C79" s="11">
        <v>2024</v>
      </c>
      <c r="D79" s="11">
        <v>0.4</v>
      </c>
      <c r="E79" s="23">
        <v>230</v>
      </c>
      <c r="F79" s="13">
        <v>8</v>
      </c>
      <c r="G79" s="12">
        <v>250.75800000000001</v>
      </c>
    </row>
    <row r="80" spans="1:7" ht="45.75" customHeight="1" x14ac:dyDescent="0.25">
      <c r="A80" s="16" t="s">
        <v>37</v>
      </c>
      <c r="B80" s="29" t="s">
        <v>109</v>
      </c>
      <c r="C80" s="11">
        <v>2024</v>
      </c>
      <c r="D80" s="11">
        <v>0.4</v>
      </c>
      <c r="E80" s="23">
        <v>295</v>
      </c>
      <c r="F80" s="13">
        <v>10</v>
      </c>
      <c r="G80" s="12">
        <v>306.33999999999997</v>
      </c>
    </row>
    <row r="81" spans="1:7" ht="45.75" customHeight="1" x14ac:dyDescent="0.25">
      <c r="A81" s="16" t="s">
        <v>37</v>
      </c>
      <c r="B81" s="29" t="s">
        <v>110</v>
      </c>
      <c r="C81" s="11">
        <v>2024</v>
      </c>
      <c r="D81" s="11">
        <v>0.4</v>
      </c>
      <c r="E81" s="23">
        <v>296</v>
      </c>
      <c r="F81" s="13">
        <v>15</v>
      </c>
      <c r="G81" s="12">
        <v>446.38200000000001</v>
      </c>
    </row>
    <row r="82" spans="1:7" ht="45.75" customHeight="1" x14ac:dyDescent="0.25">
      <c r="A82" s="16" t="s">
        <v>37</v>
      </c>
      <c r="B82" s="29" t="s">
        <v>111</v>
      </c>
      <c r="C82" s="11">
        <v>2024</v>
      </c>
      <c r="D82" s="11">
        <v>0.4</v>
      </c>
      <c r="E82" s="23">
        <v>200</v>
      </c>
      <c r="F82" s="22">
        <v>8</v>
      </c>
      <c r="G82" s="12">
        <v>298.32400000000001</v>
      </c>
    </row>
    <row r="83" spans="1:7" ht="45.75" customHeight="1" x14ac:dyDescent="0.25">
      <c r="A83" s="16" t="s">
        <v>37</v>
      </c>
      <c r="B83" s="29" t="s">
        <v>112</v>
      </c>
      <c r="C83" s="11">
        <v>2024</v>
      </c>
      <c r="D83" s="11">
        <v>0.4</v>
      </c>
      <c r="E83" s="23">
        <v>90</v>
      </c>
      <c r="F83" s="22">
        <v>10</v>
      </c>
      <c r="G83" s="12">
        <v>145.453</v>
      </c>
    </row>
    <row r="84" spans="1:7" ht="45.75" customHeight="1" x14ac:dyDescent="0.25">
      <c r="A84" s="16" t="s">
        <v>37</v>
      </c>
      <c r="B84" s="29" t="s">
        <v>113</v>
      </c>
      <c r="C84" s="11">
        <v>2024</v>
      </c>
      <c r="D84" s="11">
        <v>0.4</v>
      </c>
      <c r="E84" s="23">
        <v>130</v>
      </c>
      <c r="F84" s="22">
        <v>10</v>
      </c>
      <c r="G84" s="12">
        <v>179.67400000000001</v>
      </c>
    </row>
    <row r="85" spans="1:7" ht="45.75" customHeight="1" x14ac:dyDescent="0.25">
      <c r="A85" s="16" t="s">
        <v>37</v>
      </c>
      <c r="B85" s="29" t="s">
        <v>114</v>
      </c>
      <c r="C85" s="11">
        <v>2024</v>
      </c>
      <c r="D85" s="11">
        <v>0.4</v>
      </c>
      <c r="E85" s="23">
        <v>86</v>
      </c>
      <c r="F85" s="22">
        <v>7</v>
      </c>
      <c r="G85" s="12">
        <v>125.39700000000001</v>
      </c>
    </row>
    <row r="86" spans="1:7" ht="45.75" customHeight="1" x14ac:dyDescent="0.25">
      <c r="A86" s="16" t="s">
        <v>37</v>
      </c>
      <c r="B86" s="29" t="s">
        <v>115</v>
      </c>
      <c r="C86" s="11">
        <v>2024</v>
      </c>
      <c r="D86" s="11">
        <v>0.4</v>
      </c>
      <c r="E86" s="23">
        <v>152</v>
      </c>
      <c r="F86" s="22">
        <v>7</v>
      </c>
      <c r="G86" s="12">
        <v>384.625</v>
      </c>
    </row>
    <row r="87" spans="1:7" ht="45.75" customHeight="1" x14ac:dyDescent="0.25">
      <c r="A87" s="16" t="s">
        <v>37</v>
      </c>
      <c r="B87" s="29" t="s">
        <v>116</v>
      </c>
      <c r="C87" s="11">
        <v>2024</v>
      </c>
      <c r="D87" s="11">
        <v>0.4</v>
      </c>
      <c r="E87" s="23">
        <v>210</v>
      </c>
      <c r="F87" s="22">
        <v>7</v>
      </c>
      <c r="G87" s="12">
        <v>193.72900000000001</v>
      </c>
    </row>
    <row r="88" spans="1:7" ht="45.75" customHeight="1" x14ac:dyDescent="0.25">
      <c r="A88" s="16" t="s">
        <v>37</v>
      </c>
      <c r="B88" s="29" t="s">
        <v>117</v>
      </c>
      <c r="C88" s="11">
        <v>2024</v>
      </c>
      <c r="D88" s="11">
        <v>0.4</v>
      </c>
      <c r="E88" s="23">
        <v>100</v>
      </c>
      <c r="F88" s="22">
        <v>10</v>
      </c>
      <c r="G88" s="12">
        <v>116.81</v>
      </c>
    </row>
    <row r="89" spans="1:7" ht="45.75" customHeight="1" x14ac:dyDescent="0.25">
      <c r="A89" s="16" t="s">
        <v>37</v>
      </c>
      <c r="B89" s="29" t="s">
        <v>118</v>
      </c>
      <c r="C89" s="11">
        <v>2024</v>
      </c>
      <c r="D89" s="11">
        <v>0.4</v>
      </c>
      <c r="E89" s="23">
        <v>140</v>
      </c>
      <c r="F89" s="22">
        <v>7</v>
      </c>
      <c r="G89" s="12">
        <v>174.29400000000001</v>
      </c>
    </row>
    <row r="90" spans="1:7" ht="45.75" customHeight="1" x14ac:dyDescent="0.25">
      <c r="A90" s="16" t="s">
        <v>37</v>
      </c>
      <c r="B90" s="29" t="s">
        <v>119</v>
      </c>
      <c r="C90" s="11">
        <v>2024</v>
      </c>
      <c r="D90" s="11">
        <v>0.4</v>
      </c>
      <c r="E90" s="23">
        <v>90</v>
      </c>
      <c r="F90" s="22">
        <v>3</v>
      </c>
      <c r="G90" s="12">
        <v>116.81</v>
      </c>
    </row>
    <row r="91" spans="1:7" ht="45.75" customHeight="1" x14ac:dyDescent="0.25">
      <c r="A91" s="16" t="s">
        <v>37</v>
      </c>
      <c r="B91" s="29" t="s">
        <v>120</v>
      </c>
      <c r="C91" s="11">
        <v>2024</v>
      </c>
      <c r="D91" s="11">
        <v>0.4</v>
      </c>
      <c r="E91" s="23">
        <v>470</v>
      </c>
      <c r="F91" s="22">
        <v>5</v>
      </c>
      <c r="G91" s="12">
        <v>638.22</v>
      </c>
    </row>
    <row r="92" spans="1:7" ht="45.75" customHeight="1" x14ac:dyDescent="0.25">
      <c r="A92" s="16" t="s">
        <v>37</v>
      </c>
      <c r="B92" s="29" t="s">
        <v>121</v>
      </c>
      <c r="C92" s="11">
        <v>2024</v>
      </c>
      <c r="D92" s="11">
        <v>0.4</v>
      </c>
      <c r="E92" s="23">
        <v>200</v>
      </c>
      <c r="F92" s="22">
        <v>5</v>
      </c>
      <c r="G92" s="12">
        <v>285.3</v>
      </c>
    </row>
    <row r="93" spans="1:7" ht="45.75" customHeight="1" x14ac:dyDescent="0.25">
      <c r="A93" s="16" t="s">
        <v>37</v>
      </c>
      <c r="B93" s="29" t="s">
        <v>122</v>
      </c>
      <c r="C93" s="11">
        <v>2024</v>
      </c>
      <c r="D93" s="11">
        <v>0.4</v>
      </c>
      <c r="E93" s="23">
        <v>230</v>
      </c>
      <c r="F93" s="22">
        <v>15</v>
      </c>
      <c r="G93" s="12">
        <v>311.77699999999999</v>
      </c>
    </row>
    <row r="94" spans="1:7" ht="45.75" customHeight="1" x14ac:dyDescent="0.25">
      <c r="A94" s="16" t="s">
        <v>37</v>
      </c>
      <c r="B94" s="29" t="s">
        <v>123</v>
      </c>
      <c r="C94" s="11">
        <v>2024</v>
      </c>
      <c r="D94" s="11">
        <v>0.4</v>
      </c>
      <c r="E94" s="23">
        <v>380</v>
      </c>
      <c r="F94" s="22">
        <v>15</v>
      </c>
      <c r="G94" s="12">
        <v>542.24099999999999</v>
      </c>
    </row>
    <row r="95" spans="1:7" ht="45.75" customHeight="1" x14ac:dyDescent="0.25">
      <c r="A95" s="16" t="s">
        <v>37</v>
      </c>
      <c r="B95" s="29" t="s">
        <v>124</v>
      </c>
      <c r="C95" s="11">
        <v>2024</v>
      </c>
      <c r="D95" s="11">
        <v>0.4</v>
      </c>
      <c r="E95" s="23">
        <v>270</v>
      </c>
      <c r="F95" s="22">
        <v>15</v>
      </c>
      <c r="G95" s="12">
        <v>371.65300000000002</v>
      </c>
    </row>
    <row r="96" spans="1:7" ht="45.75" customHeight="1" x14ac:dyDescent="0.25">
      <c r="A96" s="16" t="s">
        <v>37</v>
      </c>
      <c r="B96" s="29" t="s">
        <v>125</v>
      </c>
      <c r="C96" s="11">
        <v>2024</v>
      </c>
      <c r="D96" s="11">
        <v>0.4</v>
      </c>
      <c r="E96" s="23">
        <v>300</v>
      </c>
      <c r="F96" s="22">
        <v>15</v>
      </c>
      <c r="G96" s="12">
        <v>353.661</v>
      </c>
    </row>
    <row r="97" spans="1:7" ht="45.75" customHeight="1" x14ac:dyDescent="0.25">
      <c r="A97" s="16" t="s">
        <v>37</v>
      </c>
      <c r="B97" s="29" t="s">
        <v>126</v>
      </c>
      <c r="C97" s="11">
        <v>2024</v>
      </c>
      <c r="D97" s="11">
        <v>0.4</v>
      </c>
      <c r="E97" s="23">
        <v>180</v>
      </c>
      <c r="F97" s="22">
        <v>15</v>
      </c>
      <c r="G97" s="12">
        <v>220.762</v>
      </c>
    </row>
    <row r="98" spans="1:7" ht="45.75" customHeight="1" x14ac:dyDescent="0.25">
      <c r="A98" s="16" t="s">
        <v>37</v>
      </c>
      <c r="B98" s="29" t="s">
        <v>127</v>
      </c>
      <c r="C98" s="11">
        <v>2024</v>
      </c>
      <c r="D98" s="11">
        <v>0.4</v>
      </c>
      <c r="E98" s="23">
        <v>450</v>
      </c>
      <c r="F98" s="22">
        <v>1</v>
      </c>
      <c r="G98" s="12">
        <v>467.76299999999998</v>
      </c>
    </row>
    <row r="99" spans="1:7" ht="45.75" customHeight="1" x14ac:dyDescent="0.25">
      <c r="A99" s="16" t="s">
        <v>37</v>
      </c>
      <c r="B99" s="29" t="s">
        <v>128</v>
      </c>
      <c r="C99" s="11">
        <v>2024</v>
      </c>
      <c r="D99" s="11">
        <v>0.4</v>
      </c>
      <c r="E99" s="23">
        <v>58</v>
      </c>
      <c r="F99" s="22">
        <v>7</v>
      </c>
      <c r="G99" s="12">
        <v>68.012</v>
      </c>
    </row>
    <row r="100" spans="1:7" ht="45.75" customHeight="1" x14ac:dyDescent="0.25">
      <c r="A100" s="16" t="s">
        <v>37</v>
      </c>
      <c r="B100" s="29" t="s">
        <v>129</v>
      </c>
      <c r="C100" s="11">
        <v>2024</v>
      </c>
      <c r="D100" s="11">
        <v>0.4</v>
      </c>
      <c r="E100" s="23">
        <v>170</v>
      </c>
      <c r="F100" s="22">
        <v>1.5</v>
      </c>
      <c r="G100" s="12">
        <v>215.881</v>
      </c>
    </row>
    <row r="101" spans="1:7" ht="45.75" customHeight="1" x14ac:dyDescent="0.25">
      <c r="A101" s="16" t="s">
        <v>37</v>
      </c>
      <c r="B101" s="29" t="s">
        <v>130</v>
      </c>
      <c r="C101" s="11">
        <v>2024</v>
      </c>
      <c r="D101" s="11">
        <v>0.4</v>
      </c>
      <c r="E101" s="23">
        <v>500</v>
      </c>
      <c r="F101" s="22">
        <v>15</v>
      </c>
      <c r="G101" s="12">
        <v>652.75400000000002</v>
      </c>
    </row>
    <row r="102" spans="1:7" ht="45.75" customHeight="1" x14ac:dyDescent="0.25">
      <c r="A102" s="16" t="s">
        <v>37</v>
      </c>
      <c r="B102" s="29" t="s">
        <v>131</v>
      </c>
      <c r="C102" s="11">
        <v>2024</v>
      </c>
      <c r="D102" s="11">
        <v>0.4</v>
      </c>
      <c r="E102" s="23">
        <v>120</v>
      </c>
      <c r="F102" s="22">
        <v>2</v>
      </c>
      <c r="G102" s="12">
        <v>154.43199999999999</v>
      </c>
    </row>
    <row r="103" spans="1:7" ht="45.75" customHeight="1" x14ac:dyDescent="0.25">
      <c r="A103" s="16" t="s">
        <v>37</v>
      </c>
      <c r="B103" s="29" t="s">
        <v>132</v>
      </c>
      <c r="C103" s="11">
        <v>2024</v>
      </c>
      <c r="D103" s="11">
        <v>0.4</v>
      </c>
      <c r="E103" s="23">
        <v>270</v>
      </c>
      <c r="F103" s="22">
        <v>7</v>
      </c>
      <c r="G103" s="12">
        <v>339.32499999999999</v>
      </c>
    </row>
    <row r="104" spans="1:7" ht="45.75" customHeight="1" x14ac:dyDescent="0.25">
      <c r="A104" s="16" t="s">
        <v>37</v>
      </c>
      <c r="B104" s="29" t="s">
        <v>133</v>
      </c>
      <c r="C104" s="11">
        <v>2024</v>
      </c>
      <c r="D104" s="11">
        <v>0.4</v>
      </c>
      <c r="E104" s="23">
        <v>400</v>
      </c>
      <c r="F104" s="22">
        <v>10</v>
      </c>
      <c r="G104" s="12">
        <v>796.41399999999999</v>
      </c>
    </row>
    <row r="105" spans="1:7" ht="45.75" customHeight="1" x14ac:dyDescent="0.25">
      <c r="A105" s="16" t="s">
        <v>37</v>
      </c>
      <c r="B105" s="29" t="s">
        <v>134</v>
      </c>
      <c r="C105" s="11">
        <v>2024</v>
      </c>
      <c r="D105" s="11">
        <v>0.4</v>
      </c>
      <c r="E105" s="23">
        <v>195</v>
      </c>
      <c r="F105" s="22">
        <v>15</v>
      </c>
      <c r="G105" s="12">
        <v>486.83600000000001</v>
      </c>
    </row>
    <row r="106" spans="1:7" ht="45.75" customHeight="1" x14ac:dyDescent="0.25">
      <c r="A106" s="16" t="s">
        <v>37</v>
      </c>
      <c r="B106" s="29" t="s">
        <v>135</v>
      </c>
      <c r="C106" s="11">
        <v>2024</v>
      </c>
      <c r="D106" s="11">
        <v>0.4</v>
      </c>
      <c r="E106" s="23">
        <v>205</v>
      </c>
      <c r="F106" s="22">
        <v>15</v>
      </c>
      <c r="G106" s="12">
        <v>381.685</v>
      </c>
    </row>
    <row r="107" spans="1:7" ht="45.75" customHeight="1" x14ac:dyDescent="0.25">
      <c r="A107" s="16" t="s">
        <v>37</v>
      </c>
      <c r="B107" s="29" t="s">
        <v>136</v>
      </c>
      <c r="C107" s="11">
        <v>2024</v>
      </c>
      <c r="D107" s="11">
        <v>0.4</v>
      </c>
      <c r="E107" s="23">
        <v>270</v>
      </c>
      <c r="F107" s="22">
        <v>15</v>
      </c>
      <c r="G107" s="12">
        <v>530.42700000000002</v>
      </c>
    </row>
    <row r="108" spans="1:7" ht="45.75" customHeight="1" x14ac:dyDescent="0.25">
      <c r="A108" s="16" t="s">
        <v>37</v>
      </c>
      <c r="B108" s="29" t="s">
        <v>137</v>
      </c>
      <c r="C108" s="11">
        <v>2024</v>
      </c>
      <c r="D108" s="11">
        <v>0.4</v>
      </c>
      <c r="E108" s="23">
        <v>185</v>
      </c>
      <c r="F108" s="22">
        <v>5</v>
      </c>
      <c r="G108" s="12">
        <v>333.642</v>
      </c>
    </row>
    <row r="109" spans="1:7" ht="45.75" customHeight="1" x14ac:dyDescent="0.25">
      <c r="A109" s="16" t="s">
        <v>37</v>
      </c>
      <c r="B109" s="29" t="s">
        <v>138</v>
      </c>
      <c r="C109" s="11">
        <v>2024</v>
      </c>
      <c r="D109" s="11">
        <v>0.4</v>
      </c>
      <c r="E109" s="23">
        <v>190</v>
      </c>
      <c r="F109" s="22">
        <v>9</v>
      </c>
      <c r="G109" s="12">
        <v>403.16300000000001</v>
      </c>
    </row>
    <row r="110" spans="1:7" ht="45.75" customHeight="1" x14ac:dyDescent="0.25">
      <c r="A110" s="16" t="s">
        <v>37</v>
      </c>
      <c r="B110" s="29" t="s">
        <v>139</v>
      </c>
      <c r="C110" s="11">
        <v>2024</v>
      </c>
      <c r="D110" s="11">
        <v>0.4</v>
      </c>
      <c r="E110" s="23">
        <v>260</v>
      </c>
      <c r="F110" s="22">
        <v>15</v>
      </c>
      <c r="G110" s="12">
        <v>585.10699999999997</v>
      </c>
    </row>
    <row r="111" spans="1:7" ht="45.75" customHeight="1" x14ac:dyDescent="0.25">
      <c r="A111" s="16" t="s">
        <v>37</v>
      </c>
      <c r="B111" s="29" t="s">
        <v>140</v>
      </c>
      <c r="C111" s="11">
        <v>2024</v>
      </c>
      <c r="D111" s="11">
        <v>0.4</v>
      </c>
      <c r="E111" s="23">
        <v>127</v>
      </c>
      <c r="F111" s="22">
        <v>10</v>
      </c>
      <c r="G111" s="12">
        <v>262.29599999999999</v>
      </c>
    </row>
    <row r="112" spans="1:7" ht="45.75" customHeight="1" x14ac:dyDescent="0.25">
      <c r="A112" s="16" t="s">
        <v>37</v>
      </c>
      <c r="B112" s="29" t="s">
        <v>141</v>
      </c>
      <c r="C112" s="11">
        <v>2024</v>
      </c>
      <c r="D112" s="11">
        <v>0.4</v>
      </c>
      <c r="E112" s="23">
        <v>294</v>
      </c>
      <c r="F112" s="22">
        <v>4</v>
      </c>
      <c r="G112" s="12">
        <v>547.52300000000002</v>
      </c>
    </row>
    <row r="113" spans="1:7" ht="45.75" customHeight="1" x14ac:dyDescent="0.25">
      <c r="A113" s="16" t="s">
        <v>37</v>
      </c>
      <c r="B113" s="29" t="s">
        <v>142</v>
      </c>
      <c r="C113" s="11">
        <v>2024</v>
      </c>
      <c r="D113" s="11">
        <v>0.4</v>
      </c>
      <c r="E113" s="23">
        <v>171</v>
      </c>
      <c r="F113" s="22">
        <v>10</v>
      </c>
      <c r="G113" s="12">
        <v>419.221</v>
      </c>
    </row>
    <row r="114" spans="1:7" ht="45.75" customHeight="1" x14ac:dyDescent="0.25">
      <c r="A114" s="16" t="s">
        <v>37</v>
      </c>
      <c r="B114" s="29" t="s">
        <v>143</v>
      </c>
      <c r="C114" s="11">
        <v>2024</v>
      </c>
      <c r="D114" s="11">
        <v>0.4</v>
      </c>
      <c r="E114" s="23">
        <v>300</v>
      </c>
      <c r="F114" s="22">
        <v>5</v>
      </c>
      <c r="G114" s="12">
        <v>575.89200000000005</v>
      </c>
    </row>
    <row r="115" spans="1:7" ht="45.75" customHeight="1" x14ac:dyDescent="0.25">
      <c r="A115" s="16" t="s">
        <v>37</v>
      </c>
      <c r="B115" s="29" t="s">
        <v>144</v>
      </c>
      <c r="C115" s="11">
        <v>2024</v>
      </c>
      <c r="D115" s="11">
        <v>0.4</v>
      </c>
      <c r="E115" s="23">
        <v>198</v>
      </c>
      <c r="F115" s="22">
        <v>15</v>
      </c>
      <c r="G115" s="12">
        <v>394.327</v>
      </c>
    </row>
    <row r="116" spans="1:7" ht="45.75" customHeight="1" x14ac:dyDescent="0.25">
      <c r="A116" s="16" t="s">
        <v>37</v>
      </c>
      <c r="B116" s="29" t="s">
        <v>145</v>
      </c>
      <c r="C116" s="11">
        <v>2024</v>
      </c>
      <c r="D116" s="11">
        <v>0.4</v>
      </c>
      <c r="E116" s="23">
        <v>20</v>
      </c>
      <c r="F116" s="22">
        <v>8</v>
      </c>
      <c r="G116" s="12">
        <v>42.39</v>
      </c>
    </row>
    <row r="117" spans="1:7" ht="15.75" customHeight="1" x14ac:dyDescent="0.25">
      <c r="A117" s="16" t="s">
        <v>146</v>
      </c>
      <c r="B117" s="17" t="s">
        <v>147</v>
      </c>
      <c r="C117" s="84"/>
      <c r="D117" s="84"/>
      <c r="E117" s="84"/>
      <c r="F117" s="84"/>
      <c r="G117" s="84"/>
    </row>
    <row r="118" spans="1:7" ht="15.75" customHeight="1" x14ac:dyDescent="0.25">
      <c r="A118" s="16" t="s">
        <v>148</v>
      </c>
      <c r="B118" s="17" t="s">
        <v>149</v>
      </c>
      <c r="C118" s="84"/>
      <c r="D118" s="84"/>
      <c r="E118" s="84"/>
      <c r="F118" s="84"/>
      <c r="G118" s="84"/>
    </row>
    <row r="119" spans="1:7" ht="15.75" customHeight="1" x14ac:dyDescent="0.25">
      <c r="A119" s="16" t="s">
        <v>150</v>
      </c>
      <c r="B119" s="30" t="s">
        <v>151</v>
      </c>
      <c r="C119" s="83"/>
      <c r="D119" s="83"/>
      <c r="E119" s="31">
        <f>SUM(E121:E127)</f>
        <v>4271.3600000000006</v>
      </c>
      <c r="F119" s="31">
        <f>SUM(F121:F127)</f>
        <v>3829</v>
      </c>
      <c r="G119" s="31">
        <f>SUM(G121:G127)</f>
        <v>63750.996999999996</v>
      </c>
    </row>
    <row r="120" spans="1:7" ht="15.75" customHeight="1" x14ac:dyDescent="0.25">
      <c r="A120" s="16" t="s">
        <v>152</v>
      </c>
      <c r="B120" s="18" t="s">
        <v>38</v>
      </c>
      <c r="C120" s="83"/>
      <c r="D120" s="83"/>
      <c r="E120" s="31"/>
      <c r="F120" s="31"/>
      <c r="G120" s="31"/>
    </row>
    <row r="121" spans="1:7" ht="48" customHeight="1" x14ac:dyDescent="0.25">
      <c r="A121" s="16" t="s">
        <v>152</v>
      </c>
      <c r="B121" s="29" t="s">
        <v>153</v>
      </c>
      <c r="C121" s="11">
        <v>2023</v>
      </c>
      <c r="D121" s="11">
        <v>10</v>
      </c>
      <c r="E121" s="12">
        <f>10.58+10.78</f>
        <v>21.36</v>
      </c>
      <c r="F121" s="12">
        <v>3643</v>
      </c>
      <c r="G121" s="23">
        <f>24779.213+24906.165</f>
        <v>49685.377999999997</v>
      </c>
    </row>
    <row r="122" spans="1:7" ht="48" customHeight="1" x14ac:dyDescent="0.25">
      <c r="A122" s="16" t="s">
        <v>152</v>
      </c>
      <c r="B122" s="29" t="s">
        <v>154</v>
      </c>
      <c r="C122" s="11">
        <v>2024</v>
      </c>
      <c r="D122" s="11">
        <v>10</v>
      </c>
      <c r="E122" s="23">
        <v>2350</v>
      </c>
      <c r="F122" s="22">
        <v>63</v>
      </c>
      <c r="G122" s="12">
        <v>8217.1589999999997</v>
      </c>
    </row>
    <row r="123" spans="1:7" ht="48" customHeight="1" x14ac:dyDescent="0.25">
      <c r="A123" s="16" t="s">
        <v>152</v>
      </c>
      <c r="B123" s="29" t="s">
        <v>155</v>
      </c>
      <c r="C123" s="11">
        <v>2024</v>
      </c>
      <c r="D123" s="11">
        <v>10</v>
      </c>
      <c r="E123" s="23">
        <v>600</v>
      </c>
      <c r="F123" s="22">
        <v>63</v>
      </c>
      <c r="G123" s="12">
        <v>3435.1529999999998</v>
      </c>
    </row>
    <row r="124" spans="1:7" ht="65.099999999999994" customHeight="1" x14ac:dyDescent="0.25">
      <c r="A124" s="16" t="s">
        <v>152</v>
      </c>
      <c r="B124" s="29" t="s">
        <v>156</v>
      </c>
      <c r="C124" s="11">
        <v>2024</v>
      </c>
      <c r="D124" s="11">
        <v>10</v>
      </c>
      <c r="E124" s="23">
        <v>450</v>
      </c>
      <c r="F124" s="22">
        <v>15</v>
      </c>
      <c r="G124" s="12">
        <v>1097.03</v>
      </c>
    </row>
    <row r="125" spans="1:7" ht="45.75" customHeight="1" x14ac:dyDescent="0.25">
      <c r="A125" s="16" t="s">
        <v>152</v>
      </c>
      <c r="B125" s="29" t="s">
        <v>157</v>
      </c>
      <c r="C125" s="11">
        <v>2024</v>
      </c>
      <c r="D125" s="11">
        <v>6</v>
      </c>
      <c r="E125" s="23">
        <v>250</v>
      </c>
      <c r="F125" s="22">
        <v>15</v>
      </c>
      <c r="G125" s="12">
        <v>519.88699999999994</v>
      </c>
    </row>
    <row r="126" spans="1:7" ht="45.75" customHeight="1" x14ac:dyDescent="0.25">
      <c r="A126" s="16" t="s">
        <v>152</v>
      </c>
      <c r="B126" s="29" t="s">
        <v>158</v>
      </c>
      <c r="C126" s="11">
        <v>2024</v>
      </c>
      <c r="D126" s="11">
        <v>6</v>
      </c>
      <c r="E126" s="23">
        <v>200</v>
      </c>
      <c r="F126" s="22">
        <v>15</v>
      </c>
      <c r="G126" s="12">
        <v>259.35300000000001</v>
      </c>
    </row>
    <row r="127" spans="1:7" ht="63.75" customHeight="1" x14ac:dyDescent="0.25">
      <c r="A127" s="16" t="s">
        <v>152</v>
      </c>
      <c r="B127" s="29" t="s">
        <v>159</v>
      </c>
      <c r="C127" s="11">
        <v>2024</v>
      </c>
      <c r="D127" s="11">
        <v>10</v>
      </c>
      <c r="E127" s="23">
        <v>400</v>
      </c>
      <c r="F127" s="22">
        <v>15</v>
      </c>
      <c r="G127" s="12">
        <v>537.03700000000003</v>
      </c>
    </row>
    <row r="128" spans="1:7" ht="15" customHeight="1" x14ac:dyDescent="0.25">
      <c r="A128" s="33" t="s">
        <v>160</v>
      </c>
      <c r="B128" s="34" t="s">
        <v>161</v>
      </c>
      <c r="C128" s="11"/>
      <c r="D128" s="11"/>
      <c r="E128" s="12"/>
      <c r="F128" s="13"/>
      <c r="G128" s="11"/>
    </row>
    <row r="129" spans="1:26" ht="15" customHeight="1" x14ac:dyDescent="0.25">
      <c r="A129" s="14" t="s">
        <v>162</v>
      </c>
      <c r="B129" s="34" t="s">
        <v>163</v>
      </c>
      <c r="C129" s="85"/>
      <c r="D129" s="85"/>
      <c r="E129" s="85"/>
      <c r="F129" s="85"/>
      <c r="G129" s="85"/>
    </row>
    <row r="130" spans="1:26" ht="15" customHeight="1" x14ac:dyDescent="0.25">
      <c r="A130" s="14" t="s">
        <v>164</v>
      </c>
      <c r="B130" s="34" t="s">
        <v>165</v>
      </c>
      <c r="C130" s="86"/>
      <c r="D130" s="86"/>
      <c r="E130" s="86"/>
      <c r="F130" s="86"/>
      <c r="G130" s="86"/>
    </row>
    <row r="131" spans="1:26" ht="15" customHeight="1" x14ac:dyDescent="0.25">
      <c r="A131" s="14" t="s">
        <v>166</v>
      </c>
      <c r="B131" s="34" t="s">
        <v>167</v>
      </c>
      <c r="C131" s="86"/>
      <c r="D131" s="86"/>
      <c r="E131" s="86"/>
      <c r="F131" s="86"/>
      <c r="G131" s="86"/>
    </row>
    <row r="132" spans="1:26" ht="15" customHeight="1" x14ac:dyDescent="0.25">
      <c r="A132" s="14" t="s">
        <v>168</v>
      </c>
      <c r="B132" s="34" t="s">
        <v>169</v>
      </c>
      <c r="C132" s="85"/>
      <c r="D132" s="85"/>
      <c r="E132" s="31">
        <f>SUM(E134:E138)</f>
        <v>14620</v>
      </c>
      <c r="F132" s="31">
        <f>SUM(F134:F138)</f>
        <v>9931</v>
      </c>
      <c r="G132" s="31">
        <f>SUM(G134:Y138)</f>
        <v>56885.982000000004</v>
      </c>
    </row>
    <row r="133" spans="1:26" ht="15" customHeight="1" x14ac:dyDescent="0.25">
      <c r="A133" s="14" t="s">
        <v>170</v>
      </c>
      <c r="B133" s="35" t="s">
        <v>171</v>
      </c>
      <c r="C133" s="87"/>
      <c r="D133" s="87"/>
      <c r="E133" s="36"/>
      <c r="F133" s="36"/>
      <c r="G133" s="31"/>
    </row>
    <row r="134" spans="1:26" ht="54.95" customHeight="1" x14ac:dyDescent="0.25">
      <c r="A134" s="14" t="s">
        <v>170</v>
      </c>
      <c r="B134" s="32" t="s">
        <v>172</v>
      </c>
      <c r="C134" s="11">
        <v>2024</v>
      </c>
      <c r="D134" s="11">
        <v>10</v>
      </c>
      <c r="E134" s="23">
        <v>2210</v>
      </c>
      <c r="F134" s="22">
        <v>160</v>
      </c>
      <c r="G134" s="12">
        <v>7357.4409999999998</v>
      </c>
    </row>
    <row r="135" spans="1:26" ht="54.95" customHeight="1" x14ac:dyDescent="0.25">
      <c r="A135" s="14" t="s">
        <v>170</v>
      </c>
      <c r="B135" s="32" t="s">
        <v>173</v>
      </c>
      <c r="C135" s="11">
        <v>2024</v>
      </c>
      <c r="D135" s="11">
        <v>10</v>
      </c>
      <c r="E135" s="23">
        <v>2210</v>
      </c>
      <c r="F135" s="22">
        <v>160</v>
      </c>
      <c r="G135" s="12">
        <v>7692.6710000000003</v>
      </c>
    </row>
    <row r="136" spans="1:26" ht="44.25" customHeight="1" x14ac:dyDescent="0.25">
      <c r="A136" s="14" t="s">
        <v>170</v>
      </c>
      <c r="B136" s="32" t="s">
        <v>174</v>
      </c>
      <c r="C136" s="11">
        <v>2024</v>
      </c>
      <c r="D136" s="11">
        <v>35</v>
      </c>
      <c r="E136" s="23">
        <v>460</v>
      </c>
      <c r="F136" s="22">
        <v>711</v>
      </c>
      <c r="G136" s="12">
        <v>3351.5059999999999</v>
      </c>
    </row>
    <row r="137" spans="1:26" ht="54.95" customHeight="1" x14ac:dyDescent="0.25">
      <c r="A137" s="14" t="s">
        <v>170</v>
      </c>
      <c r="B137" s="32" t="s">
        <v>175</v>
      </c>
      <c r="C137" s="11">
        <v>2024</v>
      </c>
      <c r="D137" s="11">
        <v>10</v>
      </c>
      <c r="E137" s="23">
        <v>4000</v>
      </c>
      <c r="F137" s="22">
        <v>3200</v>
      </c>
      <c r="G137" s="12">
        <v>14823.623</v>
      </c>
    </row>
    <row r="138" spans="1:26" ht="54.95" customHeight="1" x14ac:dyDescent="0.25">
      <c r="A138" s="14" t="s">
        <v>170</v>
      </c>
      <c r="B138" s="32" t="s">
        <v>176</v>
      </c>
      <c r="C138" s="11">
        <v>2024</v>
      </c>
      <c r="D138" s="11">
        <v>10</v>
      </c>
      <c r="E138" s="23">
        <v>5740</v>
      </c>
      <c r="F138" s="22">
        <v>5700</v>
      </c>
      <c r="G138" s="12">
        <v>23660.741000000002</v>
      </c>
    </row>
    <row r="139" spans="1:26" ht="46.5" customHeight="1" x14ac:dyDescent="0.25">
      <c r="A139" s="37" t="s">
        <v>177</v>
      </c>
      <c r="B139" s="34" t="s">
        <v>178</v>
      </c>
      <c r="C139" s="49"/>
      <c r="D139" s="49"/>
      <c r="E139" s="49"/>
      <c r="F139" s="49"/>
      <c r="G139" s="49"/>
    </row>
    <row r="140" spans="1:26" ht="16.5" customHeight="1" x14ac:dyDescent="0.25">
      <c r="A140" s="37" t="s">
        <v>179</v>
      </c>
      <c r="B140" s="30" t="s">
        <v>180</v>
      </c>
      <c r="C140" s="11"/>
      <c r="D140" s="11"/>
      <c r="E140" s="12"/>
      <c r="F140" s="13"/>
      <c r="G140" s="11"/>
    </row>
    <row r="141" spans="1:26" ht="16.5" customHeight="1" x14ac:dyDescent="0.25">
      <c r="A141" s="37" t="s">
        <v>181</v>
      </c>
      <c r="B141" s="30" t="s">
        <v>182</v>
      </c>
      <c r="C141" s="11"/>
      <c r="D141" s="11"/>
      <c r="E141" s="12"/>
      <c r="F141" s="38">
        <f>SUM(F143:F145)</f>
        <v>45</v>
      </c>
      <c r="G141" s="31">
        <f>SUM(G143:G145)</f>
        <v>1977.819</v>
      </c>
    </row>
    <row r="142" spans="1:26" ht="16.5" customHeight="1" x14ac:dyDescent="0.25">
      <c r="A142" s="37" t="s">
        <v>183</v>
      </c>
      <c r="B142" s="39" t="s">
        <v>184</v>
      </c>
      <c r="C142" s="11"/>
      <c r="D142" s="11"/>
      <c r="E142" s="12"/>
      <c r="F142" s="13"/>
      <c r="G142" s="11"/>
      <c r="Z142" s="40"/>
    </row>
    <row r="143" spans="1:26" ht="45" customHeight="1" x14ac:dyDescent="0.25">
      <c r="A143" s="37" t="s">
        <v>183</v>
      </c>
      <c r="B143" s="29" t="s">
        <v>185</v>
      </c>
      <c r="C143" s="11">
        <v>2024</v>
      </c>
      <c r="D143" s="11">
        <v>10</v>
      </c>
      <c r="E143" s="12"/>
      <c r="F143" s="22">
        <v>15</v>
      </c>
      <c r="G143" s="12">
        <v>757.22900000000004</v>
      </c>
      <c r="Z143" s="40">
        <f t="shared" ref="Z143:Z145" si="0">25*0.93</f>
        <v>23.25</v>
      </c>
    </row>
    <row r="144" spans="1:26" ht="45" customHeight="1" x14ac:dyDescent="0.25">
      <c r="A144" s="37" t="s">
        <v>183</v>
      </c>
      <c r="B144" s="29" t="s">
        <v>186</v>
      </c>
      <c r="C144" s="11">
        <v>2024</v>
      </c>
      <c r="D144" s="11">
        <v>6</v>
      </c>
      <c r="E144" s="12"/>
      <c r="F144" s="22">
        <v>15</v>
      </c>
      <c r="G144" s="12">
        <v>1067.915</v>
      </c>
      <c r="Z144" s="40">
        <f t="shared" si="0"/>
        <v>23.25</v>
      </c>
    </row>
    <row r="145" spans="1:26" ht="45" customHeight="1" x14ac:dyDescent="0.25">
      <c r="A145" s="37" t="s">
        <v>183</v>
      </c>
      <c r="B145" s="29" t="s">
        <v>187</v>
      </c>
      <c r="C145" s="11">
        <v>2024</v>
      </c>
      <c r="D145" s="11">
        <v>10</v>
      </c>
      <c r="E145" s="12"/>
      <c r="F145" s="22">
        <v>15</v>
      </c>
      <c r="G145" s="12">
        <v>152.67500000000001</v>
      </c>
      <c r="Z145" s="40">
        <f t="shared" si="0"/>
        <v>23.25</v>
      </c>
    </row>
    <row r="146" spans="1:26" ht="20.100000000000001" customHeight="1" x14ac:dyDescent="0.25">
      <c r="A146" s="14" t="s">
        <v>188</v>
      </c>
      <c r="B146" s="30" t="s">
        <v>189</v>
      </c>
      <c r="C146" s="11"/>
      <c r="D146" s="11"/>
      <c r="E146" s="12"/>
      <c r="F146" s="38">
        <f>SUM(F148)</f>
        <v>15</v>
      </c>
      <c r="G146" s="31">
        <f>SUM(G148)</f>
        <v>1460.885</v>
      </c>
      <c r="Z146" s="40"/>
    </row>
    <row r="147" spans="1:26" ht="20.100000000000001" customHeight="1" x14ac:dyDescent="0.25">
      <c r="A147" s="14" t="s">
        <v>190</v>
      </c>
      <c r="B147" s="39" t="s">
        <v>184</v>
      </c>
      <c r="C147" s="11"/>
      <c r="D147" s="11"/>
      <c r="E147" s="12"/>
      <c r="F147" s="13"/>
      <c r="G147" s="11"/>
      <c r="Z147" s="40"/>
    </row>
    <row r="148" spans="1:26" ht="53.25" customHeight="1" x14ac:dyDescent="0.25">
      <c r="A148" s="14" t="s">
        <v>190</v>
      </c>
      <c r="B148" s="29" t="s">
        <v>191</v>
      </c>
      <c r="C148" s="11">
        <v>2024</v>
      </c>
      <c r="D148" s="11">
        <v>6</v>
      </c>
      <c r="E148" s="12"/>
      <c r="F148" s="22">
        <v>15</v>
      </c>
      <c r="G148" s="12">
        <v>1460.885</v>
      </c>
      <c r="Z148" s="40">
        <f>160*0.93</f>
        <v>148.80000000000001</v>
      </c>
    </row>
    <row r="149" spans="1:26" ht="33" customHeight="1" x14ac:dyDescent="0.25">
      <c r="A149" s="14" t="s">
        <v>192</v>
      </c>
      <c r="B149" s="34" t="s">
        <v>193</v>
      </c>
      <c r="C149" s="88"/>
      <c r="D149" s="88"/>
      <c r="E149" s="88"/>
      <c r="F149" s="88"/>
      <c r="G149" s="88"/>
    </row>
    <row r="150" spans="1:26" ht="18" customHeight="1" x14ac:dyDescent="0.25">
      <c r="A150" s="14"/>
      <c r="B150" s="32" t="s">
        <v>194</v>
      </c>
      <c r="C150" s="88"/>
      <c r="D150" s="88"/>
      <c r="E150" s="88"/>
      <c r="F150" s="88"/>
      <c r="G150" s="88"/>
    </row>
    <row r="151" spans="1:26" ht="18" customHeight="1" x14ac:dyDescent="0.25">
      <c r="A151" s="14" t="s">
        <v>195</v>
      </c>
      <c r="B151" s="15" t="s">
        <v>196</v>
      </c>
      <c r="C151" s="11"/>
      <c r="D151" s="11"/>
      <c r="E151" s="12"/>
      <c r="F151" s="89">
        <f>SUM(F154)</f>
        <v>6648</v>
      </c>
      <c r="G151" s="90">
        <f>SUM(G154)</f>
        <v>173476.39300000001</v>
      </c>
    </row>
    <row r="152" spans="1:26" ht="18" customHeight="1" x14ac:dyDescent="0.25">
      <c r="A152" s="14" t="s">
        <v>197</v>
      </c>
      <c r="B152" s="15" t="s">
        <v>198</v>
      </c>
      <c r="C152" s="11"/>
      <c r="D152" s="11"/>
      <c r="E152" s="12"/>
      <c r="F152" s="13"/>
      <c r="G152" s="11"/>
    </row>
    <row r="153" spans="1:26" ht="18" customHeight="1" x14ac:dyDescent="0.25">
      <c r="A153" s="14" t="s">
        <v>199</v>
      </c>
      <c r="B153" s="41" t="s">
        <v>200</v>
      </c>
      <c r="C153" s="11"/>
      <c r="D153" s="11"/>
      <c r="E153" s="12"/>
      <c r="F153" s="13"/>
      <c r="G153" s="11"/>
    </row>
    <row r="154" spans="1:26" ht="35.25" customHeight="1" x14ac:dyDescent="0.25">
      <c r="A154" s="14" t="s">
        <v>199</v>
      </c>
      <c r="B154" s="32" t="s">
        <v>201</v>
      </c>
      <c r="C154" s="11">
        <v>2024</v>
      </c>
      <c r="D154" s="11">
        <v>35</v>
      </c>
      <c r="E154" s="12"/>
      <c r="F154" s="91">
        <v>6648</v>
      </c>
      <c r="G154" s="42">
        <v>173476.39300000001</v>
      </c>
      <c r="Z154" s="6">
        <f>6300*0.93</f>
        <v>5859</v>
      </c>
    </row>
    <row r="155" spans="1:26" ht="18.75" customHeight="1" x14ac:dyDescent="0.25">
      <c r="A155" s="14" t="s">
        <v>202</v>
      </c>
      <c r="B155" s="34" t="s">
        <v>203</v>
      </c>
      <c r="C155" s="88"/>
      <c r="D155" s="88"/>
      <c r="E155" s="88"/>
      <c r="F155" s="88"/>
      <c r="G155" s="88"/>
    </row>
    <row r="156" spans="1:26" ht="24.95" hidden="1" customHeight="1" x14ac:dyDescent="0.25">
      <c r="A156" s="9"/>
      <c r="F156" s="92"/>
      <c r="G156" s="54" t="e">
        <f>G9+G119+G132+G141+G146+G151+#REF!+#REF!</f>
        <v>#REF!</v>
      </c>
    </row>
    <row r="157" spans="1:26" ht="24.95" customHeight="1" x14ac:dyDescent="0.25">
      <c r="A157" s="43" t="s">
        <v>204</v>
      </c>
      <c r="B157" s="30" t="s">
        <v>205</v>
      </c>
      <c r="C157" s="44"/>
      <c r="D157" s="44"/>
      <c r="E157" s="45"/>
      <c r="F157" s="45"/>
      <c r="G157" s="46"/>
    </row>
    <row r="158" spans="1:26" ht="17.25" customHeight="1" x14ac:dyDescent="0.25">
      <c r="A158" s="47" t="s">
        <v>206</v>
      </c>
      <c r="B158" s="48" t="s">
        <v>207</v>
      </c>
      <c r="C158" s="49"/>
      <c r="D158" s="49"/>
      <c r="E158" s="108">
        <f>E159+E160+E161+E162+E163+E164+E165+E166+E167+E168+E169+E170+E171+E172+E173+E174</f>
        <v>16</v>
      </c>
      <c r="F158" s="108">
        <f>F159+F160+F161+F162+F163+F164+F165+F166+F167+F170+F171+F172+F173+F174</f>
        <v>105</v>
      </c>
      <c r="G158" s="109">
        <f>G159+G160+G161+G162+G163+G164+G165+G166+G167+G168+G169+G170+G171+G172+G173+G174</f>
        <v>387916.56999999995</v>
      </c>
    </row>
    <row r="159" spans="1:26" ht="31.5" x14ac:dyDescent="0.25">
      <c r="A159" s="47" t="s">
        <v>206</v>
      </c>
      <c r="B159" s="110" t="s">
        <v>208</v>
      </c>
      <c r="C159" s="44">
        <v>2023</v>
      </c>
      <c r="D159" s="44">
        <v>0.22</v>
      </c>
      <c r="E159" s="51">
        <v>1</v>
      </c>
      <c r="F159" s="45">
        <v>5</v>
      </c>
      <c r="G159" s="46">
        <f t="shared" ref="G159:G161" si="1">32012.92+2132</f>
        <v>34144.92</v>
      </c>
    </row>
    <row r="160" spans="1:26" ht="31.5" hidden="1" x14ac:dyDescent="0.25">
      <c r="A160" s="47" t="s">
        <v>206</v>
      </c>
      <c r="B160" s="14" t="s">
        <v>209</v>
      </c>
      <c r="C160" s="44">
        <v>2023</v>
      </c>
      <c r="D160" s="44">
        <v>0.22</v>
      </c>
      <c r="E160" s="51">
        <v>1</v>
      </c>
      <c r="F160" s="45">
        <v>10</v>
      </c>
      <c r="G160" s="46">
        <f t="shared" si="1"/>
        <v>34144.92</v>
      </c>
    </row>
    <row r="161" spans="1:26" ht="31.5" hidden="1" x14ac:dyDescent="0.25">
      <c r="A161" s="47" t="s">
        <v>206</v>
      </c>
      <c r="B161" s="14" t="s">
        <v>210</v>
      </c>
      <c r="C161" s="44">
        <v>2023</v>
      </c>
      <c r="D161" s="44">
        <v>0.22</v>
      </c>
      <c r="E161" s="51">
        <v>1</v>
      </c>
      <c r="F161" s="45">
        <v>3</v>
      </c>
      <c r="G161" s="46">
        <f t="shared" si="1"/>
        <v>34144.92</v>
      </c>
    </row>
    <row r="162" spans="1:26" ht="31.5" hidden="1" x14ac:dyDescent="0.25">
      <c r="A162" s="47" t="s">
        <v>206</v>
      </c>
      <c r="B162" s="14" t="s">
        <v>211</v>
      </c>
      <c r="C162" s="44">
        <v>2023</v>
      </c>
      <c r="D162" s="44">
        <v>0.22</v>
      </c>
      <c r="E162" s="51">
        <v>1</v>
      </c>
      <c r="F162" s="45">
        <v>6</v>
      </c>
      <c r="G162" s="46">
        <f t="shared" ref="G162:G164" si="2">21490.27+2132</f>
        <v>23622.27</v>
      </c>
    </row>
    <row r="163" spans="1:26" ht="31.5" hidden="1" x14ac:dyDescent="0.25">
      <c r="A163" s="47" t="s">
        <v>206</v>
      </c>
      <c r="B163" s="14" t="s">
        <v>212</v>
      </c>
      <c r="C163" s="44">
        <v>2023</v>
      </c>
      <c r="D163" s="44">
        <v>0.22</v>
      </c>
      <c r="E163" s="51">
        <v>1</v>
      </c>
      <c r="F163" s="45">
        <v>4</v>
      </c>
      <c r="G163" s="46">
        <f t="shared" si="2"/>
        <v>23622.27</v>
      </c>
    </row>
    <row r="164" spans="1:26" ht="31.5" hidden="1" x14ac:dyDescent="0.25">
      <c r="A164" s="47" t="s">
        <v>206</v>
      </c>
      <c r="B164" s="14" t="s">
        <v>213</v>
      </c>
      <c r="C164" s="44">
        <v>2023</v>
      </c>
      <c r="D164" s="44">
        <v>0.22</v>
      </c>
      <c r="E164" s="51">
        <v>1</v>
      </c>
      <c r="F164" s="45">
        <v>5</v>
      </c>
      <c r="G164" s="46">
        <f t="shared" si="2"/>
        <v>23622.27</v>
      </c>
    </row>
    <row r="165" spans="1:26" ht="47.25" hidden="1" x14ac:dyDescent="0.25">
      <c r="A165" s="47" t="s">
        <v>206</v>
      </c>
      <c r="B165" s="110" t="s">
        <v>311</v>
      </c>
      <c r="C165" s="44">
        <v>2024</v>
      </c>
      <c r="D165" s="44">
        <v>0.22</v>
      </c>
      <c r="E165" s="51">
        <v>1</v>
      </c>
      <c r="F165" s="111">
        <v>8</v>
      </c>
      <c r="G165" s="46">
        <v>14479</v>
      </c>
    </row>
    <row r="166" spans="1:26" ht="47.25" hidden="1" x14ac:dyDescent="0.25">
      <c r="A166" s="47" t="s">
        <v>206</v>
      </c>
      <c r="B166" s="110" t="s">
        <v>312</v>
      </c>
      <c r="C166" s="44">
        <v>2024</v>
      </c>
      <c r="D166" s="44">
        <v>0.22</v>
      </c>
      <c r="E166" s="51">
        <v>1</v>
      </c>
      <c r="F166" s="112">
        <v>10</v>
      </c>
      <c r="G166" s="46">
        <v>22049</v>
      </c>
    </row>
    <row r="167" spans="1:26" ht="47.25" hidden="1" x14ac:dyDescent="0.25">
      <c r="A167" s="47" t="s">
        <v>206</v>
      </c>
      <c r="B167" s="110" t="s">
        <v>313</v>
      </c>
      <c r="C167" s="44">
        <v>2024</v>
      </c>
      <c r="D167" s="44">
        <v>0.22</v>
      </c>
      <c r="E167" s="51">
        <v>1</v>
      </c>
      <c r="F167" s="111">
        <v>8</v>
      </c>
      <c r="G167" s="46">
        <v>22375</v>
      </c>
    </row>
    <row r="168" spans="1:26" ht="47.25" hidden="1" x14ac:dyDescent="0.25">
      <c r="A168" s="47" t="s">
        <v>206</v>
      </c>
      <c r="B168" s="110" t="s">
        <v>314</v>
      </c>
      <c r="C168" s="44">
        <v>2024</v>
      </c>
      <c r="D168" s="44">
        <v>0.22</v>
      </c>
      <c r="E168" s="51">
        <v>1</v>
      </c>
      <c r="F168" s="112">
        <v>10</v>
      </c>
      <c r="G168" s="46">
        <v>24346</v>
      </c>
    </row>
    <row r="169" spans="1:26" ht="47.25" hidden="1" x14ac:dyDescent="0.25">
      <c r="A169" s="47" t="s">
        <v>206</v>
      </c>
      <c r="B169" s="110" t="s">
        <v>315</v>
      </c>
      <c r="C169" s="44">
        <v>2024</v>
      </c>
      <c r="D169" s="44">
        <v>0.22</v>
      </c>
      <c r="E169" s="51">
        <v>1</v>
      </c>
      <c r="F169" s="111">
        <v>8</v>
      </c>
      <c r="G169" s="46">
        <v>34868</v>
      </c>
      <c r="Z169" s="56"/>
    </row>
    <row r="170" spans="1:26" ht="47.25" hidden="1" x14ac:dyDescent="0.25">
      <c r="A170" s="47" t="s">
        <v>206</v>
      </c>
      <c r="B170" s="110" t="s">
        <v>316</v>
      </c>
      <c r="C170" s="44">
        <v>2024</v>
      </c>
      <c r="D170" s="44">
        <v>0.22</v>
      </c>
      <c r="E170" s="51">
        <v>1</v>
      </c>
      <c r="F170" s="111">
        <v>8</v>
      </c>
      <c r="G170" s="46">
        <v>13816</v>
      </c>
      <c r="Z170" s="57"/>
    </row>
    <row r="171" spans="1:26" ht="27" hidden="1" customHeight="1" x14ac:dyDescent="0.25">
      <c r="A171" s="47" t="s">
        <v>206</v>
      </c>
      <c r="B171" s="110" t="s">
        <v>317</v>
      </c>
      <c r="C171" s="44">
        <v>2024</v>
      </c>
      <c r="D171" s="44">
        <v>0.22</v>
      </c>
      <c r="E171" s="51">
        <v>1</v>
      </c>
      <c r="F171" s="112">
        <v>10</v>
      </c>
      <c r="G171" s="46">
        <v>13912</v>
      </c>
    </row>
    <row r="172" spans="1:26" ht="39" hidden="1" customHeight="1" x14ac:dyDescent="0.25">
      <c r="A172" s="47" t="s">
        <v>206</v>
      </c>
      <c r="B172" s="110" t="s">
        <v>318</v>
      </c>
      <c r="C172" s="44">
        <v>2024</v>
      </c>
      <c r="D172" s="44">
        <v>0.22</v>
      </c>
      <c r="E172" s="51">
        <v>1</v>
      </c>
      <c r="F172" s="112">
        <v>10</v>
      </c>
      <c r="G172" s="46">
        <v>22049</v>
      </c>
    </row>
    <row r="173" spans="1:26" ht="25.5" hidden="1" customHeight="1" x14ac:dyDescent="0.25">
      <c r="A173" s="47" t="s">
        <v>206</v>
      </c>
      <c r="B173" s="110" t="s">
        <v>319</v>
      </c>
      <c r="C173" s="44">
        <v>2024</v>
      </c>
      <c r="D173" s="44">
        <v>0.22</v>
      </c>
      <c r="E173" s="51">
        <v>1</v>
      </c>
      <c r="F173" s="111">
        <v>8</v>
      </c>
      <c r="G173" s="46">
        <v>22375</v>
      </c>
    </row>
    <row r="174" spans="1:26" ht="47.25" hidden="1" x14ac:dyDescent="0.25">
      <c r="A174" s="47" t="s">
        <v>206</v>
      </c>
      <c r="B174" s="110" t="s">
        <v>320</v>
      </c>
      <c r="C174" s="44">
        <v>2024</v>
      </c>
      <c r="D174" s="44">
        <v>0.22</v>
      </c>
      <c r="E174" s="51">
        <v>1</v>
      </c>
      <c r="F174" s="112">
        <v>10</v>
      </c>
      <c r="G174" s="46">
        <v>24346</v>
      </c>
    </row>
    <row r="175" spans="1:26" hidden="1" x14ac:dyDescent="0.25">
      <c r="A175" s="43" t="s">
        <v>214</v>
      </c>
      <c r="B175" s="82" t="s">
        <v>215</v>
      </c>
      <c r="C175" s="44"/>
      <c r="D175" s="44"/>
      <c r="E175" s="45"/>
      <c r="F175" s="45"/>
      <c r="G175" s="46"/>
    </row>
    <row r="176" spans="1:26" hidden="1" x14ac:dyDescent="0.25">
      <c r="A176" s="52" t="s">
        <v>216</v>
      </c>
      <c r="B176" s="41" t="s">
        <v>217</v>
      </c>
      <c r="C176" s="49"/>
      <c r="D176" s="49"/>
      <c r="E176" s="50">
        <f>SUM(E177:E196)</f>
        <v>20</v>
      </c>
      <c r="F176" s="50">
        <f>SUM(F177:F196)</f>
        <v>181.5</v>
      </c>
      <c r="G176" s="50">
        <f>SUM(G177:G184)</f>
        <v>306868.38</v>
      </c>
    </row>
    <row r="177" spans="1:7" ht="31.5" hidden="1" x14ac:dyDescent="0.25">
      <c r="A177" s="52" t="s">
        <v>216</v>
      </c>
      <c r="B177" s="110" t="s">
        <v>218</v>
      </c>
      <c r="C177" s="44">
        <v>2022</v>
      </c>
      <c r="D177" s="44">
        <v>0.4</v>
      </c>
      <c r="E177" s="113">
        <v>1</v>
      </c>
      <c r="F177" s="45">
        <v>7</v>
      </c>
      <c r="G177" s="46">
        <f t="shared" ref="G177:G179" si="3">34700+3444.26</f>
        <v>38144.26</v>
      </c>
    </row>
    <row r="178" spans="1:7" ht="31.5" hidden="1" x14ac:dyDescent="0.25">
      <c r="A178" s="52" t="s">
        <v>216</v>
      </c>
      <c r="B178" s="14" t="s">
        <v>219</v>
      </c>
      <c r="C178" s="44">
        <v>2023</v>
      </c>
      <c r="D178" s="44">
        <v>0.4</v>
      </c>
      <c r="E178" s="113">
        <v>1</v>
      </c>
      <c r="F178" s="45">
        <v>30</v>
      </c>
      <c r="G178" s="46">
        <f t="shared" si="3"/>
        <v>38144.26</v>
      </c>
    </row>
    <row r="179" spans="1:7" ht="31.5" x14ac:dyDescent="0.25">
      <c r="A179" s="52" t="s">
        <v>216</v>
      </c>
      <c r="B179" s="14" t="s">
        <v>220</v>
      </c>
      <c r="C179" s="44">
        <v>2023</v>
      </c>
      <c r="D179" s="44">
        <v>0.4</v>
      </c>
      <c r="E179" s="113">
        <v>1</v>
      </c>
      <c r="F179" s="45">
        <v>6.5</v>
      </c>
      <c r="G179" s="46">
        <f t="shared" si="3"/>
        <v>38144.26</v>
      </c>
    </row>
    <row r="180" spans="1:7" ht="31.5" x14ac:dyDescent="0.25">
      <c r="A180" s="52" t="s">
        <v>216</v>
      </c>
      <c r="B180" s="14" t="s">
        <v>221</v>
      </c>
      <c r="C180" s="44">
        <v>2022</v>
      </c>
      <c r="D180" s="44">
        <v>0.4</v>
      </c>
      <c r="E180" s="113">
        <v>1</v>
      </c>
      <c r="F180" s="45">
        <v>20</v>
      </c>
      <c r="G180" s="46">
        <f t="shared" ref="G180:G182" si="4">33746.78+3444.26</f>
        <v>37191.040000000001</v>
      </c>
    </row>
    <row r="181" spans="1:7" ht="31.5" x14ac:dyDescent="0.25">
      <c r="A181" s="52" t="s">
        <v>216</v>
      </c>
      <c r="B181" s="114" t="s">
        <v>222</v>
      </c>
      <c r="C181" s="115">
        <v>2023</v>
      </c>
      <c r="D181" s="115">
        <v>0.4</v>
      </c>
      <c r="E181" s="116">
        <v>1</v>
      </c>
      <c r="F181" s="117"/>
      <c r="G181" s="46">
        <f t="shared" si="4"/>
        <v>37191.040000000001</v>
      </c>
    </row>
    <row r="182" spans="1:7" ht="31.5" x14ac:dyDescent="0.25">
      <c r="A182" s="52" t="s">
        <v>216</v>
      </c>
      <c r="B182" s="14" t="s">
        <v>223</v>
      </c>
      <c r="C182" s="44">
        <v>2023</v>
      </c>
      <c r="D182" s="44">
        <v>0.4</v>
      </c>
      <c r="E182" s="113">
        <v>1</v>
      </c>
      <c r="F182" s="45">
        <v>5</v>
      </c>
      <c r="G182" s="46">
        <f t="shared" si="4"/>
        <v>37191.040000000001</v>
      </c>
    </row>
    <row r="183" spans="1:7" ht="31.5" x14ac:dyDescent="0.25">
      <c r="A183" s="52" t="s">
        <v>216</v>
      </c>
      <c r="B183" s="14" t="s">
        <v>224</v>
      </c>
      <c r="C183" s="44">
        <v>2023</v>
      </c>
      <c r="D183" s="44">
        <v>0.4</v>
      </c>
      <c r="E183" s="113">
        <v>1</v>
      </c>
      <c r="F183" s="45">
        <v>15</v>
      </c>
      <c r="G183" s="46">
        <f t="shared" ref="G183:G184" si="5">30278.65+10152.59</f>
        <v>40431.240000000005</v>
      </c>
    </row>
    <row r="184" spans="1:7" ht="31.5" x14ac:dyDescent="0.25">
      <c r="A184" s="52" t="s">
        <v>216</v>
      </c>
      <c r="B184" s="118" t="s">
        <v>225</v>
      </c>
      <c r="C184" s="44">
        <v>2023</v>
      </c>
      <c r="D184" s="44">
        <v>0.4</v>
      </c>
      <c r="E184" s="113">
        <v>1</v>
      </c>
      <c r="F184" s="45">
        <v>6</v>
      </c>
      <c r="G184" s="46">
        <f t="shared" si="5"/>
        <v>40431.240000000005</v>
      </c>
    </row>
    <row r="185" spans="1:7" ht="47.25" x14ac:dyDescent="0.25">
      <c r="A185" s="119" t="s">
        <v>216</v>
      </c>
      <c r="B185" s="114" t="s">
        <v>321</v>
      </c>
      <c r="C185" s="120">
        <v>2024</v>
      </c>
      <c r="D185" s="115">
        <v>0.4</v>
      </c>
      <c r="E185" s="116">
        <v>1</v>
      </c>
      <c r="F185" s="121">
        <v>15</v>
      </c>
      <c r="G185" s="46">
        <v>19915</v>
      </c>
    </row>
    <row r="186" spans="1:7" ht="47.25" x14ac:dyDescent="0.25">
      <c r="A186" s="119" t="s">
        <v>216</v>
      </c>
      <c r="B186" s="122" t="s">
        <v>322</v>
      </c>
      <c r="C186" s="120">
        <v>2024</v>
      </c>
      <c r="D186" s="115">
        <v>0.4</v>
      </c>
      <c r="E186" s="116">
        <v>1</v>
      </c>
      <c r="F186" s="112">
        <v>10</v>
      </c>
      <c r="G186" s="46">
        <v>20896</v>
      </c>
    </row>
    <row r="187" spans="1:7" ht="47.25" x14ac:dyDescent="0.25">
      <c r="A187" s="119" t="s">
        <v>216</v>
      </c>
      <c r="B187" s="114" t="s">
        <v>323</v>
      </c>
      <c r="C187" s="120">
        <v>2024</v>
      </c>
      <c r="D187" s="115">
        <v>0.4</v>
      </c>
      <c r="E187" s="116">
        <v>1</v>
      </c>
      <c r="F187" s="123">
        <v>15</v>
      </c>
      <c r="G187" s="46">
        <v>33964</v>
      </c>
    </row>
    <row r="188" spans="1:7" ht="47.25" x14ac:dyDescent="0.25">
      <c r="A188" s="119" t="s">
        <v>216</v>
      </c>
      <c r="B188" s="114" t="s">
        <v>324</v>
      </c>
      <c r="C188" s="120">
        <v>2024</v>
      </c>
      <c r="D188" s="115">
        <v>0.4</v>
      </c>
      <c r="E188" s="116">
        <v>1</v>
      </c>
      <c r="F188" s="124">
        <v>7</v>
      </c>
      <c r="G188" s="46">
        <v>38560</v>
      </c>
    </row>
    <row r="189" spans="1:7" ht="47.25" x14ac:dyDescent="0.25">
      <c r="A189" s="119" t="s">
        <v>216</v>
      </c>
      <c r="B189" s="114" t="s">
        <v>325</v>
      </c>
      <c r="C189" s="120">
        <v>2024</v>
      </c>
      <c r="D189" s="115">
        <v>0.4</v>
      </c>
      <c r="E189" s="116">
        <v>1</v>
      </c>
      <c r="F189" s="121">
        <v>15</v>
      </c>
      <c r="G189" s="46">
        <v>39513</v>
      </c>
    </row>
    <row r="190" spans="1:7" ht="47.25" x14ac:dyDescent="0.25">
      <c r="A190" s="119" t="s">
        <v>216</v>
      </c>
      <c r="B190" s="122" t="s">
        <v>326</v>
      </c>
      <c r="C190" s="120">
        <v>2024</v>
      </c>
      <c r="D190" s="115">
        <v>0.4</v>
      </c>
      <c r="E190" s="116">
        <v>1</v>
      </c>
      <c r="F190" s="125" t="s">
        <v>327</v>
      </c>
      <c r="G190" s="46">
        <v>54755</v>
      </c>
    </row>
    <row r="191" spans="1:7" ht="47.25" x14ac:dyDescent="0.25">
      <c r="A191" s="119" t="s">
        <v>216</v>
      </c>
      <c r="B191" s="122" t="s">
        <v>328</v>
      </c>
      <c r="C191" s="120">
        <v>2024</v>
      </c>
      <c r="D191" s="115">
        <v>0.4</v>
      </c>
      <c r="E191" s="116">
        <v>1</v>
      </c>
      <c r="F191" s="125" t="s">
        <v>329</v>
      </c>
      <c r="G191" s="46">
        <v>74143</v>
      </c>
    </row>
    <row r="192" spans="1:7" ht="47.25" x14ac:dyDescent="0.25">
      <c r="A192" s="119" t="s">
        <v>216</v>
      </c>
      <c r="B192" s="114" t="s">
        <v>330</v>
      </c>
      <c r="C192" s="120">
        <v>2024</v>
      </c>
      <c r="D192" s="115">
        <v>0.4</v>
      </c>
      <c r="E192" s="116">
        <v>1</v>
      </c>
      <c r="F192" s="125" t="s">
        <v>331</v>
      </c>
      <c r="G192" s="46">
        <v>54088</v>
      </c>
    </row>
    <row r="193" spans="1:7" ht="47.25" x14ac:dyDescent="0.25">
      <c r="A193" s="119" t="s">
        <v>216</v>
      </c>
      <c r="B193" s="114" t="s">
        <v>332</v>
      </c>
      <c r="C193" s="120">
        <v>2024</v>
      </c>
      <c r="D193" s="115">
        <v>0.4</v>
      </c>
      <c r="E193" s="116">
        <v>1</v>
      </c>
      <c r="F193" s="125" t="s">
        <v>331</v>
      </c>
      <c r="G193" s="46">
        <v>27740</v>
      </c>
    </row>
    <row r="194" spans="1:7" ht="47.25" x14ac:dyDescent="0.25">
      <c r="A194" s="119" t="s">
        <v>216</v>
      </c>
      <c r="B194" s="114" t="s">
        <v>333</v>
      </c>
      <c r="C194" s="120">
        <v>2024</v>
      </c>
      <c r="D194" s="115">
        <v>0.4</v>
      </c>
      <c r="E194" s="116">
        <v>1</v>
      </c>
      <c r="F194" s="125" t="s">
        <v>331</v>
      </c>
      <c r="G194" s="46">
        <v>27741</v>
      </c>
    </row>
    <row r="195" spans="1:7" ht="63" x14ac:dyDescent="0.25">
      <c r="A195" s="119" t="s">
        <v>216</v>
      </c>
      <c r="B195" s="122" t="s">
        <v>334</v>
      </c>
      <c r="C195" s="120">
        <v>2024</v>
      </c>
      <c r="D195" s="115">
        <v>0.4</v>
      </c>
      <c r="E195" s="116">
        <v>1</v>
      </c>
      <c r="F195" s="125" t="s">
        <v>331</v>
      </c>
      <c r="G195" s="46">
        <v>70200</v>
      </c>
    </row>
    <row r="196" spans="1:7" ht="47.25" x14ac:dyDescent="0.25">
      <c r="A196" s="126" t="s">
        <v>216</v>
      </c>
      <c r="B196" s="127" t="s">
        <v>335</v>
      </c>
      <c r="C196" s="128">
        <v>2024</v>
      </c>
      <c r="D196" s="115">
        <v>0.4</v>
      </c>
      <c r="E196" s="129">
        <v>1</v>
      </c>
      <c r="F196" s="130">
        <v>30</v>
      </c>
      <c r="G196" s="131">
        <v>80396</v>
      </c>
    </row>
    <row r="197" spans="1:7" x14ac:dyDescent="0.25">
      <c r="A197" s="132" t="s">
        <v>336</v>
      </c>
      <c r="B197" s="133" t="s">
        <v>337</v>
      </c>
      <c r="C197" s="134"/>
      <c r="D197" s="134"/>
      <c r="E197" s="135">
        <f>SUM(E198:E203)</f>
        <v>6</v>
      </c>
      <c r="F197" s="136">
        <f>SUM(F198:F203)</f>
        <v>87</v>
      </c>
      <c r="G197" s="136">
        <f>SUM(G198:G203)</f>
        <v>398028</v>
      </c>
    </row>
    <row r="198" spans="1:7" ht="47.25" x14ac:dyDescent="0.25">
      <c r="A198" s="132" t="s">
        <v>336</v>
      </c>
      <c r="B198" s="127" t="s">
        <v>338</v>
      </c>
      <c r="C198" s="137">
        <v>2024</v>
      </c>
      <c r="D198" s="137"/>
      <c r="E198" s="138">
        <v>1</v>
      </c>
      <c r="F198" s="139" t="s">
        <v>339</v>
      </c>
      <c r="G198" s="131">
        <v>52731</v>
      </c>
    </row>
    <row r="199" spans="1:7" ht="47.25" x14ac:dyDescent="0.25">
      <c r="A199" s="132" t="s">
        <v>336</v>
      </c>
      <c r="B199" s="127" t="s">
        <v>340</v>
      </c>
      <c r="C199" s="137">
        <v>2024</v>
      </c>
      <c r="D199" s="137"/>
      <c r="E199" s="138">
        <v>1</v>
      </c>
      <c r="F199" s="140" t="s">
        <v>341</v>
      </c>
      <c r="G199" s="131">
        <v>62966</v>
      </c>
    </row>
    <row r="200" spans="1:7" ht="47.25" x14ac:dyDescent="0.25">
      <c r="A200" s="132" t="s">
        <v>336</v>
      </c>
      <c r="B200" s="127" t="s">
        <v>342</v>
      </c>
      <c r="C200" s="137">
        <v>2024</v>
      </c>
      <c r="D200" s="137"/>
      <c r="E200" s="138">
        <v>1</v>
      </c>
      <c r="F200" s="140" t="s">
        <v>343</v>
      </c>
      <c r="G200" s="131">
        <v>65433</v>
      </c>
    </row>
    <row r="201" spans="1:7" ht="31.5" x14ac:dyDescent="0.25">
      <c r="A201" s="132" t="s">
        <v>336</v>
      </c>
      <c r="B201" s="127" t="s">
        <v>344</v>
      </c>
      <c r="C201" s="137">
        <v>2024</v>
      </c>
      <c r="D201" s="137"/>
      <c r="E201" s="138">
        <v>1</v>
      </c>
      <c r="F201" s="141">
        <v>80</v>
      </c>
      <c r="G201" s="131">
        <v>76399</v>
      </c>
    </row>
    <row r="202" spans="1:7" ht="47.25" x14ac:dyDescent="0.25">
      <c r="A202" s="132" t="s">
        <v>336</v>
      </c>
      <c r="B202" s="127" t="s">
        <v>345</v>
      </c>
      <c r="C202" s="137">
        <v>2024</v>
      </c>
      <c r="D202" s="137"/>
      <c r="E202" s="138">
        <v>1</v>
      </c>
      <c r="F202" s="140" t="s">
        <v>346</v>
      </c>
      <c r="G202" s="131">
        <v>77533</v>
      </c>
    </row>
    <row r="203" spans="1:7" ht="47.25" x14ac:dyDescent="0.25">
      <c r="A203" s="132" t="s">
        <v>336</v>
      </c>
      <c r="B203" s="142" t="s">
        <v>340</v>
      </c>
      <c r="C203" s="137">
        <v>2024</v>
      </c>
      <c r="D203" s="137"/>
      <c r="E203" s="138">
        <v>1</v>
      </c>
      <c r="F203" s="143">
        <v>7</v>
      </c>
      <c r="G203" s="144">
        <v>62966</v>
      </c>
    </row>
  </sheetData>
  <mergeCells count="3">
    <mergeCell ref="F1:G1"/>
    <mergeCell ref="A2:G2"/>
    <mergeCell ref="B4:G4"/>
  </mergeCells>
  <pageMargins left="0.51181102362204722" right="0.51181102362204722" top="0.55118110236220474" bottom="0.55118110236220474" header="0.31496062992125984" footer="0.31496062992125984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topLeftCell="A19" zoomScale="98" workbookViewId="0">
      <selection activeCell="A23" sqref="A23:F29"/>
    </sheetView>
  </sheetViews>
  <sheetFormatPr defaultRowHeight="15" x14ac:dyDescent="0.25"/>
  <cols>
    <col min="1" max="1" width="6.28515625" style="58" customWidth="1"/>
    <col min="2" max="2" width="70.140625" style="1" customWidth="1"/>
    <col min="3" max="5" width="19.7109375" style="1" customWidth="1"/>
    <col min="6" max="6" width="17.28515625" style="1" customWidth="1"/>
    <col min="7" max="7" width="84.140625" style="1" customWidth="1"/>
    <col min="8" max="16384" width="9.140625" style="1"/>
  </cols>
  <sheetData>
    <row r="1" spans="1:7" ht="18.75" customHeight="1" x14ac:dyDescent="0.25">
      <c r="E1" s="59"/>
      <c r="F1" s="59" t="s">
        <v>239</v>
      </c>
    </row>
    <row r="2" spans="1:7" x14ac:dyDescent="0.25">
      <c r="E2" s="59"/>
      <c r="F2" s="59" t="s">
        <v>240</v>
      </c>
    </row>
    <row r="3" spans="1:7" x14ac:dyDescent="0.25">
      <c r="E3" s="59"/>
      <c r="F3" s="59" t="s">
        <v>241</v>
      </c>
    </row>
    <row r="4" spans="1:7" x14ac:dyDescent="0.25">
      <c r="E4" s="59"/>
      <c r="F4" s="59" t="s">
        <v>242</v>
      </c>
    </row>
    <row r="5" spans="1:7" x14ac:dyDescent="0.25">
      <c r="E5" s="59"/>
      <c r="F5" s="59" t="s">
        <v>243</v>
      </c>
    </row>
    <row r="6" spans="1:7" ht="49.5" customHeight="1" x14ac:dyDescent="0.25">
      <c r="A6" s="97" t="s">
        <v>244</v>
      </c>
      <c r="B6" s="97"/>
      <c r="C6" s="97"/>
      <c r="D6" s="97"/>
      <c r="E6" s="97"/>
      <c r="F6" s="97"/>
    </row>
    <row r="7" spans="1:7" s="60" customFormat="1" ht="37.5" customHeight="1" x14ac:dyDescent="0.25">
      <c r="A7" s="98" t="s">
        <v>245</v>
      </c>
      <c r="B7" s="98" t="s">
        <v>246</v>
      </c>
      <c r="C7" s="99" t="s">
        <v>247</v>
      </c>
      <c r="D7" s="99"/>
      <c r="E7" s="99"/>
      <c r="F7" s="99" t="s">
        <v>248</v>
      </c>
    </row>
    <row r="8" spans="1:7" s="60" customFormat="1" ht="50.25" customHeight="1" x14ac:dyDescent="0.25">
      <c r="A8" s="98"/>
      <c r="B8" s="98"/>
      <c r="C8" s="81" t="s">
        <v>249</v>
      </c>
      <c r="D8" s="81" t="s">
        <v>250</v>
      </c>
      <c r="E8" s="81" t="s">
        <v>251</v>
      </c>
      <c r="F8" s="99"/>
    </row>
    <row r="9" spans="1:7" s="60" customFormat="1" x14ac:dyDescent="0.25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</row>
    <row r="10" spans="1:7" s="61" customFormat="1" ht="26.25" customHeight="1" x14ac:dyDescent="0.25">
      <c r="A10" s="80" t="s">
        <v>252</v>
      </c>
      <c r="B10" s="64" t="s">
        <v>253</v>
      </c>
      <c r="C10" s="66">
        <v>50197662.280000001</v>
      </c>
      <c r="D10" s="66">
        <v>4501</v>
      </c>
      <c r="E10" s="66">
        <v>76589.600000000006</v>
      </c>
      <c r="F10" s="66">
        <v>11152.56</v>
      </c>
    </row>
    <row r="11" spans="1:7" s="61" customFormat="1" ht="33.75" customHeight="1" x14ac:dyDescent="0.25">
      <c r="A11" s="80" t="s">
        <v>27</v>
      </c>
      <c r="B11" s="64" t="s">
        <v>254</v>
      </c>
      <c r="C11" s="66"/>
      <c r="D11" s="66"/>
      <c r="E11" s="66"/>
      <c r="F11" s="66"/>
    </row>
    <row r="12" spans="1:7" s="61" customFormat="1" ht="66" customHeight="1" x14ac:dyDescent="0.25">
      <c r="A12" s="80" t="s">
        <v>255</v>
      </c>
      <c r="B12" s="65" t="s">
        <v>256</v>
      </c>
      <c r="C12" s="66">
        <v>1827667.83</v>
      </c>
      <c r="D12" s="66">
        <v>4035</v>
      </c>
      <c r="E12" s="66">
        <v>43773</v>
      </c>
      <c r="F12" s="66">
        <v>1069.32</v>
      </c>
      <c r="G12" s="62"/>
    </row>
    <row r="13" spans="1:7" s="61" customFormat="1" ht="60" x14ac:dyDescent="0.25">
      <c r="A13" s="80" t="s">
        <v>257</v>
      </c>
      <c r="B13" s="65" t="s">
        <v>258</v>
      </c>
      <c r="C13" s="66">
        <v>1375606.92</v>
      </c>
      <c r="D13" s="66">
        <v>466</v>
      </c>
      <c r="E13" s="66">
        <v>32816.6</v>
      </c>
      <c r="F13" s="66">
        <v>9271.31</v>
      </c>
      <c r="G13" s="62"/>
    </row>
    <row r="14" spans="1:7" s="61" customFormat="1" ht="51" customHeight="1" x14ac:dyDescent="0.25">
      <c r="A14" s="97" t="s">
        <v>259</v>
      </c>
      <c r="B14" s="97"/>
      <c r="C14" s="97"/>
      <c r="D14" s="97"/>
      <c r="E14" s="97"/>
      <c r="F14" s="97"/>
    </row>
    <row r="15" spans="1:7" s="61" customFormat="1" ht="33.75" customHeight="1" x14ac:dyDescent="0.25">
      <c r="A15" s="98" t="s">
        <v>245</v>
      </c>
      <c r="B15" s="98" t="s">
        <v>246</v>
      </c>
      <c r="C15" s="99" t="s">
        <v>260</v>
      </c>
      <c r="D15" s="99"/>
      <c r="E15" s="99"/>
      <c r="F15" s="99" t="s">
        <v>248</v>
      </c>
    </row>
    <row r="16" spans="1:7" s="61" customFormat="1" ht="45" x14ac:dyDescent="0.25">
      <c r="A16" s="98"/>
      <c r="B16" s="98"/>
      <c r="C16" s="81" t="s">
        <v>249</v>
      </c>
      <c r="D16" s="81" t="s">
        <v>250</v>
      </c>
      <c r="E16" s="81" t="s">
        <v>251</v>
      </c>
      <c r="F16" s="99"/>
    </row>
    <row r="17" spans="1:7" s="61" customFormat="1" x14ac:dyDescent="0.25">
      <c r="A17" s="80">
        <v>1</v>
      </c>
      <c r="B17" s="80">
        <v>2</v>
      </c>
      <c r="C17" s="80">
        <v>3</v>
      </c>
      <c r="D17" s="80">
        <v>4</v>
      </c>
      <c r="E17" s="80">
        <v>5</v>
      </c>
      <c r="F17" s="80">
        <v>6</v>
      </c>
    </row>
    <row r="18" spans="1:7" s="61" customFormat="1" ht="21.75" customHeight="1" x14ac:dyDescent="0.25">
      <c r="A18" s="80" t="s">
        <v>252</v>
      </c>
      <c r="B18" s="64" t="s">
        <v>253</v>
      </c>
      <c r="C18" s="66">
        <v>29406691.879999999</v>
      </c>
      <c r="D18" s="66">
        <v>2943</v>
      </c>
      <c r="E18" s="66">
        <v>55325.5</v>
      </c>
      <c r="F18" s="66">
        <f>C18/D18</f>
        <v>9992.0801495073047</v>
      </c>
    </row>
    <row r="19" spans="1:7" s="61" customFormat="1" ht="38.25" customHeight="1" x14ac:dyDescent="0.25">
      <c r="A19" s="80" t="s">
        <v>27</v>
      </c>
      <c r="B19" s="64" t="s">
        <v>254</v>
      </c>
      <c r="C19" s="66"/>
      <c r="D19" s="66"/>
      <c r="E19" s="66"/>
      <c r="F19" s="66"/>
    </row>
    <row r="20" spans="1:7" s="61" customFormat="1" ht="60" x14ac:dyDescent="0.25">
      <c r="A20" s="80" t="s">
        <v>255</v>
      </c>
      <c r="B20" s="65" t="s">
        <v>256</v>
      </c>
      <c r="C20" s="66">
        <v>2553528.7200000002</v>
      </c>
      <c r="D20" s="66">
        <v>2388</v>
      </c>
      <c r="E20" s="66">
        <v>23038</v>
      </c>
      <c r="F20" s="66">
        <v>1069.32</v>
      </c>
    </row>
    <row r="21" spans="1:7" s="61" customFormat="1" ht="60" x14ac:dyDescent="0.25">
      <c r="A21" s="80" t="s">
        <v>257</v>
      </c>
      <c r="B21" s="65" t="s">
        <v>258</v>
      </c>
      <c r="C21" s="66">
        <v>5145579.4000000004</v>
      </c>
      <c r="D21" s="66">
        <v>555</v>
      </c>
      <c r="E21" s="66">
        <v>32287.5</v>
      </c>
      <c r="F21" s="66">
        <v>9271.31</v>
      </c>
    </row>
    <row r="22" spans="1:7" s="61" customFormat="1" ht="51.75" customHeight="1" x14ac:dyDescent="0.25">
      <c r="A22" s="97" t="s">
        <v>261</v>
      </c>
      <c r="B22" s="97"/>
      <c r="C22" s="97"/>
      <c r="D22" s="97"/>
      <c r="E22" s="97"/>
      <c r="F22" s="97"/>
    </row>
    <row r="23" spans="1:7" s="61" customFormat="1" ht="36" customHeight="1" x14ac:dyDescent="0.25">
      <c r="A23" s="98" t="s">
        <v>245</v>
      </c>
      <c r="B23" s="98" t="s">
        <v>246</v>
      </c>
      <c r="C23" s="99" t="s">
        <v>260</v>
      </c>
      <c r="D23" s="99"/>
      <c r="E23" s="99"/>
      <c r="F23" s="99" t="s">
        <v>248</v>
      </c>
    </row>
    <row r="24" spans="1:7" s="61" customFormat="1" ht="51.75" customHeight="1" x14ac:dyDescent="0.25">
      <c r="A24" s="98"/>
      <c r="B24" s="98"/>
      <c r="C24" s="81" t="s">
        <v>249</v>
      </c>
      <c r="D24" s="81" t="s">
        <v>250</v>
      </c>
      <c r="E24" s="81" t="s">
        <v>251</v>
      </c>
      <c r="F24" s="99"/>
    </row>
    <row r="25" spans="1:7" s="61" customFormat="1" x14ac:dyDescent="0.25">
      <c r="A25" s="80">
        <v>1</v>
      </c>
      <c r="B25" s="80">
        <v>2</v>
      </c>
      <c r="C25" s="80">
        <v>3</v>
      </c>
      <c r="D25" s="80">
        <v>4</v>
      </c>
      <c r="E25" s="80">
        <v>5</v>
      </c>
      <c r="F25" s="80">
        <v>6</v>
      </c>
    </row>
    <row r="26" spans="1:7" s="61" customFormat="1" ht="29.25" customHeight="1" x14ac:dyDescent="0.25">
      <c r="A26" s="80" t="s">
        <v>252</v>
      </c>
      <c r="B26" s="64" t="s">
        <v>253</v>
      </c>
      <c r="C26" s="66">
        <v>5673177.7599999998</v>
      </c>
      <c r="D26" s="66">
        <v>3135</v>
      </c>
      <c r="E26" s="66">
        <v>72837.84</v>
      </c>
      <c r="F26" s="66">
        <v>1809.63</v>
      </c>
    </row>
    <row r="27" spans="1:7" s="61" customFormat="1" ht="33.75" customHeight="1" x14ac:dyDescent="0.25">
      <c r="A27" s="80" t="s">
        <v>27</v>
      </c>
      <c r="B27" s="64" t="s">
        <v>254</v>
      </c>
      <c r="C27" s="66">
        <v>7276808.4299999997</v>
      </c>
      <c r="D27" s="66">
        <v>3135</v>
      </c>
      <c r="E27" s="66">
        <v>72837.84</v>
      </c>
      <c r="F27" s="66">
        <v>2321.15</v>
      </c>
    </row>
    <row r="28" spans="1:7" s="61" customFormat="1" ht="60.75" customHeight="1" x14ac:dyDescent="0.25">
      <c r="A28" s="80" t="s">
        <v>255</v>
      </c>
      <c r="B28" s="65" t="s">
        <v>256</v>
      </c>
      <c r="C28" s="66">
        <v>555590.71</v>
      </c>
      <c r="D28" s="66">
        <v>2992</v>
      </c>
      <c r="E28" s="66">
        <v>25668.42</v>
      </c>
      <c r="F28" s="66">
        <v>185.69</v>
      </c>
      <c r="G28" s="67"/>
    </row>
    <row r="29" spans="1:7" s="61" customFormat="1" ht="63" customHeight="1" x14ac:dyDescent="0.25">
      <c r="A29" s="80" t="s">
        <v>257</v>
      </c>
      <c r="B29" s="65" t="s">
        <v>258</v>
      </c>
      <c r="C29" s="66">
        <v>305370.63</v>
      </c>
      <c r="D29" s="66">
        <v>143</v>
      </c>
      <c r="E29" s="66">
        <v>47169.42</v>
      </c>
      <c r="F29" s="66">
        <v>2135.46</v>
      </c>
    </row>
    <row r="33" spans="2:5" ht="18.75" x14ac:dyDescent="0.3">
      <c r="B33" s="2"/>
      <c r="C33" s="2"/>
      <c r="D33" s="2"/>
      <c r="E33" s="2"/>
    </row>
    <row r="34" spans="2:5" ht="18.75" x14ac:dyDescent="0.3">
      <c r="B34" s="2"/>
      <c r="C34" s="2"/>
      <c r="D34" s="2"/>
      <c r="E34" s="2"/>
    </row>
  </sheetData>
  <mergeCells count="15">
    <mergeCell ref="A22:F22"/>
    <mergeCell ref="A23:A24"/>
    <mergeCell ref="B23:B24"/>
    <mergeCell ref="C23:E23"/>
    <mergeCell ref="F23:F24"/>
    <mergeCell ref="A14:F14"/>
    <mergeCell ref="A15:A16"/>
    <mergeCell ref="B15:B16"/>
    <mergeCell ref="C15:E15"/>
    <mergeCell ref="F15:F16"/>
    <mergeCell ref="A6:F6"/>
    <mergeCell ref="A7:A8"/>
    <mergeCell ref="B7:B8"/>
    <mergeCell ref="C7:E7"/>
    <mergeCell ref="F7:F8"/>
  </mergeCells>
  <pageMargins left="0.7" right="0.7" top="0.75" bottom="0.75" header="0.3" footer="0.3"/>
  <pageSetup paperSize="9" scale="5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369A-F494-4B95-9B7C-E338C64C407C}">
  <dimension ref="A1:D8"/>
  <sheetViews>
    <sheetView view="pageBreakPreview" zoomScale="98" zoomScaleNormal="100" zoomScaleSheetLayoutView="98" workbookViewId="0">
      <selection activeCell="A2" sqref="A2:D8"/>
    </sheetView>
  </sheetViews>
  <sheetFormatPr defaultRowHeight="15" x14ac:dyDescent="0.25"/>
  <cols>
    <col min="2" max="2" width="44.28515625" customWidth="1"/>
    <col min="3" max="3" width="76.7109375" customWidth="1"/>
    <col min="4" max="4" width="27.42578125" customWidth="1"/>
  </cols>
  <sheetData>
    <row r="1" spans="1:4" ht="130.5" customHeight="1" x14ac:dyDescent="0.25">
      <c r="A1" s="100" t="s">
        <v>267</v>
      </c>
      <c r="B1" s="100"/>
      <c r="C1" s="100"/>
      <c r="D1" s="100"/>
    </row>
    <row r="2" spans="1:4" ht="25.5" customHeight="1" x14ac:dyDescent="0.25">
      <c r="A2" s="72" t="s">
        <v>20</v>
      </c>
      <c r="B2" s="72" t="s">
        <v>268</v>
      </c>
      <c r="C2" s="72" t="s">
        <v>269</v>
      </c>
      <c r="D2" s="72" t="s">
        <v>270</v>
      </c>
    </row>
    <row r="3" spans="1:4" ht="60.75" customHeight="1" x14ac:dyDescent="0.25">
      <c r="A3" s="80">
        <v>1</v>
      </c>
      <c r="B3" s="65" t="s">
        <v>271</v>
      </c>
      <c r="C3" s="65" t="s">
        <v>272</v>
      </c>
      <c r="D3" s="81" t="s">
        <v>273</v>
      </c>
    </row>
    <row r="4" spans="1:4" ht="63" customHeight="1" x14ac:dyDescent="0.25">
      <c r="A4" s="80">
        <v>2</v>
      </c>
      <c r="B4" s="65" t="s">
        <v>271</v>
      </c>
      <c r="C4" s="65" t="s">
        <v>274</v>
      </c>
      <c r="D4" s="81" t="s">
        <v>275</v>
      </c>
    </row>
    <row r="5" spans="1:4" ht="69.95" customHeight="1" x14ac:dyDescent="0.25">
      <c r="A5" s="80">
        <v>3</v>
      </c>
      <c r="B5" s="65" t="s">
        <v>271</v>
      </c>
      <c r="C5" s="65" t="s">
        <v>276</v>
      </c>
      <c r="D5" s="81" t="s">
        <v>277</v>
      </c>
    </row>
    <row r="6" spans="1:4" ht="69.95" customHeight="1" x14ac:dyDescent="0.25">
      <c r="A6" s="80">
        <v>4</v>
      </c>
      <c r="B6" s="65" t="s">
        <v>271</v>
      </c>
      <c r="C6" s="65" t="s">
        <v>276</v>
      </c>
      <c r="D6" s="81" t="s">
        <v>278</v>
      </c>
    </row>
    <row r="7" spans="1:4" ht="69.95" customHeight="1" x14ac:dyDescent="0.25">
      <c r="A7" s="80">
        <v>5</v>
      </c>
      <c r="B7" s="65" t="s">
        <v>271</v>
      </c>
      <c r="C7" s="65" t="s">
        <v>276</v>
      </c>
      <c r="D7" s="81" t="s">
        <v>279</v>
      </c>
    </row>
    <row r="8" spans="1:4" ht="69.95" customHeight="1" x14ac:dyDescent="0.25">
      <c r="A8" s="80">
        <v>6</v>
      </c>
      <c r="B8" s="65" t="s">
        <v>271</v>
      </c>
      <c r="C8" s="65" t="s">
        <v>276</v>
      </c>
      <c r="D8" s="81" t="s">
        <v>280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0"/>
  <sheetViews>
    <sheetView view="pageBreakPreview" workbookViewId="0">
      <selection activeCell="A6" sqref="A6:D9"/>
    </sheetView>
  </sheetViews>
  <sheetFormatPr defaultColWidth="9.140625" defaultRowHeight="15" x14ac:dyDescent="0.25"/>
  <cols>
    <col min="1" max="1" width="3.140625" style="60" customWidth="1"/>
    <col min="2" max="2" width="47.42578125" style="1" customWidth="1"/>
    <col min="3" max="3" width="20.140625" style="1" customWidth="1"/>
    <col min="4" max="4" width="18.5703125" style="1" customWidth="1"/>
    <col min="5" max="5" width="3.7109375" style="1" customWidth="1"/>
    <col min="6" max="16384" width="9.140625" style="1"/>
  </cols>
  <sheetData>
    <row r="1" spans="1:4" ht="60.75" customHeight="1" x14ac:dyDescent="0.25">
      <c r="C1" s="101" t="s">
        <v>262</v>
      </c>
      <c r="D1" s="101"/>
    </row>
    <row r="2" spans="1:4" ht="19.5" customHeight="1" x14ac:dyDescent="0.25">
      <c r="B2" s="102" t="s">
        <v>263</v>
      </c>
      <c r="C2" s="102"/>
      <c r="D2" s="102"/>
    </row>
    <row r="3" spans="1:4" ht="15" customHeight="1" x14ac:dyDescent="0.25">
      <c r="B3" s="102" t="s">
        <v>264</v>
      </c>
      <c r="C3" s="102"/>
      <c r="D3" s="102"/>
    </row>
    <row r="4" spans="1:4" ht="15" customHeight="1" x14ac:dyDescent="0.25">
      <c r="B4" s="102" t="s">
        <v>265</v>
      </c>
      <c r="C4" s="102"/>
      <c r="D4" s="102"/>
    </row>
    <row r="5" spans="1:4" ht="28.5" customHeight="1" x14ac:dyDescent="0.25">
      <c r="B5" s="103" t="s">
        <v>266</v>
      </c>
      <c r="C5" s="103"/>
      <c r="D5" s="103"/>
    </row>
    <row r="6" spans="1:4" ht="90" x14ac:dyDescent="0.25">
      <c r="A6" s="80"/>
      <c r="B6" s="68"/>
      <c r="C6" s="81" t="s">
        <v>234</v>
      </c>
      <c r="D6" s="81" t="s">
        <v>235</v>
      </c>
    </row>
    <row r="7" spans="1:4" ht="30" x14ac:dyDescent="0.25">
      <c r="A7" s="80" t="s">
        <v>252</v>
      </c>
      <c r="B7" s="69" t="s">
        <v>236</v>
      </c>
      <c r="C7" s="70"/>
      <c r="D7" s="70"/>
    </row>
    <row r="8" spans="1:4" ht="60" x14ac:dyDescent="0.25">
      <c r="A8" s="80" t="s">
        <v>27</v>
      </c>
      <c r="B8" s="69" t="s">
        <v>237</v>
      </c>
      <c r="C8" s="70">
        <f>'28 а)'!E172</f>
        <v>1</v>
      </c>
      <c r="D8" s="70">
        <f>'28 а)'!F172</f>
        <v>10</v>
      </c>
    </row>
    <row r="9" spans="1:4" ht="30" x14ac:dyDescent="0.25">
      <c r="A9" s="80" t="s">
        <v>160</v>
      </c>
      <c r="B9" s="69" t="s">
        <v>238</v>
      </c>
      <c r="C9" s="70">
        <f>'28 а)'!E173</f>
        <v>1</v>
      </c>
      <c r="D9" s="70">
        <f>'28 а)'!F173</f>
        <v>8</v>
      </c>
    </row>
    <row r="10" spans="1:4" x14ac:dyDescent="0.25">
      <c r="C10" s="71"/>
    </row>
  </sheetData>
  <mergeCells count="5">
    <mergeCell ref="C1:D1"/>
    <mergeCell ref="B2:D2"/>
    <mergeCell ref="B3:D3"/>
    <mergeCell ref="B4:D4"/>
    <mergeCell ref="B5:D5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9"/>
  <sheetViews>
    <sheetView view="pageBreakPreview" zoomScale="80" workbookViewId="0">
      <selection activeCell="A6" sqref="A6:E14"/>
    </sheetView>
  </sheetViews>
  <sheetFormatPr defaultColWidth="9.140625" defaultRowHeight="15" x14ac:dyDescent="0.25"/>
  <cols>
    <col min="1" max="1" width="4.7109375" style="60" customWidth="1"/>
    <col min="2" max="2" width="47.42578125" style="1" customWidth="1"/>
    <col min="3" max="3" width="20.140625" style="1" customWidth="1"/>
    <col min="4" max="4" width="18.5703125" style="1" customWidth="1"/>
    <col min="5" max="5" width="20.85546875" style="1" customWidth="1"/>
    <col min="6" max="16384" width="9.140625" style="1"/>
  </cols>
  <sheetData>
    <row r="1" spans="1:11" s="61" customFormat="1" ht="57.75" customHeight="1" x14ac:dyDescent="0.25">
      <c r="A1" s="60"/>
      <c r="D1" s="105" t="s">
        <v>281</v>
      </c>
      <c r="E1" s="105"/>
    </row>
    <row r="2" spans="1:11" x14ac:dyDescent="0.25">
      <c r="B2" s="102" t="s">
        <v>263</v>
      </c>
      <c r="C2" s="102"/>
      <c r="D2" s="102"/>
      <c r="E2" s="102"/>
    </row>
    <row r="3" spans="1:11" x14ac:dyDescent="0.25">
      <c r="B3" s="102" t="s">
        <v>282</v>
      </c>
      <c r="C3" s="102"/>
      <c r="D3" s="102"/>
      <c r="E3" s="102"/>
    </row>
    <row r="4" spans="1:11" x14ac:dyDescent="0.25">
      <c r="B4" s="102" t="s">
        <v>283</v>
      </c>
      <c r="C4" s="102"/>
      <c r="D4" s="102"/>
      <c r="E4" s="102"/>
    </row>
    <row r="5" spans="1:11" ht="28.5" customHeight="1" x14ac:dyDescent="0.25">
      <c r="B5" s="103" t="s">
        <v>284</v>
      </c>
      <c r="C5" s="103"/>
      <c r="D5" s="103"/>
      <c r="E5" s="103"/>
    </row>
    <row r="6" spans="1:11" ht="167.25" customHeight="1" x14ac:dyDescent="0.25">
      <c r="A6" s="80"/>
      <c r="B6" s="68"/>
      <c r="C6" s="81" t="s">
        <v>226</v>
      </c>
      <c r="D6" s="81" t="s">
        <v>227</v>
      </c>
      <c r="E6" s="81" t="s">
        <v>228</v>
      </c>
    </row>
    <row r="7" spans="1:11" ht="30" x14ac:dyDescent="0.25">
      <c r="A7" s="80" t="s">
        <v>252</v>
      </c>
      <c r="B7" s="69" t="s">
        <v>229</v>
      </c>
      <c r="C7" s="66"/>
      <c r="D7" s="66"/>
      <c r="E7" s="66"/>
    </row>
    <row r="8" spans="1:11" x14ac:dyDescent="0.25">
      <c r="A8" s="80"/>
      <c r="B8" s="69" t="s">
        <v>230</v>
      </c>
      <c r="C8" s="70"/>
      <c r="D8" s="70"/>
      <c r="E8" s="70"/>
    </row>
    <row r="9" spans="1:11" x14ac:dyDescent="0.25">
      <c r="A9" s="80"/>
      <c r="B9" s="69" t="s">
        <v>231</v>
      </c>
      <c r="C9" s="70">
        <f>'28 а)'!E164</f>
        <v>1</v>
      </c>
      <c r="D9" s="70">
        <f>'28 а)'!F164</f>
        <v>5</v>
      </c>
      <c r="E9" s="70">
        <f>'28 а)'!G164</f>
        <v>23622.27</v>
      </c>
    </row>
    <row r="10" spans="1:11" x14ac:dyDescent="0.25">
      <c r="A10" s="80"/>
      <c r="B10" s="68" t="s">
        <v>232</v>
      </c>
      <c r="C10" s="70">
        <f>'28 а)'!E165</f>
        <v>1</v>
      </c>
      <c r="D10" s="70">
        <f>'28 а)'!F165</f>
        <v>8</v>
      </c>
      <c r="E10" s="70">
        <f>'28 а)'!G165</f>
        <v>14479</v>
      </c>
    </row>
    <row r="11" spans="1:11" x14ac:dyDescent="0.25">
      <c r="A11" s="80" t="s">
        <v>27</v>
      </c>
      <c r="B11" s="68" t="s">
        <v>233</v>
      </c>
      <c r="C11" s="70"/>
      <c r="D11" s="70"/>
      <c r="E11" s="70"/>
    </row>
    <row r="12" spans="1:11" x14ac:dyDescent="0.25">
      <c r="A12" s="80"/>
      <c r="B12" s="69" t="s">
        <v>230</v>
      </c>
      <c r="C12" s="70">
        <f>'28 а)'!E167</f>
        <v>1</v>
      </c>
      <c r="D12" s="70">
        <f>'28 а)'!F167</f>
        <v>8</v>
      </c>
      <c r="E12" s="70">
        <f>'28 а)'!G167</f>
        <v>22375</v>
      </c>
    </row>
    <row r="13" spans="1:11" x14ac:dyDescent="0.25">
      <c r="A13" s="80"/>
      <c r="B13" s="69" t="s">
        <v>231</v>
      </c>
      <c r="C13" s="70">
        <f>'28 а)'!E168</f>
        <v>1</v>
      </c>
      <c r="D13" s="70">
        <f>'28 а)'!F168</f>
        <v>10</v>
      </c>
      <c r="E13" s="70">
        <f>'28 а)'!G168</f>
        <v>24346</v>
      </c>
    </row>
    <row r="14" spans="1:11" x14ac:dyDescent="0.25">
      <c r="A14" s="80"/>
      <c r="B14" s="68" t="s">
        <v>232</v>
      </c>
      <c r="C14" s="70"/>
      <c r="D14" s="70"/>
      <c r="E14" s="70"/>
    </row>
    <row r="15" spans="1:11" hidden="1" x14ac:dyDescent="0.25"/>
    <row r="16" spans="1:11" hidden="1" x14ac:dyDescent="0.25">
      <c r="A16" s="1"/>
      <c r="C16" s="104" t="s">
        <v>285</v>
      </c>
      <c r="D16" s="104"/>
      <c r="E16" s="104"/>
      <c r="F16" s="104" t="s">
        <v>286</v>
      </c>
      <c r="G16" s="104"/>
      <c r="H16" s="104"/>
      <c r="I16" s="104" t="s">
        <v>287</v>
      </c>
      <c r="J16" s="104"/>
      <c r="K16" s="104"/>
    </row>
    <row r="17" spans="1:17" hidden="1" x14ac:dyDescent="0.25">
      <c r="A17" s="63" t="s">
        <v>252</v>
      </c>
      <c r="B17" s="1" t="s">
        <v>233</v>
      </c>
      <c r="C17" s="58">
        <v>2017</v>
      </c>
      <c r="D17" s="58">
        <v>2018</v>
      </c>
      <c r="E17" s="58">
        <v>2019</v>
      </c>
      <c r="F17" s="58">
        <f t="shared" ref="F17:K17" si="0">C17</f>
        <v>2017</v>
      </c>
      <c r="G17" s="58">
        <f t="shared" si="0"/>
        <v>2018</v>
      </c>
      <c r="H17" s="58">
        <f t="shared" si="0"/>
        <v>2019</v>
      </c>
      <c r="I17" s="1">
        <f t="shared" si="0"/>
        <v>2017</v>
      </c>
      <c r="J17" s="1">
        <f t="shared" si="0"/>
        <v>2018</v>
      </c>
      <c r="K17" s="1">
        <f t="shared" si="0"/>
        <v>2019</v>
      </c>
    </row>
    <row r="18" spans="1:17" hidden="1" x14ac:dyDescent="0.25">
      <c r="A18" s="63"/>
      <c r="B18" s="69" t="s">
        <v>230</v>
      </c>
      <c r="C18" s="73" t="e">
        <f>#REF!+#REF!</f>
        <v>#REF!</v>
      </c>
      <c r="D18" s="73" t="e">
        <f>#REF!+#REF!</f>
        <v>#REF!</v>
      </c>
      <c r="E18" s="73" t="e">
        <f>#REF!+#REF!</f>
        <v>#REF!</v>
      </c>
      <c r="F18" s="73" t="e">
        <f>#REF!+#REF!</f>
        <v>#REF!</v>
      </c>
      <c r="G18" s="73" t="e">
        <f>#REF!+#REF!</f>
        <v>#REF!</v>
      </c>
      <c r="H18" s="73" t="e">
        <f>#REF!+#REF!</f>
        <v>#REF!</v>
      </c>
      <c r="I18" s="73" t="e">
        <f>#REF!+#REF!</f>
        <v>#REF!</v>
      </c>
      <c r="J18" s="73" t="e">
        <f>#REF!+#REF!</f>
        <v>#REF!</v>
      </c>
      <c r="K18" s="73" t="e">
        <f>#REF!+#REF!</f>
        <v>#REF!</v>
      </c>
      <c r="M18" s="1" t="e">
        <f t="shared" ref="M18:M24" si="1">(C18+D18+E18)/3</f>
        <v>#REF!</v>
      </c>
      <c r="O18" s="71" t="e">
        <f t="shared" ref="O18:O24" si="2">(F18+G18+H18)/3</f>
        <v>#REF!</v>
      </c>
      <c r="Q18" s="71" t="e">
        <f t="shared" ref="Q18:Q24" si="3">(I18+J18+K18)/3</f>
        <v>#REF!</v>
      </c>
    </row>
    <row r="19" spans="1:17" hidden="1" x14ac:dyDescent="0.25">
      <c r="A19" s="63"/>
      <c r="B19" s="69" t="s">
        <v>231</v>
      </c>
      <c r="C19" s="73" t="e">
        <f>#REF!+#REF!</f>
        <v>#REF!</v>
      </c>
      <c r="D19" s="73" t="e">
        <f>#REF!+#REF!</f>
        <v>#REF!</v>
      </c>
      <c r="E19" s="73" t="e">
        <f>#REF!+#REF!</f>
        <v>#REF!</v>
      </c>
      <c r="F19" s="73" t="e">
        <f>#REF!+#REF!</f>
        <v>#REF!</v>
      </c>
      <c r="G19" s="73" t="e">
        <f>#REF!+#REF!</f>
        <v>#REF!</v>
      </c>
      <c r="H19" s="73" t="e">
        <f>#REF!+#REF!</f>
        <v>#REF!</v>
      </c>
      <c r="I19" s="73" t="e">
        <f>#REF!+#REF!</f>
        <v>#REF!</v>
      </c>
      <c r="J19" s="73" t="e">
        <f>#REF!+#REF!</f>
        <v>#REF!</v>
      </c>
      <c r="K19" s="73" t="e">
        <f>#REF!+#REF!</f>
        <v>#REF!</v>
      </c>
      <c r="M19" s="1" t="e">
        <f t="shared" si="1"/>
        <v>#REF!</v>
      </c>
      <c r="O19" s="71" t="e">
        <f t="shared" si="2"/>
        <v>#REF!</v>
      </c>
      <c r="Q19" s="71" t="e">
        <f t="shared" si="3"/>
        <v>#REF!</v>
      </c>
    </row>
    <row r="20" spans="1:17" hidden="1" x14ac:dyDescent="0.25">
      <c r="A20" s="63"/>
      <c r="B20" s="68" t="s">
        <v>232</v>
      </c>
      <c r="C20" s="73" t="e">
        <f>#REF!+#REF!</f>
        <v>#REF!</v>
      </c>
      <c r="D20" s="73" t="e">
        <f>#REF!+#REF!</f>
        <v>#REF!</v>
      </c>
      <c r="E20" s="73" t="e">
        <f>#REF!+#REF!</f>
        <v>#REF!</v>
      </c>
      <c r="F20" s="73" t="e">
        <f>#REF!+#REF!</f>
        <v>#REF!</v>
      </c>
      <c r="G20" s="73" t="e">
        <f>#REF!+#REF!</f>
        <v>#REF!</v>
      </c>
      <c r="H20" s="73" t="e">
        <f>#REF!+#REF!</f>
        <v>#REF!</v>
      </c>
      <c r="I20" s="73" t="e">
        <f>#REF!+#REF!</f>
        <v>#REF!</v>
      </c>
      <c r="J20" s="73" t="e">
        <f>#REF!+#REF!</f>
        <v>#REF!</v>
      </c>
      <c r="K20" s="73" t="e">
        <f>#REF!+#REF!</f>
        <v>#REF!</v>
      </c>
      <c r="M20" s="1" t="e">
        <f t="shared" si="1"/>
        <v>#REF!</v>
      </c>
      <c r="O20" s="71" t="e">
        <f t="shared" si="2"/>
        <v>#REF!</v>
      </c>
      <c r="Q20" s="71" t="e">
        <f t="shared" si="3"/>
        <v>#REF!</v>
      </c>
    </row>
    <row r="21" spans="1:17" hidden="1" x14ac:dyDescent="0.25">
      <c r="A21" s="63" t="s">
        <v>27</v>
      </c>
      <c r="B21" s="68" t="s">
        <v>229</v>
      </c>
      <c r="C21" s="73"/>
      <c r="D21" s="73"/>
      <c r="E21" s="73"/>
      <c r="F21" s="73"/>
      <c r="G21" s="73"/>
      <c r="H21" s="73"/>
      <c r="I21" s="73"/>
      <c r="J21" s="73"/>
      <c r="K21" s="73"/>
    </row>
    <row r="22" spans="1:17" hidden="1" x14ac:dyDescent="0.25">
      <c r="A22" s="63"/>
      <c r="B22" s="69" t="s">
        <v>230</v>
      </c>
      <c r="C22" s="73" t="e">
        <f>#REF!+#REF!</f>
        <v>#REF!</v>
      </c>
      <c r="D22" s="73" t="e">
        <f>#REF!+#REF!</f>
        <v>#REF!</v>
      </c>
      <c r="E22" s="73" t="e">
        <f>#REF!+#REF!</f>
        <v>#REF!</v>
      </c>
      <c r="F22" s="73" t="e">
        <f>#REF!+#REF!</f>
        <v>#REF!</v>
      </c>
      <c r="G22" s="73" t="e">
        <f>#REF!+#REF!</f>
        <v>#REF!</v>
      </c>
      <c r="H22" s="73" t="e">
        <f>#REF!+#REF!</f>
        <v>#REF!</v>
      </c>
      <c r="I22" s="73" t="e">
        <f>#REF!+#REF!</f>
        <v>#REF!</v>
      </c>
      <c r="J22" s="73" t="e">
        <f>#REF!+#REF!</f>
        <v>#REF!</v>
      </c>
      <c r="K22" s="73" t="e">
        <f>#REF!+#REF!</f>
        <v>#REF!</v>
      </c>
      <c r="M22" s="1" t="e">
        <f t="shared" si="1"/>
        <v>#REF!</v>
      </c>
      <c r="O22" s="1" t="e">
        <f t="shared" si="2"/>
        <v>#REF!</v>
      </c>
      <c r="Q22" s="1" t="e">
        <f t="shared" si="3"/>
        <v>#REF!</v>
      </c>
    </row>
    <row r="23" spans="1:17" hidden="1" x14ac:dyDescent="0.25">
      <c r="A23" s="63"/>
      <c r="B23" s="69" t="s">
        <v>231</v>
      </c>
      <c r="C23" s="73" t="e">
        <f>#REF!+#REF!</f>
        <v>#REF!</v>
      </c>
      <c r="D23" s="73" t="e">
        <f>#REF!+#REF!</f>
        <v>#REF!</v>
      </c>
      <c r="E23" s="73" t="e">
        <f>#REF!+#REF!</f>
        <v>#REF!</v>
      </c>
      <c r="F23" s="73" t="e">
        <f>#REF!+#REF!</f>
        <v>#REF!</v>
      </c>
      <c r="G23" s="73" t="e">
        <f>#REF!+#REF!</f>
        <v>#REF!</v>
      </c>
      <c r="H23" s="73" t="e">
        <f>#REF!+#REF!</f>
        <v>#REF!</v>
      </c>
      <c r="I23" s="73" t="e">
        <f>#REF!+#REF!</f>
        <v>#REF!</v>
      </c>
      <c r="J23" s="73" t="e">
        <f>#REF!+#REF!</f>
        <v>#REF!</v>
      </c>
      <c r="K23" s="73" t="e">
        <f>#REF!+#REF!</f>
        <v>#REF!</v>
      </c>
      <c r="M23" s="1" t="e">
        <f t="shared" si="1"/>
        <v>#REF!</v>
      </c>
      <c r="O23" s="1" t="e">
        <f t="shared" si="2"/>
        <v>#REF!</v>
      </c>
      <c r="Q23" s="1" t="e">
        <f t="shared" si="3"/>
        <v>#REF!</v>
      </c>
    </row>
    <row r="24" spans="1:17" hidden="1" x14ac:dyDescent="0.25">
      <c r="A24" s="63"/>
      <c r="B24" s="68" t="s">
        <v>232</v>
      </c>
      <c r="C24" s="73" t="e">
        <f>#REF!+#REF!</f>
        <v>#REF!</v>
      </c>
      <c r="D24" s="73" t="e">
        <f>#REF!+#REF!</f>
        <v>#REF!</v>
      </c>
      <c r="E24" s="73" t="e">
        <f>#REF!+#REF!</f>
        <v>#REF!</v>
      </c>
      <c r="F24" s="73" t="e">
        <f>#REF!+#REF!</f>
        <v>#REF!</v>
      </c>
      <c r="G24" s="73" t="e">
        <f>#REF!+#REF!</f>
        <v>#REF!</v>
      </c>
      <c r="H24" s="73" t="e">
        <f>#REF!+#REF!</f>
        <v>#REF!</v>
      </c>
      <c r="I24" s="73" t="e">
        <f>#REF!+#REF!</f>
        <v>#REF!</v>
      </c>
      <c r="J24" s="73" t="e">
        <f>#REF!+#REF!</f>
        <v>#REF!</v>
      </c>
      <c r="K24" s="73" t="e">
        <f>#REF!+#REF!</f>
        <v>#REF!</v>
      </c>
      <c r="M24" s="1" t="e">
        <f t="shared" si="1"/>
        <v>#REF!</v>
      </c>
      <c r="O24" s="1" t="e">
        <f t="shared" si="2"/>
        <v>#REF!</v>
      </c>
      <c r="Q24" s="1" t="e">
        <f t="shared" si="3"/>
        <v>#REF!</v>
      </c>
    </row>
    <row r="25" spans="1:17" hidden="1" x14ac:dyDescent="0.25"/>
    <row r="26" spans="1:17" hidden="1" x14ac:dyDescent="0.25"/>
    <row r="27" spans="1:17" hidden="1" x14ac:dyDescent="0.25">
      <c r="C27" s="71"/>
      <c r="D27" s="71"/>
      <c r="E27" s="71"/>
    </row>
    <row r="28" spans="1:17" x14ac:dyDescent="0.25">
      <c r="C28" s="71"/>
      <c r="D28" s="71"/>
      <c r="E28" s="71"/>
    </row>
    <row r="29" spans="1:17" x14ac:dyDescent="0.25">
      <c r="C29" s="71"/>
      <c r="D29" s="71"/>
      <c r="E29" s="71"/>
    </row>
  </sheetData>
  <mergeCells count="8">
    <mergeCell ref="C16:E16"/>
    <mergeCell ref="F16:H16"/>
    <mergeCell ref="I16:K16"/>
    <mergeCell ref="D1:E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8"/>
  <sheetViews>
    <sheetView view="pageBreakPreview" workbookViewId="0">
      <selection activeCell="A5" sqref="A5:K14"/>
    </sheetView>
  </sheetViews>
  <sheetFormatPr defaultColWidth="9.140625" defaultRowHeight="15" x14ac:dyDescent="0.25"/>
  <cols>
    <col min="1" max="1" width="5.7109375" style="58" customWidth="1"/>
    <col min="2" max="2" width="35.85546875" style="1" customWidth="1"/>
    <col min="3" max="11" width="11.85546875" style="1" customWidth="1"/>
    <col min="12" max="13" width="9.140625" style="1"/>
    <col min="14" max="14" width="9.85546875" style="1" bestFit="1" customWidth="1"/>
    <col min="15" max="17" width="9.140625" style="1"/>
    <col min="18" max="18" width="11.42578125" style="1" customWidth="1"/>
    <col min="19" max="19" width="9.140625" style="1"/>
    <col min="20" max="20" width="9.85546875" style="1" bestFit="1" customWidth="1"/>
    <col min="21" max="16384" width="9.140625" style="1"/>
  </cols>
  <sheetData>
    <row r="1" spans="1:22" s="61" customFormat="1" ht="66.75" customHeight="1" x14ac:dyDescent="0.25">
      <c r="I1" s="105" t="s">
        <v>288</v>
      </c>
      <c r="J1" s="105"/>
      <c r="K1" s="105"/>
    </row>
    <row r="2" spans="1:22" x14ac:dyDescent="0.25">
      <c r="B2" s="102" t="s">
        <v>263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22" x14ac:dyDescent="0.25">
      <c r="B3" s="102" t="s">
        <v>289</v>
      </c>
      <c r="C3" s="102"/>
      <c r="D3" s="102"/>
      <c r="E3" s="102"/>
      <c r="F3" s="102"/>
      <c r="G3" s="102"/>
      <c r="H3" s="102"/>
      <c r="I3" s="102"/>
      <c r="J3" s="102"/>
      <c r="K3" s="102"/>
    </row>
    <row r="4" spans="1:22" ht="30" customHeight="1" x14ac:dyDescent="0.25">
      <c r="B4" s="106" t="s">
        <v>290</v>
      </c>
      <c r="C4" s="106"/>
      <c r="D4" s="106"/>
      <c r="E4" s="106"/>
      <c r="F4" s="106"/>
      <c r="G4" s="106"/>
      <c r="H4" s="106"/>
      <c r="I4" s="106"/>
      <c r="J4" s="106"/>
      <c r="K4" s="106"/>
    </row>
    <row r="5" spans="1:22" s="61" customFormat="1" ht="32.25" customHeight="1" x14ac:dyDescent="0.25">
      <c r="A5" s="98" t="s">
        <v>291</v>
      </c>
      <c r="B5" s="98"/>
      <c r="C5" s="99" t="s">
        <v>292</v>
      </c>
      <c r="D5" s="99"/>
      <c r="E5" s="99"/>
      <c r="F5" s="99" t="s">
        <v>293</v>
      </c>
      <c r="G5" s="99"/>
      <c r="H5" s="99"/>
      <c r="I5" s="99" t="s">
        <v>294</v>
      </c>
      <c r="J5" s="99"/>
      <c r="K5" s="99"/>
    </row>
    <row r="6" spans="1:22" ht="30" x14ac:dyDescent="0.25">
      <c r="A6" s="98"/>
      <c r="B6" s="98"/>
      <c r="C6" s="80" t="s">
        <v>230</v>
      </c>
      <c r="D6" s="80" t="s">
        <v>231</v>
      </c>
      <c r="E6" s="81" t="s">
        <v>295</v>
      </c>
      <c r="F6" s="80" t="s">
        <v>230</v>
      </c>
      <c r="G6" s="80" t="s">
        <v>231</v>
      </c>
      <c r="H6" s="81" t="s">
        <v>295</v>
      </c>
      <c r="I6" s="80" t="s">
        <v>230</v>
      </c>
      <c r="J6" s="80" t="s">
        <v>231</v>
      </c>
      <c r="K6" s="81" t="s">
        <v>295</v>
      </c>
    </row>
    <row r="7" spans="1:22" x14ac:dyDescent="0.25">
      <c r="A7" s="98" t="s">
        <v>252</v>
      </c>
      <c r="B7" s="68" t="s">
        <v>296</v>
      </c>
      <c r="C7" s="74">
        <v>1946</v>
      </c>
      <c r="D7" s="74">
        <v>1</v>
      </c>
      <c r="E7" s="74">
        <v>0</v>
      </c>
      <c r="F7" s="75">
        <v>22233.5</v>
      </c>
      <c r="G7" s="74">
        <v>8</v>
      </c>
      <c r="H7" s="74">
        <v>0</v>
      </c>
      <c r="I7" s="75">
        <v>31126.102999999999</v>
      </c>
      <c r="J7" s="75">
        <v>38.531999999999996</v>
      </c>
      <c r="K7" s="74">
        <v>0</v>
      </c>
      <c r="L7" s="76"/>
      <c r="M7" s="77"/>
      <c r="N7" s="78"/>
      <c r="T7" s="76"/>
      <c r="U7" s="77"/>
      <c r="V7" s="78"/>
    </row>
    <row r="8" spans="1:22" x14ac:dyDescent="0.25">
      <c r="A8" s="98"/>
      <c r="B8" s="68" t="s">
        <v>297</v>
      </c>
      <c r="C8" s="74"/>
      <c r="D8" s="74"/>
      <c r="E8" s="74"/>
      <c r="F8" s="75"/>
      <c r="G8" s="75"/>
      <c r="H8" s="74"/>
      <c r="I8" s="75"/>
      <c r="J8" s="75"/>
      <c r="K8" s="74"/>
      <c r="L8" s="76"/>
      <c r="M8" s="77"/>
      <c r="N8" s="78"/>
      <c r="T8" s="76"/>
      <c r="U8" s="77"/>
      <c r="V8" s="78"/>
    </row>
    <row r="9" spans="1:22" x14ac:dyDescent="0.25">
      <c r="A9" s="98" t="s">
        <v>27</v>
      </c>
      <c r="B9" s="68" t="s">
        <v>298</v>
      </c>
      <c r="C9" s="74">
        <v>29</v>
      </c>
      <c r="D9" s="74">
        <v>43</v>
      </c>
      <c r="E9" s="74">
        <v>0</v>
      </c>
      <c r="F9" s="74">
        <v>1576</v>
      </c>
      <c r="G9" s="75">
        <v>4462.6000000000004</v>
      </c>
      <c r="H9" s="74">
        <v>0</v>
      </c>
      <c r="I9" s="75">
        <v>1178.635</v>
      </c>
      <c r="J9" s="75">
        <v>1888.2329999999999</v>
      </c>
      <c r="K9" s="74">
        <v>0</v>
      </c>
      <c r="L9" s="76"/>
      <c r="M9" s="77"/>
      <c r="N9" s="78"/>
      <c r="T9" s="76"/>
      <c r="U9" s="77"/>
      <c r="V9" s="78"/>
    </row>
    <row r="10" spans="1:22" x14ac:dyDescent="0.25">
      <c r="A10" s="98"/>
      <c r="B10" s="68" t="s">
        <v>299</v>
      </c>
      <c r="C10" s="74"/>
      <c r="D10" s="74"/>
      <c r="E10" s="74"/>
      <c r="F10" s="75"/>
      <c r="G10" s="75"/>
      <c r="H10" s="74"/>
      <c r="I10" s="75"/>
      <c r="J10" s="75"/>
      <c r="K10" s="74"/>
      <c r="L10" s="76"/>
      <c r="M10" s="77"/>
      <c r="N10" s="78"/>
      <c r="T10" s="76"/>
      <c r="U10" s="77"/>
      <c r="V10" s="78"/>
    </row>
    <row r="11" spans="1:22" x14ac:dyDescent="0.25">
      <c r="A11" s="98" t="s">
        <v>160</v>
      </c>
      <c r="B11" s="68" t="s">
        <v>300</v>
      </c>
      <c r="C11" s="74">
        <v>1</v>
      </c>
      <c r="D11" s="74">
        <v>9</v>
      </c>
      <c r="E11" s="74">
        <v>0</v>
      </c>
      <c r="F11" s="74">
        <v>440</v>
      </c>
      <c r="G11" s="66">
        <v>3474.87</v>
      </c>
      <c r="H11" s="74">
        <v>0</v>
      </c>
      <c r="I11" s="74">
        <v>44.957999999999998</v>
      </c>
      <c r="J11" s="75">
        <v>31563.784</v>
      </c>
      <c r="K11" s="74">
        <v>0</v>
      </c>
      <c r="L11" s="76"/>
      <c r="M11" s="77"/>
      <c r="N11" s="78"/>
      <c r="T11" s="76"/>
      <c r="U11" s="77"/>
      <c r="V11" s="78"/>
    </row>
    <row r="12" spans="1:22" x14ac:dyDescent="0.25">
      <c r="A12" s="98"/>
      <c r="B12" s="68" t="s">
        <v>301</v>
      </c>
      <c r="C12" s="74"/>
      <c r="D12" s="74"/>
      <c r="E12" s="74"/>
      <c r="F12" s="75"/>
      <c r="G12" s="75"/>
      <c r="H12" s="74"/>
      <c r="I12" s="74"/>
      <c r="J12" s="75"/>
      <c r="K12" s="74"/>
      <c r="L12" s="76"/>
      <c r="M12" s="77"/>
      <c r="N12" s="77"/>
      <c r="T12" s="76"/>
      <c r="U12" s="77"/>
      <c r="V12" s="78"/>
    </row>
    <row r="13" spans="1:22" x14ac:dyDescent="0.25">
      <c r="A13" s="98" t="s">
        <v>302</v>
      </c>
      <c r="B13" s="68" t="s">
        <v>303</v>
      </c>
      <c r="C13" s="74">
        <v>0</v>
      </c>
      <c r="D13" s="74">
        <v>0</v>
      </c>
      <c r="E13" s="74">
        <v>0</v>
      </c>
      <c r="F13" s="74">
        <v>0</v>
      </c>
      <c r="G13" s="75">
        <v>0</v>
      </c>
      <c r="H13" s="74">
        <v>0</v>
      </c>
      <c r="I13" s="74">
        <v>0</v>
      </c>
      <c r="J13" s="75">
        <v>0</v>
      </c>
      <c r="K13" s="74">
        <v>0</v>
      </c>
      <c r="L13" s="76"/>
      <c r="M13" s="77"/>
      <c r="N13" s="77"/>
      <c r="T13" s="76"/>
      <c r="U13" s="77"/>
      <c r="V13" s="78"/>
    </row>
    <row r="14" spans="1:22" x14ac:dyDescent="0.25">
      <c r="A14" s="98"/>
      <c r="B14" s="68" t="s">
        <v>301</v>
      </c>
      <c r="C14" s="75"/>
      <c r="D14" s="75"/>
      <c r="E14" s="75"/>
      <c r="F14" s="75"/>
      <c r="G14" s="75"/>
      <c r="H14" s="75"/>
      <c r="I14" s="74"/>
      <c r="J14" s="75"/>
      <c r="K14" s="75"/>
      <c r="L14" s="76"/>
      <c r="M14" s="71"/>
      <c r="N14" s="78"/>
      <c r="T14" s="76"/>
      <c r="U14" s="77"/>
      <c r="V14" s="78"/>
    </row>
    <row r="15" spans="1:22" x14ac:dyDescent="0.25">
      <c r="T15" s="78"/>
    </row>
    <row r="16" spans="1:22" x14ac:dyDescent="0.25">
      <c r="A16" s="79" t="s">
        <v>304</v>
      </c>
      <c r="L16" s="77"/>
      <c r="M16" s="77"/>
      <c r="N16" s="77"/>
    </row>
    <row r="17" spans="1:16" x14ac:dyDescent="0.25">
      <c r="P17" s="77"/>
    </row>
    <row r="18" spans="1:16" ht="82.5" customHeight="1" x14ac:dyDescent="0.25">
      <c r="A18" s="101" t="s">
        <v>305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</sheetData>
  <mergeCells count="13">
    <mergeCell ref="A7:A8"/>
    <mergeCell ref="A9:A10"/>
    <mergeCell ref="A11:A12"/>
    <mergeCell ref="A13:A14"/>
    <mergeCell ref="A18:K18"/>
    <mergeCell ref="I1:K1"/>
    <mergeCell ref="B2:K2"/>
    <mergeCell ref="B3:K3"/>
    <mergeCell ref="B4:K4"/>
    <mergeCell ref="A5:B6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6"/>
  <sheetViews>
    <sheetView view="pageBreakPreview" workbookViewId="0">
      <selection activeCell="S5" sqref="S5"/>
    </sheetView>
  </sheetViews>
  <sheetFormatPr defaultColWidth="9.140625" defaultRowHeight="15" x14ac:dyDescent="0.25"/>
  <cols>
    <col min="1" max="1" width="5.7109375" style="58" customWidth="1"/>
    <col min="2" max="2" width="35.85546875" style="1" customWidth="1"/>
    <col min="3" max="3" width="9.85546875" style="1" customWidth="1"/>
    <col min="4" max="5" width="9.140625" style="1"/>
    <col min="6" max="6" width="10.7109375" style="1" customWidth="1"/>
    <col min="7" max="7" width="12" style="1" customWidth="1"/>
    <col min="8" max="8" width="9.7109375" style="1" customWidth="1"/>
    <col min="9" max="10" width="9.140625" style="1"/>
    <col min="11" max="11" width="12.85546875" style="1" customWidth="1"/>
    <col min="12" max="12" width="9.140625" style="1"/>
    <col min="13" max="13" width="21.5703125" style="1" customWidth="1"/>
    <col min="14" max="16384" width="9.140625" style="1"/>
  </cols>
  <sheetData>
    <row r="1" spans="1:15" x14ac:dyDescent="0.25">
      <c r="F1" s="102" t="s">
        <v>306</v>
      </c>
      <c r="G1" s="102"/>
      <c r="H1" s="102"/>
    </row>
    <row r="2" spans="1:15" ht="68.25" customHeight="1" x14ac:dyDescent="0.25">
      <c r="F2" s="107" t="s">
        <v>307</v>
      </c>
      <c r="G2" s="107"/>
      <c r="H2" s="107"/>
    </row>
    <row r="3" spans="1:15" x14ac:dyDescent="0.25">
      <c r="B3" s="102" t="s">
        <v>263</v>
      </c>
      <c r="C3" s="102"/>
      <c r="D3" s="102"/>
      <c r="E3" s="102"/>
      <c r="F3" s="102"/>
      <c r="G3" s="102"/>
      <c r="H3" s="102"/>
    </row>
    <row r="4" spans="1:15" x14ac:dyDescent="0.25">
      <c r="B4" s="107" t="s">
        <v>308</v>
      </c>
      <c r="C4" s="102"/>
      <c r="D4" s="102"/>
      <c r="E4" s="102"/>
      <c r="F4" s="102"/>
      <c r="G4" s="102"/>
      <c r="H4" s="102"/>
    </row>
    <row r="5" spans="1:15" ht="28.5" customHeight="1" x14ac:dyDescent="0.25">
      <c r="B5" s="106" t="s">
        <v>309</v>
      </c>
      <c r="C5" s="106"/>
      <c r="D5" s="106"/>
      <c r="E5" s="106"/>
      <c r="F5" s="106"/>
      <c r="G5" s="106"/>
      <c r="H5" s="106"/>
    </row>
    <row r="6" spans="1:15" s="61" customFormat="1" ht="32.25" customHeight="1" x14ac:dyDescent="0.25">
      <c r="A6" s="98" t="s">
        <v>291</v>
      </c>
      <c r="B6" s="98"/>
      <c r="C6" s="99" t="s">
        <v>310</v>
      </c>
      <c r="D6" s="99"/>
      <c r="E6" s="99"/>
      <c r="F6" s="99" t="s">
        <v>293</v>
      </c>
      <c r="G6" s="99"/>
      <c r="H6" s="99"/>
    </row>
    <row r="7" spans="1:15" ht="30" x14ac:dyDescent="0.25">
      <c r="A7" s="98"/>
      <c r="B7" s="98"/>
      <c r="C7" s="80" t="s">
        <v>230</v>
      </c>
      <c r="D7" s="80" t="s">
        <v>231</v>
      </c>
      <c r="E7" s="81" t="s">
        <v>295</v>
      </c>
      <c r="F7" s="80" t="s">
        <v>230</v>
      </c>
      <c r="G7" s="80" t="s">
        <v>231</v>
      </c>
      <c r="H7" s="81" t="s">
        <v>295</v>
      </c>
    </row>
    <row r="8" spans="1:15" x14ac:dyDescent="0.25">
      <c r="A8" s="98" t="s">
        <v>252</v>
      </c>
      <c r="B8" s="68" t="s">
        <v>296</v>
      </c>
      <c r="C8" s="74">
        <v>2372</v>
      </c>
      <c r="D8" s="74">
        <v>8</v>
      </c>
      <c r="E8" s="74">
        <v>0</v>
      </c>
      <c r="F8" s="66">
        <v>27426.5</v>
      </c>
      <c r="G8" s="74">
        <v>75</v>
      </c>
      <c r="H8" s="74">
        <v>0</v>
      </c>
      <c r="J8" s="76"/>
      <c r="K8" s="71"/>
      <c r="N8" s="76"/>
      <c r="O8" s="71"/>
    </row>
    <row r="9" spans="1:15" x14ac:dyDescent="0.25">
      <c r="A9" s="98"/>
      <c r="B9" s="68" t="s">
        <v>297</v>
      </c>
      <c r="C9" s="66"/>
      <c r="D9" s="66"/>
      <c r="E9" s="74"/>
      <c r="F9" s="66"/>
      <c r="G9" s="66"/>
      <c r="H9" s="74"/>
      <c r="J9" s="76"/>
      <c r="K9" s="71"/>
      <c r="N9" s="76"/>
      <c r="O9" s="71"/>
    </row>
    <row r="10" spans="1:15" x14ac:dyDescent="0.25">
      <c r="A10" s="98" t="s">
        <v>27</v>
      </c>
      <c r="B10" s="68" t="s">
        <v>298</v>
      </c>
      <c r="C10" s="74">
        <v>34</v>
      </c>
      <c r="D10" s="74">
        <v>58</v>
      </c>
      <c r="E10" s="74">
        <v>0</v>
      </c>
      <c r="F10" s="74">
        <v>1755</v>
      </c>
      <c r="G10" s="66">
        <v>6262.6</v>
      </c>
      <c r="H10" s="74">
        <v>0</v>
      </c>
      <c r="J10" s="76"/>
      <c r="K10" s="71"/>
      <c r="N10" s="76"/>
      <c r="O10" s="71"/>
    </row>
    <row r="11" spans="1:15" x14ac:dyDescent="0.25">
      <c r="A11" s="98"/>
      <c r="B11" s="68" t="s">
        <v>299</v>
      </c>
      <c r="C11" s="66"/>
      <c r="D11" s="66"/>
      <c r="E11" s="74"/>
      <c r="F11" s="66"/>
      <c r="G11" s="66"/>
      <c r="H11" s="74"/>
      <c r="J11" s="76"/>
      <c r="K11" s="71"/>
      <c r="N11" s="76"/>
      <c r="O11" s="71"/>
    </row>
    <row r="12" spans="1:15" x14ac:dyDescent="0.25">
      <c r="A12" s="98" t="s">
        <v>160</v>
      </c>
      <c r="B12" s="68" t="s">
        <v>300</v>
      </c>
      <c r="C12" s="74">
        <v>2</v>
      </c>
      <c r="D12" s="74">
        <v>14</v>
      </c>
      <c r="E12" s="74">
        <v>0</v>
      </c>
      <c r="F12" s="74">
        <v>1090</v>
      </c>
      <c r="G12" s="66">
        <v>4952.8999999999996</v>
      </c>
      <c r="H12" s="74">
        <v>0</v>
      </c>
      <c r="J12" s="76"/>
      <c r="K12" s="71"/>
      <c r="N12" s="76"/>
      <c r="O12" s="71"/>
    </row>
    <row r="13" spans="1:15" x14ac:dyDescent="0.25">
      <c r="A13" s="98"/>
      <c r="B13" s="68" t="s">
        <v>301</v>
      </c>
      <c r="C13" s="74"/>
      <c r="D13" s="74"/>
      <c r="E13" s="74"/>
      <c r="F13" s="66"/>
      <c r="G13" s="66"/>
      <c r="H13" s="74"/>
      <c r="J13" s="76"/>
      <c r="K13" s="71"/>
      <c r="N13" s="76"/>
      <c r="O13" s="71"/>
    </row>
    <row r="14" spans="1:15" x14ac:dyDescent="0.25">
      <c r="A14" s="98" t="s">
        <v>302</v>
      </c>
      <c r="B14" s="68" t="s">
        <v>303</v>
      </c>
      <c r="C14" s="74">
        <v>1</v>
      </c>
      <c r="D14" s="74">
        <v>13</v>
      </c>
      <c r="E14" s="74">
        <v>6</v>
      </c>
      <c r="F14" s="74">
        <v>2845</v>
      </c>
      <c r="G14" s="74">
        <v>97920</v>
      </c>
      <c r="H14" s="74">
        <v>96400</v>
      </c>
      <c r="J14" s="76"/>
      <c r="K14" s="71"/>
      <c r="N14" s="76"/>
      <c r="O14" s="71"/>
    </row>
    <row r="15" spans="1:15" x14ac:dyDescent="0.25">
      <c r="A15" s="98"/>
      <c r="B15" s="68" t="s">
        <v>301</v>
      </c>
      <c r="C15" s="66"/>
      <c r="D15" s="66"/>
      <c r="E15" s="66"/>
      <c r="F15" s="66"/>
      <c r="G15" s="66"/>
      <c r="H15" s="66"/>
      <c r="J15" s="76"/>
      <c r="K15" s="76"/>
    </row>
    <row r="16" spans="1:15" x14ac:dyDescent="0.25">
      <c r="C16" s="76"/>
    </row>
    <row r="17" spans="1:13" ht="33" customHeight="1" x14ac:dyDescent="0.25">
      <c r="A17" s="101" t="s">
        <v>304</v>
      </c>
      <c r="B17" s="101"/>
      <c r="C17" s="101"/>
      <c r="D17" s="101"/>
      <c r="E17" s="101"/>
      <c r="F17" s="101"/>
      <c r="G17" s="101"/>
      <c r="H17" s="101"/>
      <c r="L17" s="76"/>
      <c r="M17" s="71"/>
    </row>
    <row r="19" spans="1:13" ht="115.5" customHeight="1" x14ac:dyDescent="0.25">
      <c r="A19" s="101" t="s">
        <v>305</v>
      </c>
      <c r="B19" s="101"/>
      <c r="C19" s="101"/>
      <c r="D19" s="101"/>
      <c r="E19" s="101"/>
      <c r="F19" s="101"/>
      <c r="G19" s="101"/>
      <c r="H19" s="101"/>
    </row>
    <row r="22" spans="1:13" ht="18.75" x14ac:dyDescent="0.3">
      <c r="B22" s="2"/>
      <c r="C22" s="2"/>
      <c r="D22" s="2"/>
      <c r="E22" s="2"/>
    </row>
    <row r="23" spans="1:13" ht="18.75" x14ac:dyDescent="0.3">
      <c r="B23" s="2"/>
      <c r="C23" s="2"/>
      <c r="D23" s="2"/>
      <c r="E23" s="2"/>
    </row>
    <row r="24" spans="1:13" ht="18.75" x14ac:dyDescent="0.3">
      <c r="B24" s="2"/>
      <c r="C24" s="2"/>
      <c r="D24" s="2"/>
      <c r="E24" s="2"/>
    </row>
    <row r="25" spans="1:13" ht="18.75" x14ac:dyDescent="0.3">
      <c r="B25" s="2"/>
      <c r="C25" s="2"/>
      <c r="D25" s="2"/>
      <c r="E25" s="2"/>
    </row>
    <row r="26" spans="1:13" ht="18.75" x14ac:dyDescent="0.3">
      <c r="B26" s="2"/>
      <c r="C26" s="2"/>
      <c r="D26" s="2"/>
      <c r="E26" s="2"/>
    </row>
  </sheetData>
  <mergeCells count="14">
    <mergeCell ref="A12:A13"/>
    <mergeCell ref="A14:A15"/>
    <mergeCell ref="A17:H17"/>
    <mergeCell ref="A19:H19"/>
    <mergeCell ref="A6:B7"/>
    <mergeCell ref="C6:E6"/>
    <mergeCell ref="F6:H6"/>
    <mergeCell ref="A8:A9"/>
    <mergeCell ref="A10:A11"/>
    <mergeCell ref="F1:H1"/>
    <mergeCell ref="F2:H2"/>
    <mergeCell ref="B3:H3"/>
    <mergeCell ref="B4:H4"/>
    <mergeCell ref="B5:H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Титул</vt:lpstr>
      <vt:lpstr>28 а)</vt:lpstr>
      <vt:lpstr>28а) РТУ ПР2</vt:lpstr>
      <vt:lpstr>28 б) reshenie_tarif_20255</vt:lpstr>
      <vt:lpstr>28 в) srednie_dannie_fact_mosh</vt:lpstr>
      <vt:lpstr>28 г) srednie_dannie_dline_VL</vt:lpstr>
      <vt:lpstr>28 д) info_TP_2025</vt:lpstr>
      <vt:lpstr>28 е) info_zayavki_TP_2025</vt:lpstr>
      <vt:lpstr>'28 а)'!Область_печати</vt:lpstr>
      <vt:lpstr>'28 в) srednie_dannie_fact_mosh'!Область_печати</vt:lpstr>
      <vt:lpstr>'28 г) srednie_dannie_dline_VL'!Область_печати</vt:lpstr>
      <vt:lpstr>'28 д) info_TP_2025'!Область_печати</vt:lpstr>
      <vt:lpstr>'28 е) info_zayavki_TP_2025'!Область_печати</vt:lpstr>
      <vt:lpstr>'28а) РТУ ПР2'!Область_печати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Умар Хажалиев</dc:creator>
  <cp:lastModifiedBy>Элина Мазаева</cp:lastModifiedBy>
  <cp:revision>7</cp:revision>
  <dcterms:created xsi:type="dcterms:W3CDTF">2006-09-16T00:00:00Z</dcterms:created>
  <dcterms:modified xsi:type="dcterms:W3CDTF">2025-08-29T14:18:30Z</dcterms:modified>
</cp:coreProperties>
</file>